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https://finamex-my.sharepoint.com/personal/fvfentanes_finamex_com_mx/Documents/"/>
    </mc:Choice>
  </mc:AlternateContent>
  <xr:revisionPtr revIDLastSave="471" documentId="8_{F8144559-9947-4D70-8FB1-0ABFBF5367D5}" xr6:coauthVersionLast="47" xr6:coauthVersionMax="47" xr10:uidLastSave="{DFEA1ECA-8086-4CE4-8D42-F5DE3F095114}"/>
  <bookViews>
    <workbookView xWindow="-120" yWindow="-120" windowWidth="24240" windowHeight="13020" firstSheet="4" xr2:uid="{EAC1F143-1680-47CD-B2CC-FBEE819CD343}"/>
  </bookViews>
  <sheets>
    <sheet name="Portada" sheetId="2" r:id="rId1"/>
    <sheet name="DATA" sheetId="1" r:id="rId2"/>
    <sheet name="Hipotecas" sheetId="3" r:id="rId3"/>
    <sheet name="Hoja4" sheetId="4" r:id="rId4"/>
    <sheet name="CASFLOWS" sheetId="6" r:id="rId5"/>
    <sheet name="CAP RATES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16" i="2"/>
  <c r="D15" i="2"/>
  <c r="D14" i="2"/>
  <c r="D12" i="2"/>
  <c r="C12" i="2"/>
  <c r="B12" i="2"/>
  <c r="B15" i="2"/>
  <c r="B14" i="2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DK1" i="6"/>
  <c r="DL1" i="6"/>
  <c r="DM1" i="6"/>
  <c r="DN1" i="6"/>
  <c r="DO1" i="6"/>
  <c r="DP1" i="6"/>
  <c r="DQ1" i="6"/>
  <c r="DR1" i="6"/>
  <c r="DS1" i="6"/>
  <c r="DT1" i="6"/>
  <c r="DU1" i="6"/>
  <c r="DV1" i="6"/>
  <c r="DW1" i="6"/>
  <c r="DX1" i="6"/>
  <c r="DY1" i="6"/>
  <c r="DZ1" i="6"/>
  <c r="EA1" i="6"/>
  <c r="EB1" i="6"/>
  <c r="EC1" i="6"/>
  <c r="C1" i="6"/>
  <c r="H13" i="2"/>
  <c r="B3" i="2"/>
  <c r="Y34" i="5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X14" i="5"/>
  <c r="X13" i="5"/>
  <c r="X12" i="5"/>
  <c r="X11" i="5"/>
  <c r="X10" i="5"/>
  <c r="X9" i="5"/>
  <c r="X8" i="5"/>
  <c r="X7" i="5"/>
  <c r="AG6" i="5"/>
  <c r="X6" i="5"/>
  <c r="X5" i="5"/>
  <c r="L6" i="5"/>
  <c r="L7" i="5"/>
  <c r="L8" i="5"/>
  <c r="L9" i="5"/>
  <c r="L10" i="5"/>
  <c r="L11" i="5"/>
  <c r="L12" i="5"/>
  <c r="L13" i="5"/>
  <c r="L14" i="5"/>
  <c r="L5" i="5"/>
  <c r="H12" i="1"/>
  <c r="C3" i="1"/>
  <c r="D3" i="1"/>
  <c r="C12" i="1"/>
  <c r="U6" i="5"/>
  <c r="M34" i="5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F17" i="5"/>
  <c r="F18" i="5"/>
  <c r="C9" i="6"/>
  <c r="E4" i="4"/>
  <c r="E2" i="3"/>
  <c r="B4" i="2"/>
  <c r="B7" i="2" s="1"/>
  <c r="EC4" i="6" s="1"/>
  <c r="G2" i="6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C3" i="3"/>
  <c r="H6" i="3"/>
  <c r="K3" i="3" s="1"/>
  <c r="G6" i="3"/>
  <c r="K8" i="3"/>
  <c r="C7" i="3"/>
  <c r="L2" i="3"/>
  <c r="C3" i="4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D2" i="3"/>
  <c r="D23" i="1"/>
  <c r="D22" i="1"/>
  <c r="D21" i="1"/>
  <c r="D20" i="1"/>
  <c r="D25" i="1" s="1"/>
  <c r="D19" i="1"/>
  <c r="D18" i="1"/>
  <c r="D17" i="1"/>
  <c r="D16" i="1"/>
  <c r="M12" i="1"/>
  <c r="M10" i="1"/>
  <c r="M9" i="1"/>
  <c r="M8" i="1"/>
  <c r="M7" i="1"/>
  <c r="M6" i="1"/>
  <c r="M5" i="1"/>
  <c r="M4" i="1"/>
  <c r="M3" i="1"/>
  <c r="I10" i="1"/>
  <c r="I9" i="1"/>
  <c r="I8" i="1"/>
  <c r="I7" i="1"/>
  <c r="I6" i="1"/>
  <c r="I5" i="1"/>
  <c r="I4" i="1"/>
  <c r="I3" i="1"/>
  <c r="D4" i="1"/>
  <c r="D5" i="1"/>
  <c r="D6" i="1"/>
  <c r="D7" i="1"/>
  <c r="D8" i="1"/>
  <c r="D9" i="1"/>
  <c r="D10" i="1"/>
  <c r="C23" i="1"/>
  <c r="C22" i="1"/>
  <c r="C21" i="1"/>
  <c r="C20" i="1"/>
  <c r="C19" i="1"/>
  <c r="C18" i="1"/>
  <c r="C17" i="1"/>
  <c r="C16" i="1"/>
  <c r="L10" i="1"/>
  <c r="L9" i="1"/>
  <c r="L8" i="1"/>
  <c r="L7" i="1"/>
  <c r="L6" i="1"/>
  <c r="L5" i="1"/>
  <c r="L4" i="1"/>
  <c r="L3" i="1"/>
  <c r="H10" i="1"/>
  <c r="H9" i="1"/>
  <c r="H8" i="1"/>
  <c r="H7" i="1"/>
  <c r="H6" i="1"/>
  <c r="H5" i="1"/>
  <c r="H4" i="1"/>
  <c r="H3" i="1"/>
  <c r="C4" i="1"/>
  <c r="C5" i="1"/>
  <c r="C6" i="1"/>
  <c r="C7" i="1"/>
  <c r="C8" i="1"/>
  <c r="C9" i="1"/>
  <c r="C10" i="1"/>
  <c r="D3" i="6" l="1"/>
  <c r="E3" i="6"/>
  <c r="F3" i="6"/>
  <c r="F5" i="6" s="1"/>
  <c r="G3" i="6"/>
  <c r="H3" i="6"/>
  <c r="I3" i="6"/>
  <c r="J3" i="6"/>
  <c r="K3" i="6"/>
  <c r="L3" i="6"/>
  <c r="M3" i="6"/>
  <c r="N3" i="6"/>
  <c r="O3" i="6"/>
  <c r="P3" i="6"/>
  <c r="P5" i="6" s="1"/>
  <c r="Q3" i="6"/>
  <c r="R3" i="6"/>
  <c r="S3" i="6"/>
  <c r="T3" i="6"/>
  <c r="U3" i="6"/>
  <c r="V3" i="6"/>
  <c r="W3" i="6"/>
  <c r="X3" i="6"/>
  <c r="Y3" i="6"/>
  <c r="Z3" i="6"/>
  <c r="AA3" i="6"/>
  <c r="AA5" i="6" s="1"/>
  <c r="AB3" i="6"/>
  <c r="AC3" i="6"/>
  <c r="AD3" i="6"/>
  <c r="AE3" i="6"/>
  <c r="AF3" i="6"/>
  <c r="AG3" i="6"/>
  <c r="AH3" i="6"/>
  <c r="AI3" i="6"/>
  <c r="AJ3" i="6"/>
  <c r="AK3" i="6"/>
  <c r="AL3" i="6"/>
  <c r="AM3" i="6"/>
  <c r="AM5" i="6" s="1"/>
  <c r="AN3" i="6"/>
  <c r="AO3" i="6"/>
  <c r="AP3" i="6"/>
  <c r="AQ3" i="6"/>
  <c r="AR3" i="6"/>
  <c r="AS3" i="6"/>
  <c r="AT3" i="6"/>
  <c r="AU3" i="6"/>
  <c r="AV3" i="6"/>
  <c r="AW3" i="6"/>
  <c r="AX3" i="6"/>
  <c r="AY3" i="6"/>
  <c r="AY5" i="6" s="1"/>
  <c r="AZ3" i="6"/>
  <c r="BA3" i="6"/>
  <c r="BB3" i="6"/>
  <c r="BC3" i="6"/>
  <c r="BD3" i="6"/>
  <c r="BE3" i="6"/>
  <c r="BF3" i="6"/>
  <c r="BG3" i="6"/>
  <c r="BH3" i="6"/>
  <c r="BI3" i="6"/>
  <c r="BJ3" i="6"/>
  <c r="BK3" i="6"/>
  <c r="BK5" i="6" s="1"/>
  <c r="BL3" i="6"/>
  <c r="BM3" i="6"/>
  <c r="BN3" i="6"/>
  <c r="BO3" i="6"/>
  <c r="BP3" i="6"/>
  <c r="BQ3" i="6"/>
  <c r="BR3" i="6"/>
  <c r="BS3" i="6"/>
  <c r="BT3" i="6"/>
  <c r="BU3" i="6"/>
  <c r="BV3" i="6"/>
  <c r="BW3" i="6"/>
  <c r="BW5" i="6" s="1"/>
  <c r="BX3" i="6"/>
  <c r="BY3" i="6"/>
  <c r="BZ3" i="6"/>
  <c r="CA3" i="6"/>
  <c r="CB3" i="6"/>
  <c r="CC3" i="6"/>
  <c r="CD3" i="6"/>
  <c r="CE3" i="6"/>
  <c r="CF3" i="6"/>
  <c r="CG3" i="6"/>
  <c r="CH3" i="6"/>
  <c r="CI3" i="6"/>
  <c r="CI5" i="6" s="1"/>
  <c r="CJ3" i="6"/>
  <c r="CK3" i="6"/>
  <c r="CL3" i="6"/>
  <c r="CM3" i="6"/>
  <c r="CN3" i="6"/>
  <c r="CO3" i="6"/>
  <c r="CP3" i="6"/>
  <c r="CQ3" i="6"/>
  <c r="CR3" i="6"/>
  <c r="CS3" i="6"/>
  <c r="CT3" i="6"/>
  <c r="CU3" i="6"/>
  <c r="CU5" i="6" s="1"/>
  <c r="CV3" i="6"/>
  <c r="CW3" i="6"/>
  <c r="CX3" i="6"/>
  <c r="CY3" i="6"/>
  <c r="CZ3" i="6"/>
  <c r="DA3" i="6"/>
  <c r="DB3" i="6"/>
  <c r="DC3" i="6"/>
  <c r="DD3" i="6"/>
  <c r="DE3" i="6"/>
  <c r="DF3" i="6"/>
  <c r="DG3" i="6"/>
  <c r="DG5" i="6" s="1"/>
  <c r="DH3" i="6"/>
  <c r="DI3" i="6"/>
  <c r="DJ3" i="6"/>
  <c r="DK3" i="6"/>
  <c r="DL3" i="6"/>
  <c r="DM3" i="6"/>
  <c r="DN3" i="6"/>
  <c r="DO3" i="6"/>
  <c r="DP3" i="6"/>
  <c r="DQ3" i="6"/>
  <c r="DR3" i="6"/>
  <c r="DS3" i="6"/>
  <c r="DS5" i="6" s="1"/>
  <c r="DT3" i="6"/>
  <c r="DU3" i="6"/>
  <c r="DV3" i="6"/>
  <c r="DW3" i="6"/>
  <c r="DX3" i="6"/>
  <c r="DY3" i="6"/>
  <c r="DZ3" i="6"/>
  <c r="EA3" i="6"/>
  <c r="EB3" i="6"/>
  <c r="EC3" i="6"/>
  <c r="C3" i="6"/>
  <c r="C5" i="6"/>
  <c r="EC5" i="6"/>
  <c r="DE5" i="6"/>
  <c r="CS5" i="6"/>
  <c r="CG5" i="6"/>
  <c r="BU5" i="6"/>
  <c r="BI5" i="6"/>
  <c r="AW5" i="6"/>
  <c r="AK5" i="6"/>
  <c r="Y5" i="6"/>
  <c r="CT5" i="6"/>
  <c r="DP5" i="6"/>
  <c r="CF5" i="6"/>
  <c r="AJ5" i="6"/>
  <c r="X5" i="6"/>
  <c r="DF5" i="6"/>
  <c r="AL5" i="6"/>
  <c r="D5" i="6"/>
  <c r="EB5" i="6"/>
  <c r="AV5" i="6"/>
  <c r="N5" i="6"/>
  <c r="EA5" i="6"/>
  <c r="DO5" i="6"/>
  <c r="DC5" i="6"/>
  <c r="CQ5" i="6"/>
  <c r="CE5" i="6"/>
  <c r="BS5" i="6"/>
  <c r="BG5" i="6"/>
  <c r="AU5" i="6"/>
  <c r="AI5" i="6"/>
  <c r="W5" i="6"/>
  <c r="E5" i="6"/>
  <c r="BJ5" i="6"/>
  <c r="CR5" i="6"/>
  <c r="BT5" i="6"/>
  <c r="M5" i="6"/>
  <c r="DZ5" i="6"/>
  <c r="DN5" i="6"/>
  <c r="DB5" i="6"/>
  <c r="CP5" i="6"/>
  <c r="CD5" i="6"/>
  <c r="BR5" i="6"/>
  <c r="BF5" i="6"/>
  <c r="AT5" i="6"/>
  <c r="AH5" i="6"/>
  <c r="V5" i="6"/>
  <c r="CH5" i="6"/>
  <c r="DQ5" i="6"/>
  <c r="O5" i="6"/>
  <c r="DD5" i="6"/>
  <c r="BH5" i="6"/>
  <c r="L5" i="6"/>
  <c r="DY5" i="6"/>
  <c r="DM5" i="6"/>
  <c r="DA5" i="6"/>
  <c r="CO5" i="6"/>
  <c r="CC5" i="6"/>
  <c r="BQ5" i="6"/>
  <c r="BE5" i="6"/>
  <c r="AS5" i="6"/>
  <c r="AG5" i="6"/>
  <c r="U5" i="6"/>
  <c r="AX5" i="6"/>
  <c r="DX5" i="6"/>
  <c r="DL5" i="6"/>
  <c r="CZ5" i="6"/>
  <c r="CN5" i="6"/>
  <c r="CB5" i="6"/>
  <c r="BP5" i="6"/>
  <c r="BD5" i="6"/>
  <c r="AR5" i="6"/>
  <c r="AF5" i="6"/>
  <c r="T5" i="6"/>
  <c r="BV5" i="6"/>
  <c r="J5" i="6"/>
  <c r="DK5" i="6"/>
  <c r="CY5" i="6"/>
  <c r="CM5" i="6"/>
  <c r="CA5" i="6"/>
  <c r="BO5" i="6"/>
  <c r="BC5" i="6"/>
  <c r="AQ5" i="6"/>
  <c r="AE5" i="6"/>
  <c r="S5" i="6"/>
  <c r="DW5" i="6"/>
  <c r="I5" i="6"/>
  <c r="DV5" i="6"/>
  <c r="DJ5" i="6"/>
  <c r="CX5" i="6"/>
  <c r="CL5" i="6"/>
  <c r="BZ5" i="6"/>
  <c r="BN5" i="6"/>
  <c r="BB5" i="6"/>
  <c r="AP5" i="6"/>
  <c r="AD5" i="6"/>
  <c r="R5" i="6"/>
  <c r="DR5" i="6"/>
  <c r="H5" i="6"/>
  <c r="DU5" i="6"/>
  <c r="CW5" i="6"/>
  <c r="BY5" i="6"/>
  <c r="AO5" i="6"/>
  <c r="Q5" i="6"/>
  <c r="Z5" i="6"/>
  <c r="K5" i="6"/>
  <c r="DI5" i="6"/>
  <c r="CK5" i="6"/>
  <c r="BM5" i="6"/>
  <c r="BA5" i="6"/>
  <c r="AC5" i="6"/>
  <c r="G5" i="6"/>
  <c r="DT5" i="6"/>
  <c r="DH5" i="6"/>
  <c r="CV5" i="6"/>
  <c r="CJ5" i="6"/>
  <c r="BX5" i="6"/>
  <c r="BL5" i="6"/>
  <c r="AZ5" i="6"/>
  <c r="AN5" i="6"/>
  <c r="AB5" i="6"/>
  <c r="C10" i="6"/>
  <c r="K5" i="3"/>
  <c r="M13" i="3"/>
  <c r="M2" i="3"/>
  <c r="O2" i="3" s="1"/>
  <c r="C17" i="3" l="1"/>
  <c r="D14" i="3"/>
  <c r="C16" i="3"/>
  <c r="C14" i="3"/>
  <c r="E13" i="3"/>
  <c r="C90" i="3"/>
  <c r="G2" i="3"/>
  <c r="C153" i="3"/>
  <c r="C200" i="3"/>
  <c r="C151" i="3"/>
  <c r="C103" i="3"/>
  <c r="C43" i="3"/>
  <c r="D163" i="3"/>
  <c r="C174" i="3"/>
  <c r="C184" i="3"/>
  <c r="C160" i="3"/>
  <c r="C136" i="3"/>
  <c r="C112" i="3"/>
  <c r="C88" i="3"/>
  <c r="C64" i="3"/>
  <c r="C40" i="3"/>
  <c r="D196" i="3"/>
  <c r="D172" i="3"/>
  <c r="D148" i="3"/>
  <c r="D124" i="3"/>
  <c r="D100" i="3"/>
  <c r="D76" i="3"/>
  <c r="D52" i="3"/>
  <c r="D28" i="3"/>
  <c r="C195" i="3"/>
  <c r="B195" i="3" s="1"/>
  <c r="G195" i="3" s="1"/>
  <c r="C183" i="3"/>
  <c r="C171" i="3"/>
  <c r="C159" i="3"/>
  <c r="C147" i="3"/>
  <c r="C135" i="3"/>
  <c r="C123" i="3"/>
  <c r="C111" i="3"/>
  <c r="C99" i="3"/>
  <c r="C87" i="3"/>
  <c r="C75" i="3"/>
  <c r="C63" i="3"/>
  <c r="C51" i="3"/>
  <c r="C39" i="3"/>
  <c r="C27" i="3"/>
  <c r="C15" i="3"/>
  <c r="D195" i="3"/>
  <c r="D183" i="3"/>
  <c r="D171" i="3"/>
  <c r="D159" i="3"/>
  <c r="D147" i="3"/>
  <c r="D135" i="3"/>
  <c r="D123" i="3"/>
  <c r="D111" i="3"/>
  <c r="D99" i="3"/>
  <c r="D87" i="3"/>
  <c r="D75" i="3"/>
  <c r="D63" i="3"/>
  <c r="D51" i="3"/>
  <c r="D39" i="3"/>
  <c r="D27" i="3"/>
  <c r="C117" i="3"/>
  <c r="C115" i="3"/>
  <c r="C55" i="3"/>
  <c r="D139" i="3"/>
  <c r="C198" i="3"/>
  <c r="C196" i="3"/>
  <c r="B196" i="3" s="1"/>
  <c r="G196" i="3" s="1"/>
  <c r="C172" i="3"/>
  <c r="C148" i="3"/>
  <c r="C124" i="3"/>
  <c r="B124" i="3" s="1"/>
  <c r="C100" i="3"/>
  <c r="C76" i="3"/>
  <c r="C52" i="3"/>
  <c r="C28" i="3"/>
  <c r="D184" i="3"/>
  <c r="D160" i="3"/>
  <c r="D136" i="3"/>
  <c r="D112" i="3"/>
  <c r="D88" i="3"/>
  <c r="D64" i="3"/>
  <c r="D40" i="3"/>
  <c r="C5" i="3"/>
  <c r="C194" i="3"/>
  <c r="C182" i="3"/>
  <c r="C170" i="3"/>
  <c r="C158" i="3"/>
  <c r="C146" i="3"/>
  <c r="C134" i="3"/>
  <c r="C122" i="3"/>
  <c r="C110" i="3"/>
  <c r="C98" i="3"/>
  <c r="C86" i="3"/>
  <c r="C74" i="3"/>
  <c r="C62" i="3"/>
  <c r="C50" i="3"/>
  <c r="C38" i="3"/>
  <c r="C26" i="3"/>
  <c r="D18" i="3"/>
  <c r="D194" i="3"/>
  <c r="D182" i="3"/>
  <c r="D170" i="3"/>
  <c r="D158" i="3"/>
  <c r="D146" i="3"/>
  <c r="D134" i="3"/>
  <c r="D122" i="3"/>
  <c r="B122" i="3" s="1"/>
  <c r="D110" i="3"/>
  <c r="D98" i="3"/>
  <c r="D86" i="3"/>
  <c r="D74" i="3"/>
  <c r="D62" i="3"/>
  <c r="D50" i="3"/>
  <c r="D38" i="3"/>
  <c r="D26" i="3"/>
  <c r="C105" i="3"/>
  <c r="C199" i="3"/>
  <c r="C157" i="3"/>
  <c r="C121" i="3"/>
  <c r="C85" i="3"/>
  <c r="B85" i="3" s="1"/>
  <c r="C49" i="3"/>
  <c r="C37" i="3"/>
  <c r="D17" i="3"/>
  <c r="D181" i="3"/>
  <c r="D157" i="3"/>
  <c r="D145" i="3"/>
  <c r="D133" i="3"/>
  <c r="D121" i="3"/>
  <c r="D109" i="3"/>
  <c r="D97" i="3"/>
  <c r="D85" i="3"/>
  <c r="D73" i="3"/>
  <c r="D61" i="3"/>
  <c r="D49" i="3"/>
  <c r="D37" i="3"/>
  <c r="D25" i="3"/>
  <c r="C177" i="3"/>
  <c r="C188" i="3"/>
  <c r="C187" i="3"/>
  <c r="C193" i="3"/>
  <c r="C145" i="3"/>
  <c r="B145" i="3" s="1"/>
  <c r="G145" i="3" s="1"/>
  <c r="C97" i="3"/>
  <c r="B97" i="3" s="1"/>
  <c r="C25" i="3"/>
  <c r="C192" i="3"/>
  <c r="C84" i="3"/>
  <c r="C176" i="3"/>
  <c r="C175" i="3"/>
  <c r="C181" i="3"/>
  <c r="B181" i="3" s="1"/>
  <c r="G181" i="3" s="1"/>
  <c r="C133" i="3"/>
  <c r="C73" i="3"/>
  <c r="D169" i="3"/>
  <c r="C168" i="3"/>
  <c r="C144" i="3"/>
  <c r="C120" i="3"/>
  <c r="C108" i="3"/>
  <c r="C72" i="3"/>
  <c r="C60" i="3"/>
  <c r="C36" i="3"/>
  <c r="C24" i="3"/>
  <c r="D192" i="3"/>
  <c r="D180" i="3"/>
  <c r="D156" i="3"/>
  <c r="D144" i="3"/>
  <c r="D132" i="3"/>
  <c r="D120" i="3"/>
  <c r="D108" i="3"/>
  <c r="D96" i="3"/>
  <c r="D72" i="3"/>
  <c r="D60" i="3"/>
  <c r="D48" i="3"/>
  <c r="D36" i="3"/>
  <c r="D24" i="3"/>
  <c r="C191" i="3"/>
  <c r="C179" i="3"/>
  <c r="C167" i="3"/>
  <c r="C155" i="3"/>
  <c r="C143" i="3"/>
  <c r="C131" i="3"/>
  <c r="C119" i="3"/>
  <c r="C107" i="3"/>
  <c r="C95" i="3"/>
  <c r="C83" i="3"/>
  <c r="C71" i="3"/>
  <c r="C59" i="3"/>
  <c r="C47" i="3"/>
  <c r="C35" i="3"/>
  <c r="C23" i="3"/>
  <c r="D15" i="3"/>
  <c r="D191" i="3"/>
  <c r="D179" i="3"/>
  <c r="B179" i="3" s="1"/>
  <c r="G179" i="3" s="1"/>
  <c r="D167" i="3"/>
  <c r="D155" i="3"/>
  <c r="D143" i="3"/>
  <c r="D131" i="3"/>
  <c r="D119" i="3"/>
  <c r="D107" i="3"/>
  <c r="D95" i="3"/>
  <c r="D83" i="3"/>
  <c r="D71" i="3"/>
  <c r="D59" i="3"/>
  <c r="D47" i="3"/>
  <c r="D35" i="3"/>
  <c r="B35" i="3" s="1"/>
  <c r="D23" i="3"/>
  <c r="C141" i="3"/>
  <c r="C169" i="3"/>
  <c r="C109" i="3"/>
  <c r="C61" i="3"/>
  <c r="D193" i="3"/>
  <c r="C180" i="3"/>
  <c r="C156" i="3"/>
  <c r="C132" i="3"/>
  <c r="C96" i="3"/>
  <c r="C48" i="3"/>
  <c r="D16" i="3"/>
  <c r="D168" i="3"/>
  <c r="D84" i="3"/>
  <c r="C202" i="3"/>
  <c r="C190" i="3"/>
  <c r="C178" i="3"/>
  <c r="C166" i="3"/>
  <c r="C154" i="3"/>
  <c r="C142" i="3"/>
  <c r="C130" i="3"/>
  <c r="C118" i="3"/>
  <c r="C106" i="3"/>
  <c r="C94" i="3"/>
  <c r="C82" i="3"/>
  <c r="C70" i="3"/>
  <c r="C58" i="3"/>
  <c r="C46" i="3"/>
  <c r="C34" i="3"/>
  <c r="C22" i="3"/>
  <c r="D202" i="3"/>
  <c r="D190" i="3"/>
  <c r="D178" i="3"/>
  <c r="D166" i="3"/>
  <c r="D154" i="3"/>
  <c r="D142" i="3"/>
  <c r="D130" i="3"/>
  <c r="D118" i="3"/>
  <c r="D106" i="3"/>
  <c r="D94" i="3"/>
  <c r="D82" i="3"/>
  <c r="D70" i="3"/>
  <c r="D58" i="3"/>
  <c r="D46" i="3"/>
  <c r="B46" i="3" s="1"/>
  <c r="D34" i="3"/>
  <c r="D22" i="3"/>
  <c r="C165" i="3"/>
  <c r="C81" i="3"/>
  <c r="C69" i="3"/>
  <c r="C57" i="3"/>
  <c r="C45" i="3"/>
  <c r="C33" i="3"/>
  <c r="C21" i="3"/>
  <c r="D201" i="3"/>
  <c r="D189" i="3"/>
  <c r="D177" i="3"/>
  <c r="D165" i="3"/>
  <c r="D153" i="3"/>
  <c r="D141" i="3"/>
  <c r="D129" i="3"/>
  <c r="D117" i="3"/>
  <c r="D105" i="3"/>
  <c r="D93" i="3"/>
  <c r="D81" i="3"/>
  <c r="D69" i="3"/>
  <c r="D57" i="3"/>
  <c r="D45" i="3"/>
  <c r="D33" i="3"/>
  <c r="D21" i="3"/>
  <c r="C189" i="3"/>
  <c r="B189" i="3" s="1"/>
  <c r="G189" i="3" s="1"/>
  <c r="C164" i="3"/>
  <c r="B164" i="3" s="1"/>
  <c r="G164" i="3" s="1"/>
  <c r="C152" i="3"/>
  <c r="C140" i="3"/>
  <c r="C128" i="3"/>
  <c r="C116" i="3"/>
  <c r="C104" i="3"/>
  <c r="C92" i="3"/>
  <c r="C80" i="3"/>
  <c r="C68" i="3"/>
  <c r="C56" i="3"/>
  <c r="C44" i="3"/>
  <c r="C32" i="3"/>
  <c r="C20" i="3"/>
  <c r="D200" i="3"/>
  <c r="D188" i="3"/>
  <c r="D176" i="3"/>
  <c r="D164" i="3"/>
  <c r="D152" i="3"/>
  <c r="D140" i="3"/>
  <c r="D128" i="3"/>
  <c r="D116" i="3"/>
  <c r="B116" i="3" s="1"/>
  <c r="D104" i="3"/>
  <c r="D92" i="3"/>
  <c r="D80" i="3"/>
  <c r="D68" i="3"/>
  <c r="D56" i="3"/>
  <c r="D44" i="3"/>
  <c r="D32" i="3"/>
  <c r="D20" i="3"/>
  <c r="C201" i="3"/>
  <c r="C139" i="3"/>
  <c r="B139" i="3" s="1"/>
  <c r="C91" i="3"/>
  <c r="C31" i="3"/>
  <c r="C19" i="3"/>
  <c r="D199" i="3"/>
  <c r="B199" i="3" s="1"/>
  <c r="G199" i="3" s="1"/>
  <c r="D187" i="3"/>
  <c r="D127" i="3"/>
  <c r="D115" i="3"/>
  <c r="D103" i="3"/>
  <c r="D91" i="3"/>
  <c r="B91" i="3" s="1"/>
  <c r="D79" i="3"/>
  <c r="D67" i="3"/>
  <c r="D55" i="3"/>
  <c r="B55" i="3" s="1"/>
  <c r="D43" i="3"/>
  <c r="D31" i="3"/>
  <c r="D19" i="3"/>
  <c r="C93" i="3"/>
  <c r="C127" i="3"/>
  <c r="C67" i="3"/>
  <c r="D175" i="3"/>
  <c r="C162" i="3"/>
  <c r="C138" i="3"/>
  <c r="C102" i="3"/>
  <c r="C18" i="3"/>
  <c r="B18" i="3" s="1"/>
  <c r="C129" i="3"/>
  <c r="C163" i="3"/>
  <c r="B163" i="3" s="1"/>
  <c r="G163" i="3" s="1"/>
  <c r="C79" i="3"/>
  <c r="D151" i="3"/>
  <c r="B151" i="3" s="1"/>
  <c r="G151" i="3" s="1"/>
  <c r="C186" i="3"/>
  <c r="C150" i="3"/>
  <c r="C126" i="3"/>
  <c r="C114" i="3"/>
  <c r="C78" i="3"/>
  <c r="C66" i="3"/>
  <c r="C54" i="3"/>
  <c r="C42" i="3"/>
  <c r="C30" i="3"/>
  <c r="D198" i="3"/>
  <c r="B198" i="3" s="1"/>
  <c r="G198" i="3" s="1"/>
  <c r="D186" i="3"/>
  <c r="D174" i="3"/>
  <c r="D162" i="3"/>
  <c r="D150" i="3"/>
  <c r="D138" i="3"/>
  <c r="D126" i="3"/>
  <c r="D114" i="3"/>
  <c r="D102" i="3"/>
  <c r="D90" i="3"/>
  <c r="D78" i="3"/>
  <c r="D66" i="3"/>
  <c r="D54" i="3"/>
  <c r="B54" i="3" s="1"/>
  <c r="D42" i="3"/>
  <c r="D30" i="3"/>
  <c r="C197" i="3"/>
  <c r="C185" i="3"/>
  <c r="C173" i="3"/>
  <c r="C161" i="3"/>
  <c r="C149" i="3"/>
  <c r="C137" i="3"/>
  <c r="C125" i="3"/>
  <c r="C113" i="3"/>
  <c r="C101" i="3"/>
  <c r="C89" i="3"/>
  <c r="C77" i="3"/>
  <c r="C65" i="3"/>
  <c r="C53" i="3"/>
  <c r="C41" i="3"/>
  <c r="C29" i="3"/>
  <c r="D197" i="3"/>
  <c r="D185" i="3"/>
  <c r="D173" i="3"/>
  <c r="D161" i="3"/>
  <c r="D149" i="3"/>
  <c r="D137" i="3"/>
  <c r="D125" i="3"/>
  <c r="D113" i="3"/>
  <c r="D101" i="3"/>
  <c r="D89" i="3"/>
  <c r="D77" i="3"/>
  <c r="D65" i="3"/>
  <c r="D53" i="3"/>
  <c r="D41" i="3"/>
  <c r="D29" i="3"/>
  <c r="B132" i="3" l="1"/>
  <c r="B109" i="3"/>
  <c r="B150" i="3"/>
  <c r="G150" i="3" s="1"/>
  <c r="B127" i="3"/>
  <c r="B141" i="3"/>
  <c r="B172" i="3"/>
  <c r="G172" i="3" s="1"/>
  <c r="B96" i="3"/>
  <c r="B99" i="3"/>
  <c r="B92" i="3"/>
  <c r="B177" i="3"/>
  <c r="G177" i="3" s="1"/>
  <c r="B167" i="3"/>
  <c r="G167" i="3" s="1"/>
  <c r="B14" i="3"/>
  <c r="B77" i="3"/>
  <c r="B89" i="3"/>
  <c r="B67" i="3"/>
  <c r="B28" i="3"/>
  <c r="B15" i="3"/>
  <c r="B88" i="3"/>
  <c r="B101" i="3"/>
  <c r="B193" i="3"/>
  <c r="G193" i="3" s="1"/>
  <c r="B104" i="3"/>
  <c r="B102" i="3"/>
  <c r="B71" i="3"/>
  <c r="B128" i="3"/>
  <c r="B45" i="3"/>
  <c r="B83" i="3"/>
  <c r="B74" i="3"/>
  <c r="B111" i="3"/>
  <c r="B169" i="3"/>
  <c r="G169" i="3" s="1"/>
  <c r="B95" i="3"/>
  <c r="B107" i="3"/>
  <c r="B100" i="3"/>
  <c r="B185" i="3"/>
  <c r="G185" i="3" s="1"/>
  <c r="B68" i="3"/>
  <c r="B20" i="3"/>
  <c r="B94" i="3"/>
  <c r="B37" i="3"/>
  <c r="B153" i="3"/>
  <c r="G153" i="3" s="1"/>
  <c r="B119" i="3"/>
  <c r="B72" i="3"/>
  <c r="B93" i="3"/>
  <c r="B19" i="3"/>
  <c r="B31" i="3"/>
  <c r="B48" i="3"/>
  <c r="B25" i="3"/>
  <c r="B62" i="3"/>
  <c r="B117" i="3"/>
  <c r="B113" i="3"/>
  <c r="B125" i="3"/>
  <c r="B66" i="3"/>
  <c r="B118" i="3"/>
  <c r="B120" i="3"/>
  <c r="B121" i="3"/>
  <c r="B200" i="3"/>
  <c r="G200" i="3" s="1"/>
  <c r="B30" i="3"/>
  <c r="B42" i="3"/>
  <c r="B78" i="3"/>
  <c r="B140" i="3"/>
  <c r="E14" i="3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B152" i="3"/>
  <c r="G152" i="3" s="1"/>
  <c r="B51" i="3"/>
  <c r="B41" i="3"/>
  <c r="B173" i="3"/>
  <c r="G173" i="3" s="1"/>
  <c r="B138" i="3"/>
  <c r="B126" i="3"/>
  <c r="B79" i="3"/>
  <c r="B22" i="3"/>
  <c r="B110" i="3"/>
  <c r="B63" i="3"/>
  <c r="B123" i="3"/>
  <c r="B32" i="3"/>
  <c r="B21" i="3"/>
  <c r="B34" i="3"/>
  <c r="B188" i="3"/>
  <c r="G188" i="3" s="1"/>
  <c r="B112" i="3"/>
  <c r="B56" i="3"/>
  <c r="B65" i="3"/>
  <c r="B197" i="3"/>
  <c r="G197" i="3" s="1"/>
  <c r="B186" i="3"/>
  <c r="G186" i="3" s="1"/>
  <c r="B33" i="3"/>
  <c r="B191" i="3"/>
  <c r="G191" i="3" s="1"/>
  <c r="B147" i="3"/>
  <c r="G147" i="3" s="1"/>
  <c r="B49" i="3"/>
  <c r="B168" i="3"/>
  <c r="G168" i="3" s="1"/>
  <c r="B136" i="3"/>
  <c r="B90" i="3"/>
  <c r="B73" i="3"/>
  <c r="B38" i="3"/>
  <c r="B134" i="3"/>
  <c r="B160" i="3"/>
  <c r="G160" i="3" s="1"/>
  <c r="B184" i="3"/>
  <c r="G184" i="3" s="1"/>
  <c r="B57" i="3"/>
  <c r="B24" i="3"/>
  <c r="B50" i="3"/>
  <c r="B27" i="3"/>
  <c r="B174" i="3"/>
  <c r="G174" i="3" s="1"/>
  <c r="B201" i="3"/>
  <c r="G201" i="3" s="1"/>
  <c r="B29" i="3"/>
  <c r="B44" i="3"/>
  <c r="B129" i="3"/>
  <c r="B69" i="3"/>
  <c r="B154" i="3"/>
  <c r="G154" i="3" s="1"/>
  <c r="B156" i="3"/>
  <c r="G156" i="3" s="1"/>
  <c r="B23" i="3"/>
  <c r="B36" i="3"/>
  <c r="B187" i="3"/>
  <c r="G187" i="3" s="1"/>
  <c r="B158" i="3"/>
  <c r="G158" i="3" s="1"/>
  <c r="B39" i="3"/>
  <c r="B135" i="3"/>
  <c r="B148" i="3"/>
  <c r="G148" i="3" s="1"/>
  <c r="B16" i="3"/>
  <c r="B58" i="3"/>
  <c r="B180" i="3"/>
  <c r="G180" i="3" s="1"/>
  <c r="B60" i="3"/>
  <c r="B175" i="3"/>
  <c r="G175" i="3" s="1"/>
  <c r="B43" i="3"/>
  <c r="B81" i="3"/>
  <c r="B142" i="3"/>
  <c r="B70" i="3"/>
  <c r="B176" i="3"/>
  <c r="G176" i="3" s="1"/>
  <c r="B157" i="3"/>
  <c r="G157" i="3" s="1"/>
  <c r="B182" i="3"/>
  <c r="G182" i="3" s="1"/>
  <c r="B103" i="3"/>
  <c r="B17" i="3"/>
  <c r="B53" i="3"/>
  <c r="B137" i="3"/>
  <c r="B80" i="3"/>
  <c r="B165" i="3"/>
  <c r="G165" i="3" s="1"/>
  <c r="B190" i="3"/>
  <c r="G190" i="3" s="1"/>
  <c r="B61" i="3"/>
  <c r="B143" i="3"/>
  <c r="B84" i="3"/>
  <c r="B146" i="3"/>
  <c r="G146" i="3" s="1"/>
  <c r="B86" i="3"/>
  <c r="B194" i="3"/>
  <c r="G194" i="3" s="1"/>
  <c r="B52" i="3"/>
  <c r="B159" i="3"/>
  <c r="G159" i="3" s="1"/>
  <c r="B40" i="3"/>
  <c r="B149" i="3"/>
  <c r="G149" i="3" s="1"/>
  <c r="B114" i="3"/>
  <c r="B162" i="3"/>
  <c r="G162" i="3" s="1"/>
  <c r="B166" i="3"/>
  <c r="G166" i="3" s="1"/>
  <c r="B82" i="3"/>
  <c r="B202" i="3"/>
  <c r="G202" i="3" s="1"/>
  <c r="B47" i="3"/>
  <c r="B155" i="3"/>
  <c r="G155" i="3" s="1"/>
  <c r="B192" i="3"/>
  <c r="G192" i="3" s="1"/>
  <c r="B98" i="3"/>
  <c r="B76" i="3"/>
  <c r="B75" i="3"/>
  <c r="B171" i="3"/>
  <c r="G171" i="3" s="1"/>
  <c r="B64" i="3"/>
  <c r="B178" i="3"/>
  <c r="G178" i="3" s="1"/>
  <c r="B131" i="3"/>
  <c r="B59" i="3"/>
  <c r="B108" i="3"/>
  <c r="B26" i="3"/>
  <c r="B115" i="3"/>
  <c r="B87" i="3"/>
  <c r="B183" i="3"/>
  <c r="G183" i="3" s="1"/>
  <c r="B170" i="3"/>
  <c r="G170" i="3" s="1"/>
  <c r="B106" i="3"/>
  <c r="B130" i="3"/>
  <c r="B144" i="3"/>
  <c r="B105" i="3"/>
  <c r="B161" i="3"/>
  <c r="G161" i="3" s="1"/>
  <c r="B133" i="3"/>
  <c r="D203" i="3"/>
  <c r="C203" i="3"/>
  <c r="B203" i="3" l="1"/>
  <c r="L14" i="3"/>
  <c r="M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K14" i="3"/>
  <c r="J14" i="3"/>
  <c r="G14" i="3"/>
  <c r="L8" i="6"/>
  <c r="L13" i="6"/>
  <c r="L14" i="6"/>
  <c r="C8" i="6" l="1"/>
  <c r="C13" i="6" s="1"/>
  <c r="C14" i="6" s="1"/>
  <c r="CQ8" i="6"/>
  <c r="CQ13" i="6" s="1"/>
  <c r="CQ14" i="6" s="1"/>
  <c r="K8" i="6"/>
  <c r="K13" i="6" s="1"/>
  <c r="K14" i="6" s="1"/>
  <c r="DB8" i="6"/>
  <c r="DB13" i="6" s="1"/>
  <c r="DB14" i="6" s="1"/>
  <c r="AT8" i="6"/>
  <c r="AT13" i="6" s="1"/>
  <c r="AT14" i="6" s="1"/>
  <c r="DY8" i="6"/>
  <c r="DY13" i="6" s="1"/>
  <c r="DY14" i="6" s="1"/>
  <c r="CO8" i="6"/>
  <c r="CO13" i="6" s="1"/>
  <c r="CO14" i="6" s="1"/>
  <c r="CC8" i="6"/>
  <c r="CC13" i="6" s="1"/>
  <c r="CC14" i="6" s="1"/>
  <c r="BQ8" i="6"/>
  <c r="BQ13" i="6" s="1"/>
  <c r="BQ14" i="6" s="1"/>
  <c r="AS8" i="6"/>
  <c r="AS13" i="6" s="1"/>
  <c r="AS14" i="6" s="1"/>
  <c r="U8" i="6"/>
  <c r="U13" i="6" s="1"/>
  <c r="U14" i="6" s="1"/>
  <c r="I8" i="6"/>
  <c r="I13" i="6" s="1"/>
  <c r="I14" i="6" s="1"/>
  <c r="DX8" i="6"/>
  <c r="DX13" i="6" s="1"/>
  <c r="DX14" i="6" s="1"/>
  <c r="DL8" i="6"/>
  <c r="DL13" i="6" s="1"/>
  <c r="DL14" i="6" s="1"/>
  <c r="CZ8" i="6"/>
  <c r="CZ13" i="6" s="1"/>
  <c r="CZ14" i="6" s="1"/>
  <c r="CN8" i="6"/>
  <c r="CN13" i="6" s="1"/>
  <c r="CN14" i="6" s="1"/>
  <c r="CB8" i="6"/>
  <c r="CB13" i="6" s="1"/>
  <c r="CB14" i="6" s="1"/>
  <c r="BP8" i="6"/>
  <c r="BP13" i="6" s="1"/>
  <c r="BP14" i="6" s="1"/>
  <c r="BD8" i="6"/>
  <c r="BD13" i="6" s="1"/>
  <c r="BD14" i="6" s="1"/>
  <c r="AR8" i="6"/>
  <c r="AR13" i="6" s="1"/>
  <c r="AR14" i="6" s="1"/>
  <c r="AF8" i="6"/>
  <c r="AF13" i="6" s="1"/>
  <c r="AF14" i="6" s="1"/>
  <c r="T8" i="6"/>
  <c r="T13" i="6" s="1"/>
  <c r="T14" i="6" s="1"/>
  <c r="H8" i="6"/>
  <c r="H13" i="6" s="1"/>
  <c r="H14" i="6" s="1"/>
  <c r="DC8" i="6"/>
  <c r="DC13" i="6" s="1"/>
  <c r="DC14" i="6" s="1"/>
  <c r="BG8" i="6"/>
  <c r="BG13" i="6" s="1"/>
  <c r="BG14" i="6" s="1"/>
  <c r="DZ8" i="6"/>
  <c r="DZ13" i="6" s="1"/>
  <c r="DZ14" i="6" s="1"/>
  <c r="BR8" i="6"/>
  <c r="BR13" i="6" s="1"/>
  <c r="BR14" i="6" s="1"/>
  <c r="J8" i="6"/>
  <c r="J13" i="6" s="1"/>
  <c r="J14" i="6" s="1"/>
  <c r="BE8" i="6"/>
  <c r="BE13" i="6" s="1"/>
  <c r="BE14" i="6" s="1"/>
  <c r="DW8" i="6"/>
  <c r="DW13" i="6" s="1"/>
  <c r="DW14" i="6" s="1"/>
  <c r="DK8" i="6"/>
  <c r="DK13" i="6" s="1"/>
  <c r="DK14" i="6" s="1"/>
  <c r="CY8" i="6"/>
  <c r="CY13" i="6" s="1"/>
  <c r="CY14" i="6" s="1"/>
  <c r="CM8" i="6"/>
  <c r="CM13" i="6" s="1"/>
  <c r="CM14" i="6" s="1"/>
  <c r="CA8" i="6"/>
  <c r="CA13" i="6" s="1"/>
  <c r="CA14" i="6" s="1"/>
  <c r="BO8" i="6"/>
  <c r="BO13" i="6" s="1"/>
  <c r="BO14" i="6" s="1"/>
  <c r="BC8" i="6"/>
  <c r="BC13" i="6" s="1"/>
  <c r="BC14" i="6" s="1"/>
  <c r="AQ8" i="6"/>
  <c r="AQ13" i="6" s="1"/>
  <c r="AQ14" i="6" s="1"/>
  <c r="AE8" i="6"/>
  <c r="AE13" i="6" s="1"/>
  <c r="AE14" i="6" s="1"/>
  <c r="S8" i="6"/>
  <c r="S13" i="6" s="1"/>
  <c r="S14" i="6" s="1"/>
  <c r="G8" i="6"/>
  <c r="G13" i="6" s="1"/>
  <c r="G14" i="6" s="1"/>
  <c r="EA8" i="6"/>
  <c r="EA13" i="6" s="1"/>
  <c r="EA14" i="6" s="1"/>
  <c r="BS8" i="6"/>
  <c r="BS13" i="6" s="1"/>
  <c r="BS14" i="6" s="1"/>
  <c r="CP8" i="6"/>
  <c r="CP13" i="6" s="1"/>
  <c r="CP14" i="6" s="1"/>
  <c r="BF8" i="6"/>
  <c r="BF13" i="6" s="1"/>
  <c r="BF14" i="6" s="1"/>
  <c r="AH8" i="6"/>
  <c r="AH13" i="6" s="1"/>
  <c r="AH14" i="6" s="1"/>
  <c r="DA8" i="6"/>
  <c r="DA13" i="6" s="1"/>
  <c r="DA14" i="6" s="1"/>
  <c r="AG8" i="6"/>
  <c r="AG13" i="6" s="1"/>
  <c r="AG14" i="6" s="1"/>
  <c r="DV8" i="6"/>
  <c r="DV13" i="6" s="1"/>
  <c r="DV14" i="6" s="1"/>
  <c r="DJ8" i="6"/>
  <c r="DJ13" i="6" s="1"/>
  <c r="DJ14" i="6" s="1"/>
  <c r="CX8" i="6"/>
  <c r="CX13" i="6" s="1"/>
  <c r="CX14" i="6" s="1"/>
  <c r="CL8" i="6"/>
  <c r="CL13" i="6" s="1"/>
  <c r="CL14" i="6" s="1"/>
  <c r="BZ8" i="6"/>
  <c r="BZ13" i="6" s="1"/>
  <c r="BZ14" i="6" s="1"/>
  <c r="BN8" i="6"/>
  <c r="BN13" i="6" s="1"/>
  <c r="BN14" i="6" s="1"/>
  <c r="BB8" i="6"/>
  <c r="BB13" i="6" s="1"/>
  <c r="BB14" i="6" s="1"/>
  <c r="AP8" i="6"/>
  <c r="AP13" i="6" s="1"/>
  <c r="AP14" i="6" s="1"/>
  <c r="AD8" i="6"/>
  <c r="AD13" i="6" s="1"/>
  <c r="AD14" i="6" s="1"/>
  <c r="R8" i="6"/>
  <c r="R13" i="6" s="1"/>
  <c r="R14" i="6" s="1"/>
  <c r="F8" i="6"/>
  <c r="F13" i="6" s="1"/>
  <c r="F14" i="6" s="1"/>
  <c r="DO8" i="6"/>
  <c r="DO13" i="6" s="1"/>
  <c r="DO14" i="6" s="1"/>
  <c r="AU8" i="6"/>
  <c r="AU13" i="6" s="1"/>
  <c r="AU14" i="6" s="1"/>
  <c r="DN8" i="6"/>
  <c r="DN13" i="6" s="1"/>
  <c r="DN14" i="6" s="1"/>
  <c r="CD8" i="6"/>
  <c r="CD13" i="6" s="1"/>
  <c r="CD14" i="6" s="1"/>
  <c r="V8" i="6"/>
  <c r="V13" i="6" s="1"/>
  <c r="V14" i="6" s="1"/>
  <c r="DM8" i="6"/>
  <c r="DM13" i="6" s="1"/>
  <c r="DM14" i="6" s="1"/>
  <c r="DU8" i="6"/>
  <c r="DU13" i="6" s="1"/>
  <c r="DU14" i="6" s="1"/>
  <c r="DI8" i="6"/>
  <c r="DI13" i="6" s="1"/>
  <c r="DI14" i="6" s="1"/>
  <c r="CW8" i="6"/>
  <c r="CW13" i="6" s="1"/>
  <c r="CW14" i="6" s="1"/>
  <c r="CK8" i="6"/>
  <c r="CK13" i="6" s="1"/>
  <c r="CK14" i="6" s="1"/>
  <c r="BY8" i="6"/>
  <c r="BY13" i="6" s="1"/>
  <c r="BY14" i="6" s="1"/>
  <c r="BM8" i="6"/>
  <c r="BM13" i="6" s="1"/>
  <c r="BM14" i="6" s="1"/>
  <c r="BA8" i="6"/>
  <c r="BA13" i="6" s="1"/>
  <c r="BA14" i="6" s="1"/>
  <c r="AO8" i="6"/>
  <c r="AO13" i="6" s="1"/>
  <c r="AO14" i="6" s="1"/>
  <c r="AC8" i="6"/>
  <c r="AC13" i="6" s="1"/>
  <c r="AC14" i="6" s="1"/>
  <c r="Q8" i="6"/>
  <c r="Q13" i="6" s="1"/>
  <c r="Q14" i="6" s="1"/>
  <c r="E8" i="6"/>
  <c r="E13" i="6" s="1"/>
  <c r="E14" i="6" s="1"/>
  <c r="DT8" i="6"/>
  <c r="DT13" i="6" s="1"/>
  <c r="DT14" i="6" s="1"/>
  <c r="CV8" i="6"/>
  <c r="CV13" i="6" s="1"/>
  <c r="CV14" i="6" s="1"/>
  <c r="CJ8" i="6"/>
  <c r="CJ13" i="6" s="1"/>
  <c r="CJ14" i="6" s="1"/>
  <c r="BX8" i="6"/>
  <c r="BX13" i="6" s="1"/>
  <c r="BX14" i="6" s="1"/>
  <c r="BL8" i="6"/>
  <c r="BL13" i="6" s="1"/>
  <c r="BL14" i="6" s="1"/>
  <c r="AZ8" i="6"/>
  <c r="AZ13" i="6" s="1"/>
  <c r="AZ14" i="6" s="1"/>
  <c r="AN8" i="6"/>
  <c r="AN13" i="6" s="1"/>
  <c r="AN14" i="6" s="1"/>
  <c r="AB8" i="6"/>
  <c r="AB13" i="6" s="1"/>
  <c r="AB14" i="6" s="1"/>
  <c r="P8" i="6"/>
  <c r="P13" i="6" s="1"/>
  <c r="P14" i="6" s="1"/>
  <c r="D8" i="6"/>
  <c r="D13" i="6" s="1"/>
  <c r="D14" i="6" s="1"/>
  <c r="CE8" i="6"/>
  <c r="CE13" i="6" s="1"/>
  <c r="CE14" i="6" s="1"/>
  <c r="AI8" i="6"/>
  <c r="AI13" i="6" s="1"/>
  <c r="AI14" i="6" s="1"/>
  <c r="DG8" i="6"/>
  <c r="DG13" i="6" s="1"/>
  <c r="DG14" i="6" s="1"/>
  <c r="CI8" i="6"/>
  <c r="CI13" i="6" s="1"/>
  <c r="CI14" i="6" s="1"/>
  <c r="BK8" i="6"/>
  <c r="BK13" i="6" s="1"/>
  <c r="BK14" i="6" s="1"/>
  <c r="AA8" i="6"/>
  <c r="AA13" i="6" s="1"/>
  <c r="AA14" i="6" s="1"/>
  <c r="W8" i="6"/>
  <c r="W13" i="6" s="1"/>
  <c r="W14" i="6" s="1"/>
  <c r="DH8" i="6"/>
  <c r="DH13" i="6" s="1"/>
  <c r="DH14" i="6" s="1"/>
  <c r="DS8" i="6"/>
  <c r="DS13" i="6" s="1"/>
  <c r="DS14" i="6" s="1"/>
  <c r="CU8" i="6"/>
  <c r="CU13" i="6" s="1"/>
  <c r="CU14" i="6" s="1"/>
  <c r="BW8" i="6"/>
  <c r="BW13" i="6" s="1"/>
  <c r="BW14" i="6" s="1"/>
  <c r="AY8" i="6"/>
  <c r="AY13" i="6" s="1"/>
  <c r="AY14" i="6" s="1"/>
  <c r="AM8" i="6"/>
  <c r="AM13" i="6" s="1"/>
  <c r="AM14" i="6" s="1"/>
  <c r="O8" i="6"/>
  <c r="O13" i="6" s="1"/>
  <c r="O14" i="6" s="1"/>
  <c r="DR8" i="6"/>
  <c r="DR13" i="6" s="1"/>
  <c r="DR14" i="6" s="1"/>
  <c r="DF8" i="6"/>
  <c r="DF13" i="6" s="1"/>
  <c r="DF14" i="6" s="1"/>
  <c r="CT8" i="6"/>
  <c r="CT13" i="6" s="1"/>
  <c r="CT14" i="6" s="1"/>
  <c r="CH8" i="6"/>
  <c r="CH13" i="6" s="1"/>
  <c r="CH14" i="6" s="1"/>
  <c r="BV8" i="6"/>
  <c r="BV13" i="6" s="1"/>
  <c r="BV14" i="6" s="1"/>
  <c r="BJ8" i="6"/>
  <c r="BJ13" i="6" s="1"/>
  <c r="BJ14" i="6" s="1"/>
  <c r="AX8" i="6"/>
  <c r="AX13" i="6" s="1"/>
  <c r="AX14" i="6" s="1"/>
  <c r="AL8" i="6"/>
  <c r="AL13" i="6" s="1"/>
  <c r="AL14" i="6" s="1"/>
  <c r="Z8" i="6"/>
  <c r="Z13" i="6" s="1"/>
  <c r="Z14" i="6" s="1"/>
  <c r="N8" i="6"/>
  <c r="N13" i="6" s="1"/>
  <c r="N14" i="6" s="1"/>
  <c r="EC8" i="6"/>
  <c r="EC13" i="6" s="1"/>
  <c r="EC14" i="6" s="1"/>
  <c r="DQ8" i="6"/>
  <c r="DQ13" i="6" s="1"/>
  <c r="DQ14" i="6" s="1"/>
  <c r="DE8" i="6"/>
  <c r="DE13" i="6" s="1"/>
  <c r="DE14" i="6" s="1"/>
  <c r="CS8" i="6"/>
  <c r="CS13" i="6" s="1"/>
  <c r="CS14" i="6" s="1"/>
  <c r="CG8" i="6"/>
  <c r="CG13" i="6" s="1"/>
  <c r="CG14" i="6" s="1"/>
  <c r="BU8" i="6"/>
  <c r="BU13" i="6" s="1"/>
  <c r="BU14" i="6" s="1"/>
  <c r="BI8" i="6"/>
  <c r="BI13" i="6" s="1"/>
  <c r="BI14" i="6" s="1"/>
  <c r="AW8" i="6"/>
  <c r="AW13" i="6" s="1"/>
  <c r="AW14" i="6" s="1"/>
  <c r="AK8" i="6"/>
  <c r="AK13" i="6" s="1"/>
  <c r="AK14" i="6" s="1"/>
  <c r="Y8" i="6"/>
  <c r="Y13" i="6" s="1"/>
  <c r="Y14" i="6" s="1"/>
  <c r="M8" i="6"/>
  <c r="M13" i="6" s="1"/>
  <c r="M14" i="6" s="1"/>
  <c r="EB8" i="6"/>
  <c r="EB13" i="6" s="1"/>
  <c r="EB14" i="6" s="1"/>
  <c r="DP8" i="6"/>
  <c r="DP13" i="6" s="1"/>
  <c r="DP14" i="6" s="1"/>
  <c r="DD8" i="6"/>
  <c r="DD13" i="6" s="1"/>
  <c r="DD14" i="6" s="1"/>
  <c r="CR8" i="6"/>
  <c r="CR13" i="6" s="1"/>
  <c r="CR14" i="6" s="1"/>
  <c r="CF8" i="6"/>
  <c r="CF13" i="6" s="1"/>
  <c r="CF14" i="6" s="1"/>
  <c r="BT8" i="6"/>
  <c r="BT13" i="6" s="1"/>
  <c r="BT14" i="6" s="1"/>
  <c r="BH8" i="6"/>
  <c r="BH13" i="6" s="1"/>
  <c r="BH14" i="6" s="1"/>
  <c r="AV8" i="6"/>
  <c r="AV13" i="6" s="1"/>
  <c r="AV14" i="6" s="1"/>
  <c r="AJ8" i="6"/>
  <c r="AJ13" i="6" s="1"/>
  <c r="AJ14" i="6" s="1"/>
  <c r="X8" i="6"/>
  <c r="X13" i="6" s="1"/>
  <c r="X14" i="6" s="1"/>
  <c r="H14" i="3"/>
  <c r="K144" i="3"/>
  <c r="L144" i="3"/>
  <c r="K143" i="3"/>
  <c r="L143" i="3"/>
  <c r="K142" i="3"/>
  <c r="L142" i="3"/>
  <c r="K141" i="3"/>
  <c r="L141" i="3"/>
  <c r="K140" i="3"/>
  <c r="L140" i="3"/>
  <c r="K139" i="3"/>
  <c r="L139" i="3"/>
  <c r="K138" i="3"/>
  <c r="L138" i="3"/>
  <c r="K137" i="3"/>
  <c r="L137" i="3"/>
  <c r="K136" i="3"/>
  <c r="L136" i="3"/>
  <c r="K135" i="3"/>
  <c r="L135" i="3"/>
  <c r="K134" i="3"/>
  <c r="L134" i="3"/>
  <c r="K133" i="3"/>
  <c r="L133" i="3"/>
  <c r="K132" i="3"/>
  <c r="L132" i="3"/>
  <c r="K131" i="3"/>
  <c r="L131" i="3"/>
  <c r="K130" i="3"/>
  <c r="L130" i="3"/>
  <c r="K129" i="3"/>
  <c r="L129" i="3"/>
  <c r="K128" i="3"/>
  <c r="L128" i="3"/>
  <c r="K127" i="3"/>
  <c r="L127" i="3"/>
  <c r="K126" i="3"/>
  <c r="L126" i="3"/>
  <c r="K125" i="3"/>
  <c r="L125" i="3"/>
  <c r="K124" i="3"/>
  <c r="L124" i="3"/>
  <c r="K123" i="3"/>
  <c r="L123" i="3"/>
  <c r="K122" i="3"/>
  <c r="L122" i="3"/>
  <c r="K121" i="3"/>
  <c r="L121" i="3"/>
  <c r="K120" i="3"/>
  <c r="L120" i="3"/>
  <c r="K119" i="3"/>
  <c r="L119" i="3"/>
  <c r="K118" i="3"/>
  <c r="L118" i="3"/>
  <c r="K117" i="3"/>
  <c r="L117" i="3"/>
  <c r="K116" i="3"/>
  <c r="L116" i="3"/>
  <c r="K115" i="3"/>
  <c r="L115" i="3"/>
  <c r="K114" i="3"/>
  <c r="L114" i="3"/>
  <c r="K113" i="3"/>
  <c r="L113" i="3"/>
  <c r="K112" i="3"/>
  <c r="L112" i="3"/>
  <c r="K111" i="3"/>
  <c r="L111" i="3"/>
  <c r="K110" i="3"/>
  <c r="L110" i="3"/>
  <c r="K109" i="3"/>
  <c r="L109" i="3"/>
  <c r="K108" i="3"/>
  <c r="L108" i="3"/>
  <c r="K107" i="3"/>
  <c r="L107" i="3"/>
  <c r="K106" i="3"/>
  <c r="L106" i="3"/>
  <c r="K105" i="3"/>
  <c r="L105" i="3"/>
  <c r="K104" i="3"/>
  <c r="L104" i="3"/>
  <c r="K103" i="3"/>
  <c r="L103" i="3"/>
  <c r="K102" i="3"/>
  <c r="L102" i="3"/>
  <c r="K101" i="3"/>
  <c r="L101" i="3"/>
  <c r="K100" i="3"/>
  <c r="L100" i="3"/>
  <c r="K99" i="3"/>
  <c r="L99" i="3"/>
  <c r="K98" i="3"/>
  <c r="L98" i="3"/>
  <c r="K97" i="3"/>
  <c r="L97" i="3"/>
  <c r="K96" i="3"/>
  <c r="L96" i="3"/>
  <c r="K95" i="3"/>
  <c r="L95" i="3"/>
  <c r="K94" i="3"/>
  <c r="L94" i="3"/>
  <c r="K93" i="3"/>
  <c r="L93" i="3"/>
  <c r="K92" i="3"/>
  <c r="L92" i="3"/>
  <c r="K91" i="3"/>
  <c r="L91" i="3"/>
  <c r="K90" i="3"/>
  <c r="L90" i="3"/>
  <c r="K89" i="3"/>
  <c r="L89" i="3"/>
  <c r="K88" i="3"/>
  <c r="L88" i="3"/>
  <c r="K87" i="3"/>
  <c r="L87" i="3"/>
  <c r="K86" i="3"/>
  <c r="L86" i="3"/>
  <c r="K85" i="3"/>
  <c r="L85" i="3"/>
  <c r="K84" i="3"/>
  <c r="L84" i="3"/>
  <c r="K83" i="3"/>
  <c r="L83" i="3"/>
  <c r="K82" i="3"/>
  <c r="L82" i="3"/>
  <c r="K81" i="3"/>
  <c r="L81" i="3"/>
  <c r="K80" i="3"/>
  <c r="L80" i="3"/>
  <c r="K79" i="3"/>
  <c r="L79" i="3"/>
  <c r="K78" i="3"/>
  <c r="L78" i="3"/>
  <c r="K77" i="3"/>
  <c r="L77" i="3"/>
  <c r="K76" i="3"/>
  <c r="L76" i="3"/>
  <c r="K75" i="3"/>
  <c r="L75" i="3"/>
  <c r="K74" i="3"/>
  <c r="L74" i="3"/>
  <c r="K73" i="3"/>
  <c r="L73" i="3"/>
  <c r="K72" i="3"/>
  <c r="L72" i="3"/>
  <c r="K71" i="3"/>
  <c r="L71" i="3"/>
  <c r="K70" i="3"/>
  <c r="L70" i="3"/>
  <c r="K69" i="3"/>
  <c r="L69" i="3"/>
  <c r="K68" i="3"/>
  <c r="L68" i="3"/>
  <c r="K67" i="3"/>
  <c r="L67" i="3"/>
  <c r="K66" i="3"/>
  <c r="L66" i="3"/>
  <c r="K65" i="3"/>
  <c r="L65" i="3"/>
  <c r="K64" i="3"/>
  <c r="L64" i="3"/>
  <c r="K63" i="3"/>
  <c r="L63" i="3"/>
  <c r="K62" i="3"/>
  <c r="L62" i="3"/>
  <c r="K61" i="3"/>
  <c r="L61" i="3"/>
  <c r="K60" i="3"/>
  <c r="L60" i="3"/>
  <c r="K59" i="3"/>
  <c r="L59" i="3"/>
  <c r="K58" i="3"/>
  <c r="L58" i="3"/>
  <c r="K57" i="3"/>
  <c r="L57" i="3"/>
  <c r="K56" i="3"/>
  <c r="L56" i="3"/>
  <c r="K55" i="3"/>
  <c r="L55" i="3"/>
  <c r="K54" i="3"/>
  <c r="L54" i="3"/>
  <c r="K53" i="3"/>
  <c r="L53" i="3"/>
  <c r="K52" i="3"/>
  <c r="L52" i="3"/>
  <c r="K51" i="3"/>
  <c r="L51" i="3"/>
  <c r="K50" i="3"/>
  <c r="L50" i="3"/>
  <c r="K49" i="3"/>
  <c r="L49" i="3"/>
  <c r="K48" i="3"/>
  <c r="L48" i="3"/>
  <c r="K47" i="3"/>
  <c r="L47" i="3"/>
  <c r="K46" i="3"/>
  <c r="L46" i="3"/>
  <c r="K45" i="3"/>
  <c r="L45" i="3"/>
  <c r="K44" i="3"/>
  <c r="L44" i="3"/>
  <c r="K43" i="3"/>
  <c r="L43" i="3"/>
  <c r="K42" i="3"/>
  <c r="L42" i="3"/>
  <c r="K41" i="3"/>
  <c r="L41" i="3"/>
  <c r="K40" i="3"/>
  <c r="L40" i="3"/>
  <c r="K39" i="3"/>
  <c r="L39" i="3"/>
  <c r="K38" i="3"/>
  <c r="L38" i="3"/>
  <c r="K37" i="3"/>
  <c r="L37" i="3"/>
  <c r="K36" i="3"/>
  <c r="L36" i="3"/>
  <c r="K35" i="3"/>
  <c r="L35" i="3"/>
  <c r="K34" i="3"/>
  <c r="L34" i="3"/>
  <c r="K33" i="3"/>
  <c r="L33" i="3"/>
  <c r="K32" i="3"/>
  <c r="L32" i="3"/>
  <c r="K31" i="3"/>
  <c r="L31" i="3"/>
  <c r="K30" i="3"/>
  <c r="L30" i="3"/>
  <c r="K29" i="3"/>
  <c r="L29" i="3"/>
  <c r="K28" i="3"/>
  <c r="L28" i="3"/>
  <c r="K27" i="3"/>
  <c r="L27" i="3"/>
  <c r="K26" i="3"/>
  <c r="L26" i="3"/>
  <c r="K25" i="3"/>
  <c r="L25" i="3"/>
  <c r="K24" i="3"/>
  <c r="L24" i="3"/>
  <c r="K23" i="3"/>
  <c r="L23" i="3"/>
  <c r="K22" i="3"/>
  <c r="L22" i="3"/>
  <c r="K21" i="3"/>
  <c r="L21" i="3"/>
  <c r="K20" i="3"/>
  <c r="L20" i="3"/>
  <c r="K19" i="3"/>
  <c r="L19" i="3"/>
  <c r="K18" i="3"/>
  <c r="L18" i="3"/>
  <c r="K17" i="3"/>
  <c r="L17" i="3"/>
  <c r="K16" i="3"/>
  <c r="L16" i="3"/>
  <c r="K15" i="3"/>
  <c r="L15" i="3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J15" i="3" l="1"/>
  <c r="G15" i="3" s="1"/>
  <c r="J16" i="3"/>
  <c r="G16" i="3" s="1"/>
  <c r="J17" i="3"/>
  <c r="G17" i="3" s="1"/>
  <c r="J18" i="3"/>
  <c r="G18" i="3" s="1"/>
  <c r="J19" i="3"/>
  <c r="G19" i="3" s="1"/>
  <c r="J20" i="3"/>
  <c r="G20" i="3" s="1"/>
  <c r="J21" i="3"/>
  <c r="G21" i="3" s="1"/>
  <c r="J22" i="3"/>
  <c r="G22" i="3" s="1"/>
  <c r="J23" i="3"/>
  <c r="G23" i="3" s="1"/>
  <c r="J24" i="3"/>
  <c r="G24" i="3" s="1"/>
  <c r="J25" i="3"/>
  <c r="G25" i="3" s="1"/>
  <c r="J26" i="3"/>
  <c r="G26" i="3" s="1"/>
  <c r="J27" i="3"/>
  <c r="G27" i="3" s="1"/>
  <c r="J28" i="3"/>
  <c r="G28" i="3" s="1"/>
  <c r="J29" i="3"/>
  <c r="G29" i="3" s="1"/>
  <c r="J30" i="3"/>
  <c r="G30" i="3" s="1"/>
  <c r="J31" i="3"/>
  <c r="G31" i="3" s="1"/>
  <c r="J32" i="3"/>
  <c r="G32" i="3" s="1"/>
  <c r="J33" i="3"/>
  <c r="G33" i="3" s="1"/>
  <c r="J34" i="3"/>
  <c r="G34" i="3" s="1"/>
  <c r="J35" i="3"/>
  <c r="G35" i="3" s="1"/>
  <c r="J36" i="3"/>
  <c r="G36" i="3" s="1"/>
  <c r="J37" i="3"/>
  <c r="G37" i="3" s="1"/>
  <c r="J38" i="3"/>
  <c r="G38" i="3" s="1"/>
  <c r="J39" i="3"/>
  <c r="G39" i="3" s="1"/>
  <c r="J40" i="3"/>
  <c r="G40" i="3" s="1"/>
  <c r="J41" i="3"/>
  <c r="G41" i="3" s="1"/>
  <c r="J42" i="3"/>
  <c r="G42" i="3" s="1"/>
  <c r="J43" i="3"/>
  <c r="G43" i="3" s="1"/>
  <c r="J44" i="3"/>
  <c r="G44" i="3" s="1"/>
  <c r="J45" i="3"/>
  <c r="G45" i="3" s="1"/>
  <c r="J46" i="3"/>
  <c r="G46" i="3" s="1"/>
  <c r="J47" i="3"/>
  <c r="G47" i="3" s="1"/>
  <c r="J48" i="3"/>
  <c r="G48" i="3" s="1"/>
  <c r="J49" i="3"/>
  <c r="G49" i="3" s="1"/>
  <c r="J50" i="3"/>
  <c r="G50" i="3" s="1"/>
  <c r="J51" i="3"/>
  <c r="G51" i="3" s="1"/>
  <c r="J52" i="3"/>
  <c r="G52" i="3" s="1"/>
  <c r="J53" i="3"/>
  <c r="G53" i="3" s="1"/>
  <c r="J54" i="3"/>
  <c r="G54" i="3" s="1"/>
  <c r="J55" i="3"/>
  <c r="G55" i="3" s="1"/>
  <c r="J56" i="3"/>
  <c r="G56" i="3" s="1"/>
  <c r="J57" i="3"/>
  <c r="G57" i="3" s="1"/>
  <c r="J58" i="3"/>
  <c r="G58" i="3" s="1"/>
  <c r="J59" i="3"/>
  <c r="G59" i="3" s="1"/>
  <c r="J60" i="3"/>
  <c r="G60" i="3" s="1"/>
  <c r="J61" i="3"/>
  <c r="G61" i="3" s="1"/>
  <c r="J62" i="3"/>
  <c r="G62" i="3" s="1"/>
  <c r="J63" i="3"/>
  <c r="G63" i="3" s="1"/>
  <c r="J64" i="3"/>
  <c r="G64" i="3" s="1"/>
  <c r="J65" i="3"/>
  <c r="G65" i="3" s="1"/>
  <c r="J66" i="3"/>
  <c r="G66" i="3" s="1"/>
  <c r="J67" i="3"/>
  <c r="G67" i="3" s="1"/>
  <c r="J68" i="3"/>
  <c r="G68" i="3" s="1"/>
  <c r="J69" i="3"/>
  <c r="G69" i="3" s="1"/>
  <c r="J70" i="3"/>
  <c r="G70" i="3" s="1"/>
  <c r="J71" i="3"/>
  <c r="G71" i="3" s="1"/>
  <c r="J72" i="3"/>
  <c r="G72" i="3" s="1"/>
  <c r="J73" i="3"/>
  <c r="G73" i="3" s="1"/>
  <c r="J74" i="3"/>
  <c r="G74" i="3" s="1"/>
  <c r="J75" i="3"/>
  <c r="G75" i="3" s="1"/>
  <c r="J76" i="3"/>
  <c r="G76" i="3" s="1"/>
  <c r="J77" i="3"/>
  <c r="G77" i="3" s="1"/>
  <c r="J78" i="3"/>
  <c r="G78" i="3" s="1"/>
  <c r="J79" i="3"/>
  <c r="G79" i="3" s="1"/>
  <c r="J80" i="3"/>
  <c r="G80" i="3" s="1"/>
  <c r="J81" i="3"/>
  <c r="G81" i="3" s="1"/>
  <c r="J82" i="3"/>
  <c r="G82" i="3" s="1"/>
  <c r="J83" i="3"/>
  <c r="G83" i="3" s="1"/>
  <c r="J84" i="3"/>
  <c r="G84" i="3" s="1"/>
  <c r="J85" i="3"/>
  <c r="G85" i="3" s="1"/>
  <c r="J86" i="3"/>
  <c r="G86" i="3" s="1"/>
  <c r="J87" i="3"/>
  <c r="G87" i="3" s="1"/>
  <c r="J88" i="3"/>
  <c r="G88" i="3" s="1"/>
  <c r="J89" i="3"/>
  <c r="G89" i="3" s="1"/>
  <c r="J90" i="3"/>
  <c r="G90" i="3" s="1"/>
  <c r="J91" i="3"/>
  <c r="G91" i="3" s="1"/>
  <c r="J92" i="3"/>
  <c r="G92" i="3" s="1"/>
  <c r="J93" i="3"/>
  <c r="G93" i="3" s="1"/>
  <c r="J94" i="3"/>
  <c r="G94" i="3" s="1"/>
  <c r="J95" i="3"/>
  <c r="G95" i="3" s="1"/>
  <c r="J96" i="3"/>
  <c r="G96" i="3" s="1"/>
  <c r="J97" i="3"/>
  <c r="G97" i="3" s="1"/>
  <c r="J98" i="3"/>
  <c r="G98" i="3" s="1"/>
  <c r="J99" i="3"/>
  <c r="G99" i="3" s="1"/>
  <c r="J100" i="3"/>
  <c r="G100" i="3" s="1"/>
  <c r="J101" i="3"/>
  <c r="G101" i="3" s="1"/>
  <c r="J102" i="3"/>
  <c r="G102" i="3" s="1"/>
  <c r="J103" i="3"/>
  <c r="G103" i="3" s="1"/>
  <c r="J104" i="3"/>
  <c r="G104" i="3" s="1"/>
  <c r="J105" i="3"/>
  <c r="G105" i="3" s="1"/>
  <c r="J106" i="3"/>
  <c r="G106" i="3" s="1"/>
  <c r="J107" i="3"/>
  <c r="G107" i="3" s="1"/>
  <c r="J108" i="3"/>
  <c r="G108" i="3" s="1"/>
  <c r="J109" i="3"/>
  <c r="G109" i="3" s="1"/>
  <c r="J110" i="3"/>
  <c r="G110" i="3" s="1"/>
  <c r="J111" i="3"/>
  <c r="G111" i="3" s="1"/>
  <c r="J112" i="3"/>
  <c r="G112" i="3" s="1"/>
  <c r="J113" i="3"/>
  <c r="G113" i="3" s="1"/>
  <c r="J114" i="3"/>
  <c r="G114" i="3" s="1"/>
  <c r="J115" i="3"/>
  <c r="G115" i="3" s="1"/>
  <c r="J116" i="3"/>
  <c r="G116" i="3" s="1"/>
  <c r="J117" i="3"/>
  <c r="G117" i="3" s="1"/>
  <c r="J118" i="3"/>
  <c r="G118" i="3" s="1"/>
  <c r="J119" i="3"/>
  <c r="G119" i="3" s="1"/>
  <c r="J120" i="3"/>
  <c r="G120" i="3" s="1"/>
  <c r="J121" i="3"/>
  <c r="G121" i="3" s="1"/>
  <c r="J122" i="3"/>
  <c r="G122" i="3" s="1"/>
  <c r="J123" i="3"/>
  <c r="G123" i="3" s="1"/>
  <c r="J124" i="3"/>
  <c r="G124" i="3" s="1"/>
  <c r="J125" i="3"/>
  <c r="G125" i="3" s="1"/>
  <c r="J126" i="3"/>
  <c r="G126" i="3" s="1"/>
  <c r="J127" i="3"/>
  <c r="G127" i="3" s="1"/>
  <c r="J128" i="3"/>
  <c r="G128" i="3" s="1"/>
  <c r="J129" i="3"/>
  <c r="G129" i="3" s="1"/>
  <c r="J130" i="3"/>
  <c r="G130" i="3" s="1"/>
  <c r="J131" i="3"/>
  <c r="G131" i="3" s="1"/>
  <c r="J132" i="3"/>
  <c r="G132" i="3" s="1"/>
  <c r="J133" i="3"/>
  <c r="G133" i="3" s="1"/>
  <c r="J134" i="3"/>
  <c r="G134" i="3" s="1"/>
  <c r="J135" i="3"/>
  <c r="G135" i="3" s="1"/>
  <c r="J136" i="3"/>
  <c r="G136" i="3" s="1"/>
  <c r="J137" i="3"/>
  <c r="G137" i="3" s="1"/>
  <c r="J138" i="3"/>
  <c r="G138" i="3" s="1"/>
  <c r="J139" i="3"/>
  <c r="G139" i="3" s="1"/>
  <c r="J140" i="3"/>
  <c r="G140" i="3" s="1"/>
  <c r="J141" i="3"/>
  <c r="G141" i="3" s="1"/>
  <c r="J142" i="3"/>
  <c r="G142" i="3" s="1"/>
  <c r="J143" i="3"/>
  <c r="G143" i="3" s="1"/>
  <c r="J144" i="3"/>
  <c r="G144" i="3" s="1"/>
  <c r="C15" i="6"/>
</calcChain>
</file>

<file path=xl/sharedStrings.xml><?xml version="1.0" encoding="utf-8"?>
<sst xmlns="http://schemas.openxmlformats.org/spreadsheetml/2006/main" count="252" uniqueCount="96">
  <si>
    <t>Monto de Deuda</t>
  </si>
  <si>
    <t>Monto de Equitu</t>
  </si>
  <si>
    <t>Purchase Price</t>
  </si>
  <si>
    <t xml:space="preserve">Retorno total </t>
  </si>
  <si>
    <t>Holding Period</t>
  </si>
  <si>
    <t>Months</t>
  </si>
  <si>
    <t>Growth Rate</t>
  </si>
  <si>
    <t>Sold Price</t>
  </si>
  <si>
    <t>Legal Costs</t>
  </si>
  <si>
    <t>Escrituracíón</t>
  </si>
  <si>
    <t>Brokerage Fee</t>
  </si>
  <si>
    <t>Pago anual total</t>
  </si>
  <si>
    <t>Zona</t>
  </si>
  <si>
    <t>Narvarte Poniente</t>
  </si>
  <si>
    <t>Ingreso Mensual</t>
  </si>
  <si>
    <t>Modalidad</t>
  </si>
  <si>
    <t>Costo por cuarto diario</t>
  </si>
  <si>
    <t>Costo por cuarto mensual</t>
  </si>
  <si>
    <t>Vacancy Rate (Base case)</t>
  </si>
  <si>
    <t>Valor de renta estimada</t>
  </si>
  <si>
    <t>Residencial (Long Term Rentals)</t>
  </si>
  <si>
    <t>Numero de cuartos</t>
  </si>
  <si>
    <t>Costos</t>
  </si>
  <si>
    <t>AIRBNB (Short Term Reantas)</t>
  </si>
  <si>
    <t>Costo Por cuarto</t>
  </si>
  <si>
    <t>Vacancy Rate</t>
  </si>
  <si>
    <t>CDMX Precios Vivienda</t>
  </si>
  <si>
    <t>A 1 año</t>
  </si>
  <si>
    <t>% Cambio ANUAL</t>
  </si>
  <si>
    <t>Mexico Precios Vivienda USADA</t>
  </si>
  <si>
    <t>Mexico Precios Vivienda Nueva</t>
  </si>
  <si>
    <t>Promedio Anualizado</t>
  </si>
  <si>
    <t>AVG</t>
  </si>
  <si>
    <t>Mexico Precios Vivienda Condominio-Depto</t>
  </si>
  <si>
    <t>Inflacion</t>
  </si>
  <si>
    <t>INPC</t>
  </si>
  <si>
    <t>Hipoteca</t>
  </si>
  <si>
    <t>Pacs</t>
  </si>
  <si>
    <t>Cat Mensual</t>
  </si>
  <si>
    <t>Pago Total Mensual</t>
  </si>
  <si>
    <t>Fondo Proteccion Pagos</t>
  </si>
  <si>
    <t>Pago Intereses</t>
  </si>
  <si>
    <t>CAT</t>
  </si>
  <si>
    <t>Valor del Credito</t>
  </si>
  <si>
    <t>Cantidad Pagos</t>
  </si>
  <si>
    <t>Total Deuda</t>
  </si>
  <si>
    <t>Jav</t>
  </si>
  <si>
    <t>Pago Mensual</t>
  </si>
  <si>
    <t>Periodo</t>
  </si>
  <si>
    <t>Monto Pago Mensual</t>
  </si>
  <si>
    <t>Pago Interes</t>
  </si>
  <si>
    <t>Pago Capital</t>
  </si>
  <si>
    <t>Saldo</t>
  </si>
  <si>
    <t>Total Anual</t>
  </si>
  <si>
    <t>Totales</t>
  </si>
  <si>
    <t>Anualizado</t>
  </si>
  <si>
    <t>Year</t>
  </si>
  <si>
    <t>Month</t>
  </si>
  <si>
    <t>Inflows</t>
  </si>
  <si>
    <t>Sold of property</t>
  </si>
  <si>
    <t>Total</t>
  </si>
  <si>
    <t>Outflows</t>
  </si>
  <si>
    <t>Purchase</t>
  </si>
  <si>
    <t>Mortgage</t>
  </si>
  <si>
    <t>Notario</t>
  </si>
  <si>
    <t>Management Fee</t>
  </si>
  <si>
    <t>Net</t>
  </si>
  <si>
    <t>TIR</t>
  </si>
  <si>
    <t>CAP RATE</t>
  </si>
  <si>
    <t>Benito Juares</t>
  </si>
  <si>
    <t>Napoles</t>
  </si>
  <si>
    <t>M2 Renta</t>
  </si>
  <si>
    <t>Propiedad</t>
  </si>
  <si>
    <t>Tamaño</t>
  </si>
  <si>
    <t>Antiguedad</t>
  </si>
  <si>
    <t>Estacionamientos</t>
  </si>
  <si>
    <t>Elevador</t>
  </si>
  <si>
    <t>Baños</t>
  </si>
  <si>
    <t>Recamaras</t>
  </si>
  <si>
    <t>Costo de Renta</t>
  </si>
  <si>
    <t>Fuente</t>
  </si>
  <si>
    <t>San Pedro de los Pinos</t>
  </si>
  <si>
    <t>Departamento</t>
  </si>
  <si>
    <t>na</t>
  </si>
  <si>
    <t>Departamento amplio en renta de dos recámaras en Narvarte Poniente.CDMX | Lamudi.com.mx</t>
  </si>
  <si>
    <t xml:space="preserve">Departamento </t>
  </si>
  <si>
    <t>https://www.lamudi.com.mx/detalle/41032-73-9fe551e690b5-2490-90781de6-87ba-4375</t>
  </si>
  <si>
    <t>Departametno</t>
  </si>
  <si>
    <t>DEPTO. AMUEBLADO EN RENTA COL. NARVARTE | Lamudi.com.mx</t>
  </si>
  <si>
    <t>Bonito Departamento y muy centrico de una Recamara, Cerca metro Etiopia | Lamudi.com.mx</t>
  </si>
  <si>
    <t>DEPARTAMENTO EN LA COLONIA NARVARTE | Lamudi.com.mx</t>
  </si>
  <si>
    <t>Renta Departamento, 70m2, Narvarte Oriente, Benito Juárez | Lamudi.com.mx</t>
  </si>
  <si>
    <t>Renta Departamento, Narvarte, Benito Juarez, Ciudad De Mexico | Lamudi.com.mx</t>
  </si>
  <si>
    <t>PH en renta muy bien ubicado, Dr Barragán , Narvarte | Lamudi.com.mx</t>
  </si>
  <si>
    <t>Departamento Narvarte Oriente ID: 142985 | Lamudi.com.mx</t>
  </si>
  <si>
    <t>https://www.lamudi.com.mx/detalle/41032-73-465e8ed43617-f4e8-1955555-9c1c-7535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</si>
</sst>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0.000%"/>
    <numFmt numFmtId="166" formatCode="0.0000%"/>
    <numFmt numFmtId="167" formatCode="_-[$$-409]* #,##0.00_ ;_-[$$-409]* \-#,##0.00\ ;_-[$$-409]* &quot;-&quot;??_ ;_-@_ "/>
    <numFmt numFmtId="168" formatCode="_-[$$-409]* #,##0_ ;_-[$$-409]* \-#,##0\ ;_-[$$-409]* &quot;-&quot;??_ ;_-@_ 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4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2" borderId="0" xfId="0" applyNumberFormat="1" applyFill="1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1"/>
    <xf numFmtId="0" fontId="2" fillId="3" borderId="0" xfId="1" applyFill="1" applyAlignment="1">
      <alignment wrapText="1"/>
    </xf>
    <xf numFmtId="0" fontId="2" fillId="3" borderId="0" xfId="1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 applyAlignment="1">
      <alignment horizontal="center"/>
    </xf>
    <xf numFmtId="166" fontId="0" fillId="8" borderId="0" xfId="0" applyNumberFormat="1" applyFill="1"/>
    <xf numFmtId="9" fontId="0" fillId="8" borderId="0" xfId="0" applyNumberFormat="1" applyFill="1"/>
    <xf numFmtId="165" fontId="0" fillId="8" borderId="0" xfId="0" applyNumberFormat="1" applyFill="1"/>
    <xf numFmtId="165" fontId="1" fillId="8" borderId="0" xfId="0" applyNumberFormat="1" applyFont="1" applyFill="1" applyAlignment="1">
      <alignment horizontal="center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horizontal="center"/>
    </xf>
    <xf numFmtId="0" fontId="1" fillId="9" borderId="0" xfId="0" applyFont="1" applyFill="1"/>
    <xf numFmtId="0" fontId="0" fillId="9" borderId="0" xfId="0" applyFill="1"/>
    <xf numFmtId="165" fontId="3" fillId="9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/>
    </xf>
    <xf numFmtId="165" fontId="4" fillId="9" borderId="0" xfId="0" applyNumberFormat="1" applyFont="1" applyFill="1"/>
    <xf numFmtId="167" fontId="1" fillId="3" borderId="0" xfId="0" applyNumberFormat="1" applyFont="1" applyFill="1"/>
    <xf numFmtId="167" fontId="0" fillId="0" borderId="0" xfId="0" applyNumberFormat="1"/>
    <xf numFmtId="167" fontId="0" fillId="0" borderId="0" xfId="0" applyNumberFormat="1" applyAlignment="1">
      <alignment horizontal="center"/>
    </xf>
    <xf numFmtId="168" fontId="0" fillId="0" borderId="0" xfId="0" applyNumberForma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amudi.com.mx/detalle/41032-73-2b3391e106ee-330-194de48-adaa-726b" TargetMode="External"/><Relationship Id="rId13" Type="http://schemas.openxmlformats.org/officeDocument/2006/relationships/hyperlink" Target="https://www.lamudi.com.mx/detalle/41032-73-dd8b1273accc-b1e2-194d410-81ac-7670" TargetMode="External"/><Relationship Id="rId18" Type="http://schemas.openxmlformats.org/officeDocument/2006/relationships/hyperlink" Target="https://www.lamudi.com.mx/detalle/41032-73-2b3391e106ee-330-194de48-adaa-726b" TargetMode="External"/><Relationship Id="rId3" Type="http://schemas.openxmlformats.org/officeDocument/2006/relationships/hyperlink" Target="https://www.lamudi.com.mx/detalle/41032-73-dd8b1273accc-b1e2-194d410-81ac-7670" TargetMode="External"/><Relationship Id="rId7" Type="http://schemas.openxmlformats.org/officeDocument/2006/relationships/hyperlink" Target="https://www.lamudi.com.mx/detalle/41032-73-351892ea692b-244d-194b3ab-bc32-73a3" TargetMode="External"/><Relationship Id="rId12" Type="http://schemas.openxmlformats.org/officeDocument/2006/relationships/hyperlink" Target="https://www.lamudi.com.mx/detalle/41032-73-9fe551e690b5-2490-90781de6-87ba-4375" TargetMode="External"/><Relationship Id="rId17" Type="http://schemas.openxmlformats.org/officeDocument/2006/relationships/hyperlink" Target="https://www.lamudi.com.mx/detalle/41032-73-351892ea692b-244d-194b3ab-bc32-73a3" TargetMode="External"/><Relationship Id="rId2" Type="http://schemas.openxmlformats.org/officeDocument/2006/relationships/hyperlink" Target="https://www.lamudi.com.mx/detalle/41032-73-9fe551e690b5-2490-90781de6-87ba-4375" TargetMode="External"/><Relationship Id="rId16" Type="http://schemas.openxmlformats.org/officeDocument/2006/relationships/hyperlink" Target="https://www.lamudi.com.mx/detalle/41032-73-58cffa4bf479-97fc-19504f8-9eeb-733d" TargetMode="External"/><Relationship Id="rId20" Type="http://schemas.openxmlformats.org/officeDocument/2006/relationships/hyperlink" Target="https://www.lamudi.com.mx/detalle/41032-73-465e8ed43617-f4e8-1955555-9c1c-7535" TargetMode="External"/><Relationship Id="rId1" Type="http://schemas.openxmlformats.org/officeDocument/2006/relationships/hyperlink" Target="https://www.lamudi.com.mx/detalle/41032-73-7e6a3f531fcf-7058-19544c4-b016-7f2e" TargetMode="External"/><Relationship Id="rId6" Type="http://schemas.openxmlformats.org/officeDocument/2006/relationships/hyperlink" Target="https://www.lamudi.com.mx/detalle/41032-73-58cffa4bf479-97fc-19504f8-9eeb-733d" TargetMode="External"/><Relationship Id="rId11" Type="http://schemas.openxmlformats.org/officeDocument/2006/relationships/hyperlink" Target="https://www.lamudi.com.mx/detalle/41032-73-7e6a3f531fcf-7058-19544c4-b016-7f2e" TargetMode="External"/><Relationship Id="rId5" Type="http://schemas.openxmlformats.org/officeDocument/2006/relationships/hyperlink" Target="https://www.lamudi.com.mx/detalle/41032-73-2d70f8ab55b-2070-194703c-8c46-7c08" TargetMode="External"/><Relationship Id="rId15" Type="http://schemas.openxmlformats.org/officeDocument/2006/relationships/hyperlink" Target="https://www.lamudi.com.mx/detalle/41032-73-2d70f8ab55b-2070-194703c-8c46-7c08" TargetMode="External"/><Relationship Id="rId10" Type="http://schemas.openxmlformats.org/officeDocument/2006/relationships/hyperlink" Target="https://www.lamudi.com.mx/detalle/41032-73-465e8ed43617-f4e8-1955555-9c1c-7535" TargetMode="External"/><Relationship Id="rId19" Type="http://schemas.openxmlformats.org/officeDocument/2006/relationships/hyperlink" Target="https://www.lamudi.com.mx/detalle/41032-73-abc862db9903-c900-1945392-b748-7f27" TargetMode="External"/><Relationship Id="rId4" Type="http://schemas.openxmlformats.org/officeDocument/2006/relationships/hyperlink" Target="https://www.lamudi.com.mx/detalle/41032-73-dfaa07799d82-ddad-2666d63e-96f7-4538" TargetMode="External"/><Relationship Id="rId9" Type="http://schemas.openxmlformats.org/officeDocument/2006/relationships/hyperlink" Target="https://www.lamudi.com.mx/detalle/41032-73-abc862db9903-c900-1945392-b748-7f27" TargetMode="External"/><Relationship Id="rId14" Type="http://schemas.openxmlformats.org/officeDocument/2006/relationships/hyperlink" Target="https://www.lamudi.com.mx/detalle/41032-73-dfaa07799d82-ddad-2666d63e-96f7-45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E159-ADDE-4D2A-9E1B-349112CEE1B0}">
  <dimension ref="A2:L28"/>
  <sheetViews>
    <sheetView tabSelected="1" workbookViewId="0">
      <selection activeCell="D6" sqref="D6"/>
    </sheetView>
  </sheetViews>
  <sheetFormatPr defaultColWidth="11.42578125" defaultRowHeight="15"/>
  <cols>
    <col min="1" max="1" width="22.28515625" bestFit="1" customWidth="1"/>
    <col min="2" max="2" width="18.5703125" customWidth="1"/>
    <col min="3" max="3" width="12.140625" bestFit="1" customWidth="1"/>
    <col min="4" max="4" width="14.85546875" bestFit="1" customWidth="1"/>
    <col min="5" max="5" width="11" customWidth="1"/>
    <col min="6" max="6" width="28.140625" bestFit="1" customWidth="1"/>
    <col min="7" max="7" width="20.42578125" bestFit="1" customWidth="1"/>
    <col min="8" max="8" width="23" bestFit="1" customWidth="1"/>
    <col min="9" max="9" width="22.85546875" bestFit="1" customWidth="1"/>
  </cols>
  <sheetData>
    <row r="2" spans="1:12">
      <c r="A2" s="7" t="s">
        <v>0</v>
      </c>
      <c r="B2" s="4">
        <v>1300000</v>
      </c>
    </row>
    <row r="3" spans="1:12">
      <c r="A3" s="7" t="s">
        <v>1</v>
      </c>
      <c r="B3" s="4">
        <f>990000+250000</f>
        <v>1240000</v>
      </c>
    </row>
    <row r="4" spans="1:12">
      <c r="A4" s="7" t="s">
        <v>2</v>
      </c>
      <c r="B4" s="4">
        <f>B3+B2</f>
        <v>2540000</v>
      </c>
      <c r="D4" t="s">
        <v>3</v>
      </c>
    </row>
    <row r="5" spans="1:12">
      <c r="A5" s="7" t="s">
        <v>4</v>
      </c>
      <c r="B5">
        <v>131</v>
      </c>
      <c r="C5" t="s">
        <v>5</v>
      </c>
      <c r="D5" s="1">
        <f>B6+D16</f>
        <v>9.35843034249981E-2</v>
      </c>
    </row>
    <row r="6" spans="1:12">
      <c r="A6" s="7" t="s">
        <v>6</v>
      </c>
      <c r="B6" s="1">
        <v>7.0000000000000007E-2</v>
      </c>
    </row>
    <row r="7" spans="1:12">
      <c r="A7" s="7" t="s">
        <v>7</v>
      </c>
      <c r="B7" s="4">
        <f>B4*(1+B6)^(131/12)</f>
        <v>5316265.0234808456</v>
      </c>
    </row>
    <row r="8" spans="1:12">
      <c r="A8" s="7" t="s">
        <v>8</v>
      </c>
      <c r="B8" s="1">
        <v>0.05</v>
      </c>
      <c r="C8" t="s">
        <v>9</v>
      </c>
    </row>
    <row r="9" spans="1:12">
      <c r="A9" s="7" t="s">
        <v>10</v>
      </c>
      <c r="B9" s="1">
        <v>0.02</v>
      </c>
    </row>
    <row r="10" spans="1:12">
      <c r="A10" s="7" t="s">
        <v>11</v>
      </c>
      <c r="E10" s="3"/>
      <c r="F10" s="3"/>
    </row>
    <row r="11" spans="1:12">
      <c r="A11" s="7" t="s">
        <v>12</v>
      </c>
      <c r="B11" t="s">
        <v>13</v>
      </c>
      <c r="D11" t="s">
        <v>14</v>
      </c>
      <c r="E11" s="3"/>
      <c r="F11" s="50" t="s">
        <v>15</v>
      </c>
      <c r="G11" t="s">
        <v>16</v>
      </c>
      <c r="H11" t="s">
        <v>17</v>
      </c>
      <c r="I11" t="s">
        <v>18</v>
      </c>
    </row>
    <row r="12" spans="1:12">
      <c r="A12" s="7" t="s">
        <v>19</v>
      </c>
      <c r="B12" s="49">
        <f>B14*B13</f>
        <v>21000</v>
      </c>
      <c r="C12">
        <f>Hipotecas!H14</f>
        <v>12007.989108375405</v>
      </c>
      <c r="D12" s="49">
        <f>B12-C12</f>
        <v>8992.0108916245954</v>
      </c>
      <c r="F12" t="s">
        <v>20</v>
      </c>
      <c r="G12" s="51">
        <v>250</v>
      </c>
      <c r="H12" s="49">
        <v>5000</v>
      </c>
      <c r="I12" s="1">
        <v>0.8</v>
      </c>
    </row>
    <row r="13" spans="1:12">
      <c r="A13" s="11" t="s">
        <v>21</v>
      </c>
      <c r="B13">
        <v>3</v>
      </c>
      <c r="C13" t="s">
        <v>22</v>
      </c>
      <c r="D13">
        <v>4000</v>
      </c>
      <c r="E13" s="6"/>
      <c r="F13" t="s">
        <v>23</v>
      </c>
      <c r="G13" s="51">
        <v>350</v>
      </c>
      <c r="H13" s="49">
        <f>G13*20</f>
        <v>7000</v>
      </c>
      <c r="I13" s="1">
        <v>0.7</v>
      </c>
      <c r="L13" s="4"/>
    </row>
    <row r="14" spans="1:12">
      <c r="A14" s="11" t="s">
        <v>24</v>
      </c>
      <c r="B14" s="49">
        <f>H13</f>
        <v>7000</v>
      </c>
      <c r="D14" s="49">
        <f>D12-D13</f>
        <v>4992.0108916245954</v>
      </c>
    </row>
    <row r="15" spans="1:12">
      <c r="A15" s="11" t="s">
        <v>25</v>
      </c>
      <c r="B15" s="1">
        <f>I13</f>
        <v>0.7</v>
      </c>
      <c r="D15" s="49">
        <f>D14*12</f>
        <v>59904.130699495145</v>
      </c>
    </row>
    <row r="16" spans="1:12">
      <c r="D16" s="1">
        <f>D15/B4</f>
        <v>2.358430342499809E-2</v>
      </c>
    </row>
    <row r="28" spans="5:5">
      <c r="E2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9DA4-3DE0-4126-AAAA-AA9B5C0F4C49}">
  <dimension ref="A1:M41"/>
  <sheetViews>
    <sheetView workbookViewId="0">
      <selection activeCell="C13" sqref="C13"/>
    </sheetView>
  </sheetViews>
  <sheetFormatPr defaultColWidth="11.42578125" defaultRowHeight="15"/>
  <cols>
    <col min="1" max="1" width="37.140625" style="34" customWidth="1"/>
    <col min="2" max="2" width="0" style="34" hidden="1" customWidth="1"/>
    <col min="3" max="3" width="16.28515625" style="34" bestFit="1" customWidth="1"/>
    <col min="4" max="4" width="22.42578125" style="34" bestFit="1" customWidth="1"/>
    <col min="5" max="5" width="11.42578125" style="34"/>
    <col min="6" max="6" width="28.85546875" style="34" bestFit="1" customWidth="1"/>
    <col min="7" max="7" width="10.140625" style="34" hidden="1" customWidth="1"/>
    <col min="8" max="8" width="16.28515625" style="34" bestFit="1" customWidth="1"/>
    <col min="9" max="9" width="11.42578125" style="34"/>
    <col min="10" max="10" width="28.5703125" style="34" bestFit="1" customWidth="1"/>
    <col min="11" max="16384" width="11.42578125" style="34"/>
  </cols>
  <sheetData>
    <row r="1" spans="1:13">
      <c r="A1" s="42" t="s">
        <v>26</v>
      </c>
      <c r="B1" s="42" t="s">
        <v>27</v>
      </c>
      <c r="C1" s="43" t="s">
        <v>28</v>
      </c>
      <c r="F1" s="42" t="s">
        <v>29</v>
      </c>
      <c r="G1" s="42" t="s">
        <v>27</v>
      </c>
      <c r="H1" s="42" t="s">
        <v>28</v>
      </c>
      <c r="J1" s="34" t="s">
        <v>30</v>
      </c>
      <c r="K1" s="34" t="s">
        <v>27</v>
      </c>
      <c r="L1" s="34" t="s">
        <v>28</v>
      </c>
    </row>
    <row r="2" spans="1:13">
      <c r="A2" s="33">
        <v>2015</v>
      </c>
      <c r="B2" s="35">
        <v>79.7</v>
      </c>
      <c r="F2" s="33">
        <v>2015</v>
      </c>
      <c r="G2" s="34">
        <v>87.8</v>
      </c>
      <c r="J2" s="34">
        <v>2015</v>
      </c>
      <c r="K2" s="34">
        <v>85.3</v>
      </c>
    </row>
    <row r="3" spans="1:13">
      <c r="A3" s="33">
        <v>2016</v>
      </c>
      <c r="B3" s="35">
        <v>89.4</v>
      </c>
      <c r="C3" s="36">
        <f>B3/B2-1</f>
        <v>0.12170639899623592</v>
      </c>
      <c r="D3" s="36">
        <f>C3+1</f>
        <v>1.1217063989962359</v>
      </c>
      <c r="F3" s="33">
        <v>2016</v>
      </c>
      <c r="G3" s="34">
        <v>92.9</v>
      </c>
      <c r="H3" s="37">
        <f>G3/G2-1</f>
        <v>5.808656036446469E-2</v>
      </c>
      <c r="I3" s="36">
        <f>H3+1</f>
        <v>1.0580865603644647</v>
      </c>
      <c r="J3" s="34">
        <v>2016</v>
      </c>
      <c r="K3" s="34">
        <v>92.6</v>
      </c>
      <c r="L3" s="38">
        <f>K3/K2-1</f>
        <v>8.5580304806565088E-2</v>
      </c>
      <c r="M3" s="36">
        <f>L3+1</f>
        <v>1.0855803048065651</v>
      </c>
    </row>
    <row r="4" spans="1:13">
      <c r="A4" s="33">
        <v>2017</v>
      </c>
      <c r="B4" s="35">
        <v>100</v>
      </c>
      <c r="C4" s="36">
        <f t="shared" ref="C4:C10" si="0">B4/B3-1</f>
        <v>0.11856823266219241</v>
      </c>
      <c r="D4" s="36">
        <f t="shared" ref="D4:D10" si="1">C4+1</f>
        <v>1.1185682326621924</v>
      </c>
      <c r="F4" s="33">
        <v>2017</v>
      </c>
      <c r="G4" s="34">
        <v>100</v>
      </c>
      <c r="H4" s="37">
        <f t="shared" ref="H4:H10" si="2">G4/G3-1</f>
        <v>7.6426264800861121E-2</v>
      </c>
      <c r="I4" s="36">
        <f t="shared" ref="I4:I10" si="3">H4+1</f>
        <v>1.0764262648008611</v>
      </c>
      <c r="J4" s="34">
        <v>2017</v>
      </c>
      <c r="K4" s="34">
        <v>100</v>
      </c>
      <c r="L4" s="38">
        <f t="shared" ref="L4:L10" si="4">K4/K3-1</f>
        <v>7.9913606911447221E-2</v>
      </c>
      <c r="M4" s="36">
        <f t="shared" ref="M4:M10" si="5">L4+1</f>
        <v>1.0799136069114472</v>
      </c>
    </row>
    <row r="5" spans="1:13">
      <c r="A5" s="33">
        <v>2018</v>
      </c>
      <c r="B5" s="35">
        <v>110.8</v>
      </c>
      <c r="C5" s="36">
        <f t="shared" si="0"/>
        <v>0.10799999999999987</v>
      </c>
      <c r="D5" s="36">
        <f t="shared" si="1"/>
        <v>1.1079999999999999</v>
      </c>
      <c r="F5" s="33">
        <v>2018</v>
      </c>
      <c r="G5" s="34">
        <v>108.9</v>
      </c>
      <c r="H5" s="37">
        <f t="shared" si="2"/>
        <v>8.8999999999999968E-2</v>
      </c>
      <c r="I5" s="36">
        <f t="shared" si="3"/>
        <v>1.089</v>
      </c>
      <c r="J5" s="34">
        <v>2018</v>
      </c>
      <c r="K5" s="34">
        <v>108.8</v>
      </c>
      <c r="L5" s="38">
        <f t="shared" si="4"/>
        <v>8.8000000000000078E-2</v>
      </c>
      <c r="M5" s="36">
        <f t="shared" si="5"/>
        <v>1.0880000000000001</v>
      </c>
    </row>
    <row r="6" spans="1:13">
      <c r="A6" s="33">
        <v>2019</v>
      </c>
      <c r="B6" s="35">
        <v>122</v>
      </c>
      <c r="C6" s="36">
        <f t="shared" si="0"/>
        <v>0.10108303249097483</v>
      </c>
      <c r="D6" s="36">
        <f t="shared" si="1"/>
        <v>1.1010830324909748</v>
      </c>
      <c r="F6" s="33">
        <v>2019</v>
      </c>
      <c r="G6" s="34">
        <v>118</v>
      </c>
      <c r="H6" s="37">
        <f t="shared" si="2"/>
        <v>8.356290174471992E-2</v>
      </c>
      <c r="I6" s="36">
        <f t="shared" si="3"/>
        <v>1.0835629017447199</v>
      </c>
      <c r="J6" s="34">
        <v>2019</v>
      </c>
      <c r="K6" s="34">
        <v>118.51</v>
      </c>
      <c r="L6" s="38">
        <f t="shared" si="4"/>
        <v>8.9246323529411864E-2</v>
      </c>
      <c r="M6" s="36">
        <f t="shared" si="5"/>
        <v>1.0892463235294119</v>
      </c>
    </row>
    <row r="7" spans="1:13">
      <c r="A7" s="33">
        <v>2020</v>
      </c>
      <c r="B7" s="35">
        <v>123.9</v>
      </c>
      <c r="C7" s="36">
        <f t="shared" si="0"/>
        <v>1.5573770491803307E-2</v>
      </c>
      <c r="D7" s="36">
        <f t="shared" si="1"/>
        <v>1.0155737704918033</v>
      </c>
      <c r="F7" s="33">
        <v>2020</v>
      </c>
      <c r="G7" s="34">
        <v>124.7</v>
      </c>
      <c r="H7" s="37">
        <f t="shared" si="2"/>
        <v>5.677966101694909E-2</v>
      </c>
      <c r="I7" s="36">
        <f t="shared" si="3"/>
        <v>1.0567796610169491</v>
      </c>
      <c r="J7" s="34">
        <v>2020</v>
      </c>
      <c r="K7" s="34">
        <v>125.5</v>
      </c>
      <c r="L7" s="38">
        <f t="shared" si="4"/>
        <v>5.8982364357438088E-2</v>
      </c>
      <c r="M7" s="36">
        <f t="shared" si="5"/>
        <v>1.0589823643574381</v>
      </c>
    </row>
    <row r="8" spans="1:13">
      <c r="A8" s="33">
        <v>2021</v>
      </c>
      <c r="B8" s="35">
        <v>128.5</v>
      </c>
      <c r="C8" s="36">
        <f t="shared" si="0"/>
        <v>3.7126715092816731E-2</v>
      </c>
      <c r="D8" s="36">
        <f t="shared" si="1"/>
        <v>1.0371267150928167</v>
      </c>
      <c r="F8" s="33">
        <v>2021</v>
      </c>
      <c r="G8" s="34">
        <v>134.80000000000001</v>
      </c>
      <c r="H8" s="37">
        <f t="shared" si="2"/>
        <v>8.0994386527666551E-2</v>
      </c>
      <c r="I8" s="36">
        <f t="shared" si="3"/>
        <v>1.0809943865276666</v>
      </c>
      <c r="J8" s="34">
        <v>2021</v>
      </c>
      <c r="K8" s="34">
        <v>135.1</v>
      </c>
      <c r="L8" s="38">
        <f t="shared" si="4"/>
        <v>7.6494023904382535E-2</v>
      </c>
      <c r="M8" s="36">
        <f t="shared" si="5"/>
        <v>1.0764940239043825</v>
      </c>
    </row>
    <row r="9" spans="1:13">
      <c r="A9" s="33">
        <v>2022</v>
      </c>
      <c r="B9" s="35">
        <v>138.5</v>
      </c>
      <c r="C9" s="36">
        <f t="shared" si="0"/>
        <v>7.7821011673151697E-2</v>
      </c>
      <c r="D9" s="36">
        <f t="shared" si="1"/>
        <v>1.0778210116731517</v>
      </c>
      <c r="F9" s="33">
        <v>2022</v>
      </c>
      <c r="G9" s="34">
        <v>145.69999999999999</v>
      </c>
      <c r="H9" s="37">
        <f t="shared" si="2"/>
        <v>8.0860534124628902E-2</v>
      </c>
      <c r="I9" s="36">
        <f t="shared" si="3"/>
        <v>1.0808605341246289</v>
      </c>
      <c r="J9" s="34">
        <v>2022</v>
      </c>
      <c r="K9" s="34">
        <v>148.4</v>
      </c>
      <c r="L9" s="38">
        <f t="shared" si="4"/>
        <v>9.8445595854922407E-2</v>
      </c>
      <c r="M9" s="36">
        <f t="shared" si="5"/>
        <v>1.0984455958549224</v>
      </c>
    </row>
    <row r="10" spans="1:13">
      <c r="A10" s="33">
        <v>2023</v>
      </c>
      <c r="B10" s="35">
        <v>153.9</v>
      </c>
      <c r="C10" s="36">
        <f t="shared" si="0"/>
        <v>0.11119133574007223</v>
      </c>
      <c r="D10" s="36">
        <f t="shared" si="1"/>
        <v>1.1111913357400722</v>
      </c>
      <c r="F10" s="33">
        <v>2023</v>
      </c>
      <c r="G10" s="34">
        <v>160.4</v>
      </c>
      <c r="H10" s="37">
        <f t="shared" si="2"/>
        <v>0.10089224433768029</v>
      </c>
      <c r="I10" s="36">
        <f t="shared" si="3"/>
        <v>1.1008922443376803</v>
      </c>
      <c r="J10" s="34">
        <v>2023</v>
      </c>
      <c r="K10" s="34">
        <v>166.1</v>
      </c>
      <c r="L10" s="38">
        <f t="shared" si="4"/>
        <v>0.11927223719676538</v>
      </c>
      <c r="M10" s="36">
        <f t="shared" si="5"/>
        <v>1.1192722371967654</v>
      </c>
    </row>
    <row r="11" spans="1:13">
      <c r="A11" s="33">
        <v>2024</v>
      </c>
      <c r="B11" s="35"/>
      <c r="C11" s="39"/>
      <c r="D11" s="36"/>
      <c r="F11" s="33">
        <v>2024</v>
      </c>
      <c r="J11" s="34">
        <v>2024</v>
      </c>
    </row>
    <row r="12" spans="1:13" ht="18.75">
      <c r="A12" s="46" t="s">
        <v>31</v>
      </c>
      <c r="B12" s="44"/>
      <c r="C12" s="45">
        <f>(D3*D4*D5*D6*D7*D8*D9*D10)^(1/8)-1</f>
        <v>8.5731748096892213E-2</v>
      </c>
      <c r="D12" s="40"/>
      <c r="F12" s="46" t="s">
        <v>31</v>
      </c>
      <c r="G12" s="47"/>
      <c r="H12" s="47">
        <f>(I3*I4*I5*I6*I7*I8*I9*I10)^(1/8)-1</f>
        <v>7.823575943398442E-2</v>
      </c>
      <c r="I12" s="40"/>
      <c r="L12" s="36" t="s">
        <v>32</v>
      </c>
      <c r="M12" s="40">
        <f>(M3*M4*M5*M6*M7*M8*M9*M10)^(1/8)-1</f>
        <v>8.6869934238279489E-2</v>
      </c>
    </row>
    <row r="14" spans="1:13">
      <c r="A14" s="34" t="s">
        <v>33</v>
      </c>
      <c r="B14" s="34" t="s">
        <v>27</v>
      </c>
      <c r="C14" s="34" t="s">
        <v>28</v>
      </c>
      <c r="F14" s="43" t="s">
        <v>34</v>
      </c>
      <c r="H14" s="44" t="s">
        <v>35</v>
      </c>
      <c r="I14" s="44"/>
    </row>
    <row r="15" spans="1:13">
      <c r="A15" s="34">
        <v>2015</v>
      </c>
      <c r="B15" s="34">
        <v>85.3</v>
      </c>
      <c r="F15" s="33">
        <v>2015</v>
      </c>
    </row>
    <row r="16" spans="1:13">
      <c r="A16" s="34">
        <v>2016</v>
      </c>
      <c r="B16" s="34">
        <v>92.3</v>
      </c>
      <c r="C16" s="38">
        <f>B16/B15-1</f>
        <v>8.2063305978897993E-2</v>
      </c>
      <c r="D16" s="36">
        <f>C16+1</f>
        <v>1.082063305978898</v>
      </c>
      <c r="F16" s="33">
        <v>2016</v>
      </c>
    </row>
    <row r="17" spans="1:9">
      <c r="A17" s="34">
        <v>2017</v>
      </c>
      <c r="B17" s="34">
        <v>100</v>
      </c>
      <c r="C17" s="38">
        <f t="shared" ref="C17:C23" si="6">B17/B16-1</f>
        <v>8.3423618634886232E-2</v>
      </c>
      <c r="D17" s="36">
        <f t="shared" ref="D17:D23" si="7">C17+1</f>
        <v>1.0834236186348862</v>
      </c>
      <c r="F17" s="33">
        <v>2017</v>
      </c>
    </row>
    <row r="18" spans="1:9">
      <c r="A18" s="34">
        <v>2018</v>
      </c>
      <c r="B18" s="34">
        <v>109.6</v>
      </c>
      <c r="C18" s="38">
        <f t="shared" si="6"/>
        <v>9.5999999999999863E-2</v>
      </c>
      <c r="D18" s="36">
        <f t="shared" si="7"/>
        <v>1.0959999999999999</v>
      </c>
      <c r="F18" s="33">
        <v>2018</v>
      </c>
    </row>
    <row r="19" spans="1:9">
      <c r="A19" s="34">
        <v>2019</v>
      </c>
      <c r="B19" s="34">
        <v>119.9</v>
      </c>
      <c r="C19" s="38">
        <f t="shared" si="6"/>
        <v>9.3978102189781199E-2</v>
      </c>
      <c r="D19" s="36">
        <f t="shared" si="7"/>
        <v>1.0939781021897812</v>
      </c>
      <c r="F19" s="33">
        <v>2019</v>
      </c>
    </row>
    <row r="20" spans="1:9">
      <c r="A20" s="34">
        <v>2020</v>
      </c>
      <c r="B20" s="34">
        <v>126.5</v>
      </c>
      <c r="C20" s="38">
        <f t="shared" si="6"/>
        <v>5.504587155963292E-2</v>
      </c>
      <c r="D20" s="36">
        <f t="shared" si="7"/>
        <v>1.0550458715596329</v>
      </c>
      <c r="F20" s="33">
        <v>2020</v>
      </c>
    </row>
    <row r="21" spans="1:9">
      <c r="A21" s="34">
        <v>2021</v>
      </c>
      <c r="B21" s="34">
        <v>136.4</v>
      </c>
      <c r="C21" s="38">
        <f t="shared" si="6"/>
        <v>7.8260869565217384E-2</v>
      </c>
      <c r="D21" s="36">
        <f t="shared" si="7"/>
        <v>1.0782608695652174</v>
      </c>
      <c r="F21" s="33">
        <v>2021</v>
      </c>
    </row>
    <row r="22" spans="1:9">
      <c r="A22" s="34">
        <v>2022</v>
      </c>
      <c r="B22" s="34">
        <v>148.80000000000001</v>
      </c>
      <c r="C22" s="38">
        <f t="shared" si="6"/>
        <v>9.090909090909105E-2</v>
      </c>
      <c r="D22" s="36">
        <f t="shared" si="7"/>
        <v>1.0909090909090911</v>
      </c>
      <c r="F22" s="33">
        <v>2022</v>
      </c>
    </row>
    <row r="23" spans="1:9">
      <c r="A23" s="34">
        <v>2023</v>
      </c>
      <c r="B23" s="34">
        <v>164.5</v>
      </c>
      <c r="C23" s="38">
        <f t="shared" si="6"/>
        <v>0.105510752688172</v>
      </c>
      <c r="D23" s="36">
        <f t="shared" si="7"/>
        <v>1.105510752688172</v>
      </c>
      <c r="F23" s="33">
        <v>2023</v>
      </c>
    </row>
    <row r="24" spans="1:9">
      <c r="A24" s="34">
        <v>2024</v>
      </c>
      <c r="D24" s="36"/>
      <c r="F24" s="33">
        <v>2024</v>
      </c>
    </row>
    <row r="25" spans="1:9" ht="18.75">
      <c r="C25" s="36" t="s">
        <v>32</v>
      </c>
      <c r="D25" s="40">
        <f>(D16*D17*D18*D19*D20*D21*D22*D23)^(1/8)-1</f>
        <v>8.555569205874991E-2</v>
      </c>
      <c r="F25" s="46" t="s">
        <v>31</v>
      </c>
      <c r="G25" s="47"/>
      <c r="H25" s="47"/>
      <c r="I25" s="44"/>
    </row>
    <row r="35" spans="7:8">
      <c r="G35" s="41"/>
      <c r="H35" s="41"/>
    </row>
    <row r="36" spans="7:8">
      <c r="G36" s="41"/>
      <c r="H36" s="41"/>
    </row>
    <row r="37" spans="7:8">
      <c r="G37" s="41"/>
      <c r="H37" s="41"/>
    </row>
    <row r="38" spans="7:8">
      <c r="G38" s="41"/>
      <c r="H38" s="41"/>
    </row>
    <row r="39" spans="7:8">
      <c r="G39" s="41"/>
      <c r="H39" s="41"/>
    </row>
    <row r="40" spans="7:8">
      <c r="G40" s="41"/>
      <c r="H40" s="41"/>
    </row>
    <row r="41" spans="7:8">
      <c r="G41" s="41"/>
      <c r="H41" s="41"/>
    </row>
  </sheetData>
  <conditionalFormatting sqref="C3:C10">
    <cfRule type="colorScale" priority="5">
      <colorScale>
        <cfvo type="min"/>
        <cfvo type="max"/>
        <color rgb="FFFFEF9C"/>
        <color rgb="FF63BE7B"/>
      </colorScale>
    </cfRule>
  </conditionalFormatting>
  <conditionalFormatting sqref="H3:H10">
    <cfRule type="colorScale" priority="4">
      <colorScale>
        <cfvo type="min"/>
        <cfvo type="max"/>
        <color rgb="FFFFEF9C"/>
        <color rgb="FF63BE7B"/>
      </colorScale>
    </cfRule>
  </conditionalFormatting>
  <conditionalFormatting sqref="L3:L10">
    <cfRule type="colorScale" priority="3">
      <colorScale>
        <cfvo type="min"/>
        <cfvo type="max"/>
        <color rgb="FFFFEF9C"/>
        <color rgb="FF63BE7B"/>
      </colorScale>
    </cfRule>
  </conditionalFormatting>
  <conditionalFormatting sqref="C16:C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9B5E-7877-4AE8-A368-0F9D9806C3F4}">
  <dimension ref="A1:O204"/>
  <sheetViews>
    <sheetView workbookViewId="0">
      <selection activeCell="G14" sqref="G14"/>
    </sheetView>
  </sheetViews>
  <sheetFormatPr defaultColWidth="11.42578125" defaultRowHeight="15"/>
  <cols>
    <col min="2" max="2" width="15.5703125" bestFit="1" customWidth="1"/>
    <col min="3" max="3" width="11.85546875" bestFit="1" customWidth="1"/>
    <col min="5" max="5" width="18.42578125" bestFit="1" customWidth="1"/>
    <col min="6" max="6" width="22.5703125" bestFit="1" customWidth="1"/>
    <col min="7" max="7" width="12.7109375" bestFit="1" customWidth="1"/>
    <col min="8" max="8" width="13.140625" bestFit="1" customWidth="1"/>
  </cols>
  <sheetData>
    <row r="1" spans="1:1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</row>
    <row r="2" spans="1:15">
      <c r="B2" s="3" t="s">
        <v>42</v>
      </c>
      <c r="C2" s="9">
        <v>0.1045</v>
      </c>
      <c r="D2" s="5">
        <f>(C2+1)^(1/12)-1</f>
        <v>8.3171253540881285E-3</v>
      </c>
      <c r="E2" s="4">
        <f>C3*D2</f>
        <v>5614.0596140094867</v>
      </c>
      <c r="F2">
        <v>129.88999999999999</v>
      </c>
      <c r="G2" s="4">
        <f>E2-F2</f>
        <v>5484.1696140094864</v>
      </c>
      <c r="J2" s="3" t="s">
        <v>42</v>
      </c>
      <c r="K2" s="9">
        <v>0.1045</v>
      </c>
      <c r="L2" s="5">
        <f>(K2+1)^(1/12)-1</f>
        <v>8.3171253540881285E-3</v>
      </c>
      <c r="M2" s="4">
        <f>K3*L2</f>
        <v>6861.6284171227071</v>
      </c>
      <c r="N2">
        <v>129.88999999999999</v>
      </c>
      <c r="O2" s="4">
        <f>M2-N2</f>
        <v>6731.7384171227068</v>
      </c>
    </row>
    <row r="3" spans="1:15">
      <c r="B3" t="s">
        <v>43</v>
      </c>
      <c r="C3" s="4">
        <f>G6</f>
        <v>675000</v>
      </c>
      <c r="F3" s="4"/>
      <c r="J3" t="s">
        <v>43</v>
      </c>
      <c r="K3" s="4">
        <f>H6</f>
        <v>825000.00000000012</v>
      </c>
    </row>
    <row r="4" spans="1:15">
      <c r="B4" t="s">
        <v>44</v>
      </c>
      <c r="C4">
        <v>189</v>
      </c>
      <c r="F4" s="7" t="s">
        <v>45</v>
      </c>
      <c r="G4" s="7" t="s">
        <v>37</v>
      </c>
      <c r="H4" s="7" t="s">
        <v>46</v>
      </c>
      <c r="J4" t="s">
        <v>44</v>
      </c>
      <c r="K4">
        <v>131</v>
      </c>
    </row>
    <row r="5" spans="1:15">
      <c r="B5" t="s">
        <v>47</v>
      </c>
      <c r="C5" s="4">
        <f>ABS(PMT(C2/12,C4,C3))</f>
        <v>7294.9745361523401</v>
      </c>
      <c r="F5" s="12">
        <v>1579104</v>
      </c>
      <c r="G5" s="8">
        <v>0.45</v>
      </c>
      <c r="H5" s="8">
        <v>0.55000000000000004</v>
      </c>
      <c r="J5" t="s">
        <v>47</v>
      </c>
      <c r="K5" s="4">
        <f>ABS(PMT(K2/12,K4,K3))</f>
        <v>10583.124572223063</v>
      </c>
    </row>
    <row r="6" spans="1:15">
      <c r="C6" s="4"/>
      <c r="F6" s="12">
        <v>1500000</v>
      </c>
      <c r="G6" s="12">
        <f>F6*G5</f>
        <v>675000</v>
      </c>
      <c r="H6" s="12">
        <f>F6*H5</f>
        <v>825000.00000000012</v>
      </c>
    </row>
    <row r="7" spans="1:15">
      <c r="C7" s="4">
        <f>6636.74+1218.11</f>
        <v>7854.8499999999995</v>
      </c>
    </row>
    <row r="8" spans="1:15">
      <c r="C8" s="4"/>
      <c r="K8">
        <f>8693+2633</f>
        <v>11326</v>
      </c>
    </row>
    <row r="9" spans="1:15">
      <c r="C9" s="4"/>
      <c r="G9" s="4"/>
    </row>
    <row r="10" spans="1:15">
      <c r="C10" s="4"/>
    </row>
    <row r="12" spans="1:15">
      <c r="A12" t="s">
        <v>48</v>
      </c>
      <c r="B12" t="s">
        <v>49</v>
      </c>
      <c r="C12" t="s">
        <v>50</v>
      </c>
      <c r="D12" t="s">
        <v>51</v>
      </c>
      <c r="E12" t="s">
        <v>52</v>
      </c>
      <c r="G12" s="1" t="s">
        <v>53</v>
      </c>
      <c r="I12" t="s">
        <v>48</v>
      </c>
      <c r="J12" t="s">
        <v>49</v>
      </c>
      <c r="K12" t="s">
        <v>50</v>
      </c>
      <c r="L12" t="s">
        <v>51</v>
      </c>
      <c r="M12" t="s">
        <v>52</v>
      </c>
    </row>
    <row r="13" spans="1:15">
      <c r="A13">
        <v>0</v>
      </c>
      <c r="E13" s="4">
        <f>C3</f>
        <v>675000</v>
      </c>
      <c r="G13" s="1"/>
      <c r="H13" s="4"/>
      <c r="I13">
        <v>0</v>
      </c>
      <c r="M13" s="4">
        <f>K3</f>
        <v>825000.00000000012</v>
      </c>
    </row>
    <row r="14" spans="1:15">
      <c r="A14">
        <v>1</v>
      </c>
      <c r="B14" s="4">
        <f>C14+D14+129.89</f>
        <v>7424.8645361523404</v>
      </c>
      <c r="C14" s="4">
        <f>IPMT($C$2/12,A14,$C$4,-$C$3)</f>
        <v>5878.125</v>
      </c>
      <c r="D14" s="4">
        <f>PPMT($C$2/12,A14,$C$4,-$C$3)</f>
        <v>1416.8495361523405</v>
      </c>
      <c r="E14" s="4">
        <f>E13-D14</f>
        <v>673583.15046384768</v>
      </c>
      <c r="G14" s="4">
        <f>B14+J14</f>
        <v>18007.989108375405</v>
      </c>
      <c r="H14" s="4">
        <f>G14-6000</f>
        <v>12007.989108375405</v>
      </c>
      <c r="I14">
        <v>1</v>
      </c>
      <c r="J14" s="4">
        <f>K14+L14</f>
        <v>10583.124572223063</v>
      </c>
      <c r="K14" s="4">
        <f>IPMT($K$2/12,I14,$K$4,-$K$3)</f>
        <v>7184.375</v>
      </c>
      <c r="L14" s="4">
        <f>PPMT($K$2/12,I14,$K$4,-$K$3)</f>
        <v>3398.7495722230624</v>
      </c>
      <c r="M14" s="4">
        <f>M13-L14</f>
        <v>821601.25042777706</v>
      </c>
    </row>
    <row r="15" spans="1:15">
      <c r="A15">
        <f>A14+1</f>
        <v>2</v>
      </c>
      <c r="B15" s="4">
        <f t="shared" ref="B15:B78" si="0">C15+D15+129.89</f>
        <v>7424.8645361523413</v>
      </c>
      <c r="C15" s="4">
        <f t="shared" ref="C15:C78" si="1">IPMT($C$2/12,A15,$C$4,-$C$3)</f>
        <v>5865.786601956007</v>
      </c>
      <c r="D15" s="4">
        <f t="shared" ref="D15:D78" si="2">PPMT($C$2/12,A15,$C$4,-$C$3)</f>
        <v>1429.1879341963338</v>
      </c>
      <c r="E15" s="4">
        <f t="shared" ref="E15:E78" si="3">E14-D15</f>
        <v>672153.96252965135</v>
      </c>
      <c r="G15" s="4">
        <f t="shared" ref="G15:G78" si="4">B15+J15</f>
        <v>18007.989108375405</v>
      </c>
      <c r="I15">
        <f>I14+1</f>
        <v>2</v>
      </c>
      <c r="J15" s="4">
        <f t="shared" ref="J15:J78" si="5">K15+L15</f>
        <v>10583.124572223063</v>
      </c>
      <c r="K15" s="4">
        <f t="shared" ref="K15:K78" si="6">IPMT($K$2/12,I15,$K$4,-$K$3)</f>
        <v>7154.7775558085586</v>
      </c>
      <c r="L15" s="4">
        <f t="shared" ref="L15:L78" si="7">PPMT($K$2/12,I15,$K$4,-$K$3)</f>
        <v>3428.3470164145047</v>
      </c>
      <c r="M15" s="4">
        <f t="shared" ref="M15:M78" si="8">M14-L15</f>
        <v>818172.90341136255</v>
      </c>
    </row>
    <row r="16" spans="1:15">
      <c r="A16">
        <f t="shared" ref="A16:A79" si="9">A15+1</f>
        <v>3</v>
      </c>
      <c r="B16" s="4">
        <f t="shared" si="0"/>
        <v>7424.8645361523404</v>
      </c>
      <c r="C16" s="4">
        <f t="shared" si="1"/>
        <v>5853.3407570290465</v>
      </c>
      <c r="D16" s="4">
        <f t="shared" si="2"/>
        <v>1441.6337791232938</v>
      </c>
      <c r="E16" s="4">
        <f t="shared" si="3"/>
        <v>670712.32875052805</v>
      </c>
      <c r="G16" s="4">
        <f t="shared" si="4"/>
        <v>18007.989108375405</v>
      </c>
      <c r="I16">
        <f t="shared" ref="I16:I79" si="10">I15+1</f>
        <v>3</v>
      </c>
      <c r="J16" s="4">
        <f t="shared" si="5"/>
        <v>10583.124572223063</v>
      </c>
      <c r="K16" s="4">
        <f t="shared" si="6"/>
        <v>7124.9223672072822</v>
      </c>
      <c r="L16" s="4">
        <f t="shared" si="7"/>
        <v>3458.2022050157807</v>
      </c>
      <c r="M16" s="4">
        <f t="shared" si="8"/>
        <v>814714.70120634674</v>
      </c>
    </row>
    <row r="17" spans="1:13">
      <c r="A17">
        <f t="shared" si="9"/>
        <v>4</v>
      </c>
      <c r="B17" s="4">
        <f t="shared" si="0"/>
        <v>7424.8645361523413</v>
      </c>
      <c r="C17" s="4">
        <f t="shared" si="1"/>
        <v>5840.7865295358488</v>
      </c>
      <c r="D17" s="4">
        <f t="shared" si="2"/>
        <v>1454.1880066164922</v>
      </c>
      <c r="E17" s="4">
        <f t="shared" si="3"/>
        <v>669258.1407439115</v>
      </c>
      <c r="G17" s="4">
        <f t="shared" si="4"/>
        <v>18007.989108375405</v>
      </c>
      <c r="I17">
        <f t="shared" si="10"/>
        <v>4</v>
      </c>
      <c r="J17" s="4">
        <f t="shared" si="5"/>
        <v>10583.124572223063</v>
      </c>
      <c r="K17" s="4">
        <f t="shared" si="6"/>
        <v>7094.8071896719366</v>
      </c>
      <c r="L17" s="4">
        <f t="shared" si="7"/>
        <v>3488.3173825511267</v>
      </c>
      <c r="M17" s="4">
        <f t="shared" si="8"/>
        <v>811226.38382379559</v>
      </c>
    </row>
    <row r="18" spans="1:13">
      <c r="A18">
        <f t="shared" si="9"/>
        <v>5</v>
      </c>
      <c r="B18" s="4">
        <f t="shared" si="0"/>
        <v>7424.8645361523413</v>
      </c>
      <c r="C18" s="4">
        <f t="shared" si="1"/>
        <v>5828.1229756448965</v>
      </c>
      <c r="D18" s="4">
        <f t="shared" si="2"/>
        <v>1466.8515605074442</v>
      </c>
      <c r="E18" s="4">
        <f t="shared" si="3"/>
        <v>667791.28918340406</v>
      </c>
      <c r="G18" s="4">
        <f t="shared" si="4"/>
        <v>18007.989108375405</v>
      </c>
      <c r="I18">
        <f t="shared" si="10"/>
        <v>5</v>
      </c>
      <c r="J18" s="4">
        <f t="shared" si="5"/>
        <v>10583.124572223063</v>
      </c>
      <c r="K18" s="4">
        <f t="shared" si="6"/>
        <v>7064.4297591322202</v>
      </c>
      <c r="L18" s="4">
        <f t="shared" si="7"/>
        <v>3518.6948130908431</v>
      </c>
      <c r="M18" s="4">
        <f t="shared" si="8"/>
        <v>807707.68901070475</v>
      </c>
    </row>
    <row r="19" spans="1:13">
      <c r="A19">
        <f t="shared" si="9"/>
        <v>6</v>
      </c>
      <c r="B19" s="4">
        <f t="shared" si="0"/>
        <v>7424.8645361523404</v>
      </c>
      <c r="C19" s="4">
        <f t="shared" si="1"/>
        <v>5815.3491433054769</v>
      </c>
      <c r="D19" s="4">
        <f t="shared" si="2"/>
        <v>1479.6253928468632</v>
      </c>
      <c r="E19" s="4">
        <f t="shared" si="3"/>
        <v>666311.66379055718</v>
      </c>
      <c r="G19" s="4">
        <f t="shared" si="4"/>
        <v>18007.989108375405</v>
      </c>
      <c r="I19">
        <f t="shared" si="10"/>
        <v>6</v>
      </c>
      <c r="J19" s="4">
        <f t="shared" si="5"/>
        <v>10583.124572223063</v>
      </c>
      <c r="K19" s="4">
        <f t="shared" si="6"/>
        <v>7033.7877918015547</v>
      </c>
      <c r="L19" s="4">
        <f t="shared" si="7"/>
        <v>3549.336780421509</v>
      </c>
      <c r="M19" s="4">
        <f t="shared" si="8"/>
        <v>804158.3522302832</v>
      </c>
    </row>
    <row r="20" spans="1:13">
      <c r="A20">
        <f t="shared" si="9"/>
        <v>7</v>
      </c>
      <c r="B20" s="4">
        <f t="shared" si="0"/>
        <v>7424.8645361523404</v>
      </c>
      <c r="C20" s="4">
        <f t="shared" si="1"/>
        <v>5802.4640721761025</v>
      </c>
      <c r="D20" s="4">
        <f t="shared" si="2"/>
        <v>1492.510463976238</v>
      </c>
      <c r="E20" s="4">
        <f t="shared" si="3"/>
        <v>664819.153326581</v>
      </c>
      <c r="G20" s="4">
        <f t="shared" si="4"/>
        <v>18007.989108375405</v>
      </c>
      <c r="I20">
        <f t="shared" si="10"/>
        <v>7</v>
      </c>
      <c r="J20" s="4">
        <f t="shared" si="5"/>
        <v>10583.124572223063</v>
      </c>
      <c r="K20" s="4">
        <f t="shared" si="6"/>
        <v>7002.8789840053842</v>
      </c>
      <c r="L20" s="4">
        <f t="shared" si="7"/>
        <v>3580.2455882176791</v>
      </c>
      <c r="M20" s="4">
        <f t="shared" si="8"/>
        <v>800578.10664206557</v>
      </c>
    </row>
    <row r="21" spans="1:13">
      <c r="A21">
        <f t="shared" si="9"/>
        <v>8</v>
      </c>
      <c r="B21" s="4">
        <f t="shared" si="0"/>
        <v>7424.8645361523404</v>
      </c>
      <c r="C21" s="4">
        <f t="shared" si="1"/>
        <v>5789.4667935523094</v>
      </c>
      <c r="D21" s="4">
        <f t="shared" si="2"/>
        <v>1505.5077426000312</v>
      </c>
      <c r="E21" s="4">
        <f t="shared" si="3"/>
        <v>663313.64558398095</v>
      </c>
      <c r="G21" s="4">
        <f t="shared" si="4"/>
        <v>18007.989108375405</v>
      </c>
      <c r="I21">
        <f t="shared" si="10"/>
        <v>8</v>
      </c>
      <c r="J21" s="4">
        <f t="shared" si="5"/>
        <v>10583.124572223063</v>
      </c>
      <c r="K21" s="4">
        <f t="shared" si="6"/>
        <v>6971.7010120079876</v>
      </c>
      <c r="L21" s="4">
        <f t="shared" si="7"/>
        <v>3611.4235602150752</v>
      </c>
      <c r="M21" s="4">
        <f t="shared" si="8"/>
        <v>796966.68308185053</v>
      </c>
    </row>
    <row r="22" spans="1:13">
      <c r="A22">
        <f t="shared" si="9"/>
        <v>9</v>
      </c>
      <c r="B22" s="4">
        <f t="shared" si="0"/>
        <v>7424.8645361523395</v>
      </c>
      <c r="C22" s="4">
        <f t="shared" si="1"/>
        <v>5776.3563302938328</v>
      </c>
      <c r="D22" s="4">
        <f t="shared" si="2"/>
        <v>1518.6182058585064</v>
      </c>
      <c r="E22" s="4">
        <f t="shared" si="3"/>
        <v>661795.02737812244</v>
      </c>
      <c r="G22" s="4">
        <f t="shared" si="4"/>
        <v>18007.989108375405</v>
      </c>
      <c r="I22">
        <f t="shared" si="10"/>
        <v>9</v>
      </c>
      <c r="J22" s="4">
        <f t="shared" si="5"/>
        <v>10583.124572223063</v>
      </c>
      <c r="K22" s="4">
        <f t="shared" si="6"/>
        <v>6940.2515318377809</v>
      </c>
      <c r="L22" s="4">
        <f t="shared" si="7"/>
        <v>3642.8730403852815</v>
      </c>
      <c r="M22" s="4">
        <f t="shared" si="8"/>
        <v>793323.81004146521</v>
      </c>
    </row>
    <row r="23" spans="1:13">
      <c r="A23">
        <f t="shared" si="9"/>
        <v>10</v>
      </c>
      <c r="B23" s="4">
        <f t="shared" si="0"/>
        <v>7424.8645361523395</v>
      </c>
      <c r="C23" s="4">
        <f t="shared" si="1"/>
        <v>5763.1316967511484</v>
      </c>
      <c r="D23" s="4">
        <f t="shared" si="2"/>
        <v>1531.842839401191</v>
      </c>
      <c r="E23" s="4">
        <f t="shared" si="3"/>
        <v>660263.18453872122</v>
      </c>
      <c r="G23" s="4">
        <f t="shared" si="4"/>
        <v>18007.989108375405</v>
      </c>
      <c r="I23">
        <f t="shared" si="10"/>
        <v>10</v>
      </c>
      <c r="J23" s="4">
        <f t="shared" si="5"/>
        <v>10583.124572223063</v>
      </c>
      <c r="K23" s="4">
        <f t="shared" si="6"/>
        <v>6908.5281791110929</v>
      </c>
      <c r="L23" s="4">
        <f t="shared" si="7"/>
        <v>3674.59639311197</v>
      </c>
      <c r="M23" s="4">
        <f t="shared" si="8"/>
        <v>789649.21364835324</v>
      </c>
    </row>
    <row r="24" spans="1:13">
      <c r="A24">
        <f t="shared" si="9"/>
        <v>11</v>
      </c>
      <c r="B24" s="4">
        <f t="shared" si="0"/>
        <v>7424.8645361523404</v>
      </c>
      <c r="C24" s="4">
        <f t="shared" si="1"/>
        <v>5749.7918986913637</v>
      </c>
      <c r="D24" s="4">
        <f t="shared" si="2"/>
        <v>1545.1826374609761</v>
      </c>
      <c r="E24" s="4">
        <f t="shared" si="3"/>
        <v>658718.00190126023</v>
      </c>
      <c r="G24" s="4">
        <f t="shared" si="4"/>
        <v>18007.989108375405</v>
      </c>
      <c r="I24">
        <f t="shared" si="10"/>
        <v>11</v>
      </c>
      <c r="J24" s="4">
        <f t="shared" si="5"/>
        <v>10583.124572223063</v>
      </c>
      <c r="K24" s="4">
        <f t="shared" si="6"/>
        <v>6876.5285688544109</v>
      </c>
      <c r="L24" s="4">
        <f t="shared" si="7"/>
        <v>3706.5960033686529</v>
      </c>
      <c r="M24" s="4">
        <f t="shared" si="8"/>
        <v>785942.61764498462</v>
      </c>
    </row>
    <row r="25" spans="1:13" s="2" customFormat="1">
      <c r="A25" s="2">
        <f t="shared" si="9"/>
        <v>12</v>
      </c>
      <c r="B25" s="10">
        <f t="shared" si="0"/>
        <v>7424.8645361523404</v>
      </c>
      <c r="C25" s="10">
        <f t="shared" si="1"/>
        <v>5736.335933223475</v>
      </c>
      <c r="D25" s="10">
        <f t="shared" si="2"/>
        <v>1558.6386029288656</v>
      </c>
      <c r="E25" s="10">
        <f t="shared" si="3"/>
        <v>657159.36329833139</v>
      </c>
      <c r="G25" s="4">
        <f t="shared" si="4"/>
        <v>18007.989108375405</v>
      </c>
      <c r="I25" s="2">
        <f t="shared" si="10"/>
        <v>12</v>
      </c>
      <c r="J25" s="10">
        <f t="shared" si="5"/>
        <v>10583.124572223063</v>
      </c>
      <c r="K25" s="10">
        <f t="shared" si="6"/>
        <v>6844.250295325076</v>
      </c>
      <c r="L25" s="10">
        <f t="shared" si="7"/>
        <v>3738.8742768979882</v>
      </c>
      <c r="M25" s="10">
        <f t="shared" si="8"/>
        <v>782203.74336808664</v>
      </c>
    </row>
    <row r="26" spans="1:13">
      <c r="A26">
        <f t="shared" si="9"/>
        <v>13</v>
      </c>
      <c r="B26" s="4">
        <f t="shared" si="0"/>
        <v>7424.8645361523404</v>
      </c>
      <c r="C26" s="4">
        <f t="shared" si="1"/>
        <v>5722.7627887229692</v>
      </c>
      <c r="D26" s="4">
        <f t="shared" si="2"/>
        <v>1572.2117474293714</v>
      </c>
      <c r="E26" s="4">
        <f t="shared" si="3"/>
        <v>655587.15155090205</v>
      </c>
      <c r="G26" s="4">
        <f t="shared" si="4"/>
        <v>18007.989108375405</v>
      </c>
      <c r="I26">
        <f t="shared" si="10"/>
        <v>13</v>
      </c>
      <c r="J26" s="4">
        <f t="shared" si="5"/>
        <v>10583.124572223063</v>
      </c>
      <c r="K26" s="4">
        <f t="shared" si="6"/>
        <v>6811.6909318304224</v>
      </c>
      <c r="L26" s="4">
        <f t="shared" si="7"/>
        <v>3771.4336403926418</v>
      </c>
      <c r="M26" s="4">
        <f t="shared" si="8"/>
        <v>778432.30972769402</v>
      </c>
    </row>
    <row r="27" spans="1:13">
      <c r="A27">
        <f t="shared" si="9"/>
        <v>14</v>
      </c>
      <c r="B27" s="4">
        <f t="shared" si="0"/>
        <v>7424.8645361523404</v>
      </c>
      <c r="C27" s="4">
        <f t="shared" si="1"/>
        <v>5709.0714447557721</v>
      </c>
      <c r="D27" s="4">
        <f t="shared" si="2"/>
        <v>1585.9030913965682</v>
      </c>
      <c r="E27" s="4">
        <f t="shared" si="3"/>
        <v>654001.2484595055</v>
      </c>
      <c r="G27" s="4">
        <f t="shared" si="4"/>
        <v>18007.989108375405</v>
      </c>
      <c r="I27">
        <f t="shared" si="10"/>
        <v>14</v>
      </c>
      <c r="J27" s="4">
        <f t="shared" si="5"/>
        <v>10583.124572223063</v>
      </c>
      <c r="K27" s="4">
        <f t="shared" si="6"/>
        <v>6778.8480305453359</v>
      </c>
      <c r="L27" s="4">
        <f t="shared" si="7"/>
        <v>3804.2765416777279</v>
      </c>
      <c r="M27" s="4">
        <f t="shared" si="8"/>
        <v>774628.03318601626</v>
      </c>
    </row>
    <row r="28" spans="1:13">
      <c r="A28">
        <f t="shared" si="9"/>
        <v>15</v>
      </c>
      <c r="B28" s="4">
        <f t="shared" si="0"/>
        <v>7424.8645361523404</v>
      </c>
      <c r="C28" s="4">
        <f t="shared" si="1"/>
        <v>5695.260872001526</v>
      </c>
      <c r="D28" s="4">
        <f t="shared" si="2"/>
        <v>1599.7136641508137</v>
      </c>
      <c r="E28" s="4">
        <f t="shared" si="3"/>
        <v>652401.5347953547</v>
      </c>
      <c r="G28" s="4">
        <f t="shared" si="4"/>
        <v>18007.989108375405</v>
      </c>
      <c r="I28">
        <f t="shared" si="10"/>
        <v>15</v>
      </c>
      <c r="J28" s="4">
        <f t="shared" si="5"/>
        <v>10583.124572223063</v>
      </c>
      <c r="K28" s="4">
        <f t="shared" si="6"/>
        <v>6745.7191223282252</v>
      </c>
      <c r="L28" s="4">
        <f t="shared" si="7"/>
        <v>3837.4054498948385</v>
      </c>
      <c r="M28" s="4">
        <f t="shared" si="8"/>
        <v>770790.62773612142</v>
      </c>
    </row>
    <row r="29" spans="1:13">
      <c r="A29">
        <f t="shared" si="9"/>
        <v>16</v>
      </c>
      <c r="B29" s="4">
        <f t="shared" si="0"/>
        <v>7424.8645361523395</v>
      </c>
      <c r="C29" s="4">
        <f t="shared" si="1"/>
        <v>5681.3300321762126</v>
      </c>
      <c r="D29" s="4">
        <f t="shared" si="2"/>
        <v>1613.6445039761268</v>
      </c>
      <c r="E29" s="4">
        <f t="shared" si="3"/>
        <v>650787.8902913786</v>
      </c>
      <c r="G29" s="4">
        <f t="shared" si="4"/>
        <v>18007.989108375405</v>
      </c>
      <c r="I29">
        <f t="shared" si="10"/>
        <v>16</v>
      </c>
      <c r="J29" s="4">
        <f t="shared" si="5"/>
        <v>10583.124572223063</v>
      </c>
      <c r="K29" s="4">
        <f t="shared" si="6"/>
        <v>6712.3017165353913</v>
      </c>
      <c r="L29" s="4">
        <f t="shared" si="7"/>
        <v>3870.822855687672</v>
      </c>
      <c r="M29" s="4">
        <f t="shared" si="8"/>
        <v>766919.80488043372</v>
      </c>
    </row>
    <row r="30" spans="1:13">
      <c r="A30">
        <f t="shared" si="9"/>
        <v>17</v>
      </c>
      <c r="B30" s="4">
        <f t="shared" si="0"/>
        <v>7424.8645361523404</v>
      </c>
      <c r="C30" s="4">
        <f t="shared" si="1"/>
        <v>5667.2778779540877</v>
      </c>
      <c r="D30" s="4">
        <f t="shared" si="2"/>
        <v>1627.6966581982526</v>
      </c>
      <c r="E30" s="4">
        <f t="shared" si="3"/>
        <v>649160.19363318034</v>
      </c>
      <c r="G30" s="4">
        <f t="shared" si="4"/>
        <v>18007.989108375405</v>
      </c>
      <c r="I30">
        <f t="shared" si="10"/>
        <v>17</v>
      </c>
      <c r="J30" s="4">
        <f t="shared" si="5"/>
        <v>10583.124572223063</v>
      </c>
      <c r="K30" s="4">
        <f t="shared" si="6"/>
        <v>6678.5933008337779</v>
      </c>
      <c r="L30" s="4">
        <f t="shared" si="7"/>
        <v>3904.5312713892858</v>
      </c>
      <c r="M30" s="4">
        <f t="shared" si="8"/>
        <v>763015.27360904438</v>
      </c>
    </row>
    <row r="31" spans="1:13">
      <c r="A31">
        <f t="shared" si="9"/>
        <v>18</v>
      </c>
      <c r="B31" s="4">
        <f t="shared" si="0"/>
        <v>7424.8645361523404</v>
      </c>
      <c r="C31" s="4">
        <f t="shared" si="1"/>
        <v>5653.1033528889448</v>
      </c>
      <c r="D31" s="4">
        <f t="shared" si="2"/>
        <v>1641.8711832633958</v>
      </c>
      <c r="E31" s="4">
        <f t="shared" si="3"/>
        <v>647518.32244991697</v>
      </c>
      <c r="G31" s="4">
        <f t="shared" si="4"/>
        <v>18007.989108375405</v>
      </c>
      <c r="I31">
        <f t="shared" si="10"/>
        <v>18</v>
      </c>
      <c r="J31" s="4">
        <f t="shared" si="5"/>
        <v>10583.124572223065</v>
      </c>
      <c r="K31" s="4">
        <f t="shared" si="6"/>
        <v>6644.5913410120966</v>
      </c>
      <c r="L31" s="4">
        <f t="shared" si="7"/>
        <v>3938.5332312109681</v>
      </c>
      <c r="M31" s="4">
        <f t="shared" si="8"/>
        <v>759076.74037783337</v>
      </c>
    </row>
    <row r="32" spans="1:13">
      <c r="A32">
        <f t="shared" si="9"/>
        <v>19</v>
      </c>
      <c r="B32" s="4">
        <f t="shared" si="0"/>
        <v>7424.8645361523404</v>
      </c>
      <c r="C32" s="4">
        <f t="shared" si="1"/>
        <v>5638.805391334693</v>
      </c>
      <c r="D32" s="4">
        <f t="shared" si="2"/>
        <v>1656.1691448176475</v>
      </c>
      <c r="E32" s="4">
        <f t="shared" si="3"/>
        <v>645862.15330509935</v>
      </c>
      <c r="G32" s="4">
        <f t="shared" si="4"/>
        <v>18007.989108375405</v>
      </c>
      <c r="I32">
        <f t="shared" si="10"/>
        <v>19</v>
      </c>
      <c r="J32" s="4">
        <f t="shared" si="5"/>
        <v>10583.124572223063</v>
      </c>
      <c r="K32" s="4">
        <f t="shared" si="6"/>
        <v>6610.2932807902998</v>
      </c>
      <c r="L32" s="4">
        <f t="shared" si="7"/>
        <v>3972.831291432763</v>
      </c>
      <c r="M32" s="4">
        <f t="shared" si="8"/>
        <v>755103.90908640064</v>
      </c>
    </row>
    <row r="33" spans="1:13">
      <c r="A33">
        <f t="shared" si="9"/>
        <v>20</v>
      </c>
      <c r="B33" s="4">
        <f t="shared" si="0"/>
        <v>7424.8645361523413</v>
      </c>
      <c r="C33" s="4">
        <f t="shared" si="1"/>
        <v>5624.3829183652397</v>
      </c>
      <c r="D33" s="4">
        <f t="shared" si="2"/>
        <v>1670.5916177871013</v>
      </c>
      <c r="E33" s="4">
        <f t="shared" si="3"/>
        <v>644191.56168731221</v>
      </c>
      <c r="G33" s="4">
        <f t="shared" si="4"/>
        <v>18007.989108375405</v>
      </c>
      <c r="I33">
        <f t="shared" si="10"/>
        <v>20</v>
      </c>
      <c r="J33" s="4">
        <f t="shared" si="5"/>
        <v>10583.124572223065</v>
      </c>
      <c r="K33" s="4">
        <f t="shared" si="6"/>
        <v>6575.6965416274079</v>
      </c>
      <c r="L33" s="4">
        <f t="shared" si="7"/>
        <v>4007.4280305956568</v>
      </c>
      <c r="M33" s="4">
        <f t="shared" si="8"/>
        <v>751096.48105580499</v>
      </c>
    </row>
    <row r="34" spans="1:13">
      <c r="A34">
        <f t="shared" si="9"/>
        <v>21</v>
      </c>
      <c r="B34" s="4">
        <f t="shared" si="0"/>
        <v>7424.8645361523413</v>
      </c>
      <c r="C34" s="4">
        <f t="shared" si="1"/>
        <v>5609.8348496936769</v>
      </c>
      <c r="D34" s="4">
        <f t="shared" si="2"/>
        <v>1685.1396864586638</v>
      </c>
      <c r="E34" s="4">
        <f t="shared" si="3"/>
        <v>642506.42200085358</v>
      </c>
      <c r="G34" s="4">
        <f t="shared" si="4"/>
        <v>18007.989108375405</v>
      </c>
      <c r="I34">
        <f t="shared" si="10"/>
        <v>21</v>
      </c>
      <c r="J34" s="4">
        <f t="shared" si="5"/>
        <v>10583.124572223063</v>
      </c>
      <c r="K34" s="4">
        <f t="shared" si="6"/>
        <v>6540.7985225276361</v>
      </c>
      <c r="L34" s="4">
        <f t="shared" si="7"/>
        <v>4042.3260496954272</v>
      </c>
      <c r="M34" s="4">
        <f t="shared" si="8"/>
        <v>747054.15500610962</v>
      </c>
    </row>
    <row r="35" spans="1:13">
      <c r="A35">
        <f t="shared" si="9"/>
        <v>22</v>
      </c>
      <c r="B35" s="4">
        <f t="shared" si="0"/>
        <v>7424.8645361523404</v>
      </c>
      <c r="C35" s="4">
        <f t="shared" si="1"/>
        <v>5595.1600915907657</v>
      </c>
      <c r="D35" s="4">
        <f t="shared" si="2"/>
        <v>1699.8144445615749</v>
      </c>
      <c r="E35" s="4">
        <f t="shared" si="3"/>
        <v>640806.60755629197</v>
      </c>
      <c r="G35" s="4">
        <f t="shared" si="4"/>
        <v>18007.989108375405</v>
      </c>
      <c r="I35">
        <f t="shared" si="10"/>
        <v>22</v>
      </c>
      <c r="J35" s="4">
        <f t="shared" si="5"/>
        <v>10583.124572223063</v>
      </c>
      <c r="K35" s="4">
        <f t="shared" si="6"/>
        <v>6505.5965998448728</v>
      </c>
      <c r="L35" s="4">
        <f t="shared" si="7"/>
        <v>4077.527972378191</v>
      </c>
      <c r="M35" s="4">
        <f t="shared" si="8"/>
        <v>742976.62703373143</v>
      </c>
    </row>
    <row r="36" spans="1:13">
      <c r="A36">
        <f t="shared" si="9"/>
        <v>23</v>
      </c>
      <c r="B36" s="4">
        <f t="shared" si="0"/>
        <v>7424.8645361523404</v>
      </c>
      <c r="C36" s="4">
        <f t="shared" si="1"/>
        <v>5580.3575408027082</v>
      </c>
      <c r="D36" s="4">
        <f t="shared" si="2"/>
        <v>1714.6169953496319</v>
      </c>
      <c r="E36" s="4">
        <f t="shared" si="3"/>
        <v>639091.99056094233</v>
      </c>
      <c r="G36" s="4">
        <f t="shared" si="4"/>
        <v>18007.989108375405</v>
      </c>
      <c r="I36">
        <f t="shared" si="10"/>
        <v>23</v>
      </c>
      <c r="J36" s="4">
        <f t="shared" si="5"/>
        <v>10583.124572223063</v>
      </c>
      <c r="K36" s="4">
        <f t="shared" si="6"/>
        <v>6470.0881270854125</v>
      </c>
      <c r="L36" s="4">
        <f t="shared" si="7"/>
        <v>4113.0364451376518</v>
      </c>
      <c r="M36" s="4">
        <f t="shared" si="8"/>
        <v>738863.59058859374</v>
      </c>
    </row>
    <row r="37" spans="1:13">
      <c r="A37">
        <f t="shared" si="9"/>
        <v>24</v>
      </c>
      <c r="B37" s="4">
        <f t="shared" si="0"/>
        <v>7424.8645361523422</v>
      </c>
      <c r="C37" s="4">
        <f t="shared" si="1"/>
        <v>5565.4260844682067</v>
      </c>
      <c r="D37" s="4">
        <f t="shared" si="2"/>
        <v>1729.5484516841348</v>
      </c>
      <c r="E37" s="4">
        <f t="shared" si="3"/>
        <v>637362.44210925815</v>
      </c>
      <c r="G37" s="4">
        <f t="shared" si="4"/>
        <v>18007.989108375405</v>
      </c>
      <c r="I37">
        <f t="shared" si="10"/>
        <v>24</v>
      </c>
      <c r="J37" s="4">
        <f t="shared" si="5"/>
        <v>10583.124572223063</v>
      </c>
      <c r="K37" s="4">
        <f t="shared" si="6"/>
        <v>6434.2704347090048</v>
      </c>
      <c r="L37" s="4">
        <f t="shared" si="7"/>
        <v>4148.8541375140585</v>
      </c>
      <c r="M37" s="4">
        <f t="shared" si="8"/>
        <v>734714.73645107972</v>
      </c>
    </row>
    <row r="38" spans="1:13">
      <c r="A38">
        <f t="shared" si="9"/>
        <v>25</v>
      </c>
      <c r="B38" s="4">
        <f t="shared" si="0"/>
        <v>7424.8645361523404</v>
      </c>
      <c r="C38" s="4">
        <f t="shared" si="1"/>
        <v>5550.3646000347899</v>
      </c>
      <c r="D38" s="4">
        <f t="shared" si="2"/>
        <v>1744.6099361175507</v>
      </c>
      <c r="E38" s="4">
        <f t="shared" si="3"/>
        <v>635617.8321731406</v>
      </c>
      <c r="G38" s="4">
        <f t="shared" si="4"/>
        <v>18007.989108375405</v>
      </c>
      <c r="I38">
        <f t="shared" si="10"/>
        <v>25</v>
      </c>
      <c r="J38" s="4">
        <f t="shared" si="5"/>
        <v>10583.124572223063</v>
      </c>
      <c r="K38" s="4">
        <f t="shared" si="6"/>
        <v>6398.1408299281529</v>
      </c>
      <c r="L38" s="4">
        <f t="shared" si="7"/>
        <v>4184.9837422949104</v>
      </c>
      <c r="M38" s="4">
        <f t="shared" si="8"/>
        <v>730529.75270878477</v>
      </c>
    </row>
    <row r="39" spans="1:13">
      <c r="A39">
        <f t="shared" si="9"/>
        <v>26</v>
      </c>
      <c r="B39" s="4">
        <f t="shared" si="0"/>
        <v>7424.8645361523413</v>
      </c>
      <c r="C39" s="4">
        <f t="shared" si="1"/>
        <v>5535.1719551744327</v>
      </c>
      <c r="D39" s="4">
        <f t="shared" si="2"/>
        <v>1759.8025809779081</v>
      </c>
      <c r="E39" s="4">
        <f t="shared" si="3"/>
        <v>633858.0295921627</v>
      </c>
      <c r="G39" s="4">
        <f t="shared" si="4"/>
        <v>18007.989108375405</v>
      </c>
      <c r="I39">
        <f t="shared" si="10"/>
        <v>26</v>
      </c>
      <c r="J39" s="4">
        <f t="shared" si="5"/>
        <v>10583.124572223063</v>
      </c>
      <c r="K39" s="4">
        <f t="shared" si="6"/>
        <v>6361.6965965056697</v>
      </c>
      <c r="L39" s="4">
        <f t="shared" si="7"/>
        <v>4221.4279757173945</v>
      </c>
      <c r="M39" s="4">
        <f t="shared" si="8"/>
        <v>726308.32473306742</v>
      </c>
    </row>
    <row r="40" spans="1:13">
      <c r="A40">
        <f t="shared" si="9"/>
        <v>27</v>
      </c>
      <c r="B40" s="4">
        <f t="shared" si="0"/>
        <v>7424.8645361523404</v>
      </c>
      <c r="C40" s="4">
        <f t="shared" si="1"/>
        <v>5519.8470076984167</v>
      </c>
      <c r="D40" s="4">
        <f t="shared" si="2"/>
        <v>1775.1275284539238</v>
      </c>
      <c r="E40" s="4">
        <f t="shared" si="3"/>
        <v>632082.90206370875</v>
      </c>
      <c r="G40" s="4">
        <f t="shared" si="4"/>
        <v>18007.989108375405</v>
      </c>
      <c r="I40">
        <f t="shared" si="10"/>
        <v>27</v>
      </c>
      <c r="J40" s="4">
        <f t="shared" si="5"/>
        <v>10583.124572223063</v>
      </c>
      <c r="K40" s="4">
        <f t="shared" si="6"/>
        <v>6324.9349945504637</v>
      </c>
      <c r="L40" s="4">
        <f t="shared" si="7"/>
        <v>4258.1895776726005</v>
      </c>
      <c r="M40" s="4">
        <f t="shared" si="8"/>
        <v>722050.13515539479</v>
      </c>
    </row>
    <row r="41" spans="1:13">
      <c r="A41">
        <f t="shared" si="9"/>
        <v>28</v>
      </c>
      <c r="B41" s="4">
        <f t="shared" si="0"/>
        <v>7424.8645361523413</v>
      </c>
      <c r="C41" s="4">
        <f t="shared" si="1"/>
        <v>5504.388605471464</v>
      </c>
      <c r="D41" s="4">
        <f t="shared" si="2"/>
        <v>1790.5859306808768</v>
      </c>
      <c r="E41" s="4">
        <f t="shared" si="3"/>
        <v>630292.3161330279</v>
      </c>
      <c r="G41" s="4">
        <f t="shared" si="4"/>
        <v>18007.989108375405</v>
      </c>
      <c r="I41">
        <f t="shared" si="10"/>
        <v>28</v>
      </c>
      <c r="J41" s="4">
        <f t="shared" si="5"/>
        <v>10583.124572223063</v>
      </c>
      <c r="K41" s="4">
        <f t="shared" si="6"/>
        <v>6287.8532603115646</v>
      </c>
      <c r="L41" s="4">
        <f t="shared" si="7"/>
        <v>4295.2713119114997</v>
      </c>
      <c r="M41" s="4">
        <f t="shared" si="8"/>
        <v>717754.86384348327</v>
      </c>
    </row>
    <row r="42" spans="1:13">
      <c r="A42">
        <f t="shared" si="9"/>
        <v>29</v>
      </c>
      <c r="B42" s="4">
        <f t="shared" si="0"/>
        <v>7424.8645361523413</v>
      </c>
      <c r="C42" s="4">
        <f t="shared" si="1"/>
        <v>5488.7955863251182</v>
      </c>
      <c r="D42" s="4">
        <f t="shared" si="2"/>
        <v>1806.1789498272228</v>
      </c>
      <c r="E42" s="4">
        <f t="shared" si="3"/>
        <v>628486.13718320068</v>
      </c>
      <c r="G42" s="4">
        <f t="shared" si="4"/>
        <v>18007.989108375405</v>
      </c>
      <c r="I42">
        <f t="shared" si="10"/>
        <v>29</v>
      </c>
      <c r="J42" s="4">
        <f t="shared" si="5"/>
        <v>10583.124572223063</v>
      </c>
      <c r="K42" s="4">
        <f t="shared" si="6"/>
        <v>6250.4486059703349</v>
      </c>
      <c r="L42" s="4">
        <f t="shared" si="7"/>
        <v>4332.6759662527293</v>
      </c>
      <c r="M42" s="4">
        <f t="shared" si="8"/>
        <v>713422.18787723058</v>
      </c>
    </row>
    <row r="43" spans="1:13">
      <c r="A43">
        <f>A42+1</f>
        <v>30</v>
      </c>
      <c r="B43" s="4">
        <f t="shared" si="0"/>
        <v>7424.8645361523404</v>
      </c>
      <c r="C43" s="4">
        <f t="shared" si="1"/>
        <v>5473.0667779703717</v>
      </c>
      <c r="D43" s="4">
        <f t="shared" si="2"/>
        <v>1821.9077581819681</v>
      </c>
      <c r="E43" s="4">
        <f t="shared" si="3"/>
        <v>626664.22942501877</v>
      </c>
      <c r="G43" s="4">
        <f t="shared" si="4"/>
        <v>18007.989108375405</v>
      </c>
      <c r="I43">
        <f>I42+1</f>
        <v>30</v>
      </c>
      <c r="J43" s="4">
        <f t="shared" si="5"/>
        <v>10583.124572223065</v>
      </c>
      <c r="K43" s="4">
        <f t="shared" si="6"/>
        <v>6212.7182194308853</v>
      </c>
      <c r="L43" s="4">
        <f t="shared" si="7"/>
        <v>4370.4063527921799</v>
      </c>
      <c r="M43" s="4">
        <f t="shared" si="8"/>
        <v>709051.78152443841</v>
      </c>
    </row>
    <row r="44" spans="1:13">
      <c r="A44">
        <f t="shared" si="9"/>
        <v>31</v>
      </c>
      <c r="B44" s="4">
        <f t="shared" si="0"/>
        <v>7424.8645361523404</v>
      </c>
      <c r="C44" s="4">
        <f t="shared" si="1"/>
        <v>5457.2009979095374</v>
      </c>
      <c r="D44" s="4">
        <f t="shared" si="2"/>
        <v>1837.7735382428029</v>
      </c>
      <c r="E44" s="4">
        <f t="shared" si="3"/>
        <v>624826.45588677598</v>
      </c>
      <c r="G44" s="4">
        <f t="shared" si="4"/>
        <v>18007.989108375405</v>
      </c>
      <c r="I44">
        <f t="shared" si="10"/>
        <v>31</v>
      </c>
      <c r="J44" s="4">
        <f t="shared" si="5"/>
        <v>10583.124572223063</v>
      </c>
      <c r="K44" s="4">
        <f t="shared" si="6"/>
        <v>6174.6592641086527</v>
      </c>
      <c r="L44" s="4">
        <f t="shared" si="7"/>
        <v>4408.4653081144115</v>
      </c>
      <c r="M44" s="4">
        <f t="shared" si="8"/>
        <v>704643.31621632399</v>
      </c>
    </row>
    <row r="45" spans="1:13">
      <c r="A45">
        <f t="shared" si="9"/>
        <v>32</v>
      </c>
      <c r="B45" s="4">
        <f t="shared" si="0"/>
        <v>7424.8645361523404</v>
      </c>
      <c r="C45" s="4">
        <f t="shared" si="1"/>
        <v>5441.1970533473395</v>
      </c>
      <c r="D45" s="4">
        <f t="shared" si="2"/>
        <v>1853.7774828050008</v>
      </c>
      <c r="E45" s="4">
        <f t="shared" si="3"/>
        <v>622972.67840397102</v>
      </c>
      <c r="G45" s="4">
        <f t="shared" si="4"/>
        <v>18007.989108375405</v>
      </c>
      <c r="I45">
        <f t="shared" si="10"/>
        <v>32</v>
      </c>
      <c r="J45" s="4">
        <f t="shared" si="5"/>
        <v>10583.124572223063</v>
      </c>
      <c r="K45" s="4">
        <f t="shared" si="6"/>
        <v>6136.2688787171555</v>
      </c>
      <c r="L45" s="4">
        <f t="shared" si="7"/>
        <v>4446.8556935059078</v>
      </c>
      <c r="M45" s="4">
        <f t="shared" si="8"/>
        <v>700196.46052281803</v>
      </c>
    </row>
    <row r="46" spans="1:13">
      <c r="A46">
        <f t="shared" si="9"/>
        <v>33</v>
      </c>
      <c r="B46" s="4">
        <f t="shared" si="0"/>
        <v>7424.8645361523404</v>
      </c>
      <c r="C46" s="4">
        <f t="shared" si="1"/>
        <v>5425.0537411012465</v>
      </c>
      <c r="D46" s="4">
        <f t="shared" si="2"/>
        <v>1869.9207950510938</v>
      </c>
      <c r="E46" s="4">
        <f t="shared" si="3"/>
        <v>621102.75760891987</v>
      </c>
      <c r="G46" s="4">
        <f t="shared" si="4"/>
        <v>18007.989108375405</v>
      </c>
      <c r="I46">
        <f t="shared" si="10"/>
        <v>33</v>
      </c>
      <c r="J46" s="4">
        <f t="shared" si="5"/>
        <v>10583.124572223063</v>
      </c>
      <c r="K46" s="4">
        <f t="shared" si="6"/>
        <v>6097.5441770528741</v>
      </c>
      <c r="L46" s="4">
        <f t="shared" si="7"/>
        <v>4485.5803951701882</v>
      </c>
      <c r="M46" s="4">
        <f t="shared" si="8"/>
        <v>695710.88012764789</v>
      </c>
    </row>
    <row r="47" spans="1:13">
      <c r="A47">
        <f t="shared" si="9"/>
        <v>34</v>
      </c>
      <c r="B47" s="4">
        <f t="shared" si="0"/>
        <v>7424.8645361523413</v>
      </c>
      <c r="C47" s="4">
        <f t="shared" si="1"/>
        <v>5408.7698475110101</v>
      </c>
      <c r="D47" s="4">
        <f t="shared" si="2"/>
        <v>1886.2046886413307</v>
      </c>
      <c r="E47" s="4">
        <f t="shared" si="3"/>
        <v>619216.55292027851</v>
      </c>
      <c r="G47" s="4">
        <f t="shared" si="4"/>
        <v>18007.989108375405</v>
      </c>
      <c r="I47">
        <f t="shared" si="10"/>
        <v>34</v>
      </c>
      <c r="J47" s="4">
        <f t="shared" si="5"/>
        <v>10583.124572223063</v>
      </c>
      <c r="K47" s="4">
        <f t="shared" si="6"/>
        <v>6058.4822477782682</v>
      </c>
      <c r="L47" s="4">
        <f t="shared" si="7"/>
        <v>4524.6423244447951</v>
      </c>
      <c r="M47" s="4">
        <f t="shared" si="8"/>
        <v>691186.23780320305</v>
      </c>
    </row>
    <row r="48" spans="1:13">
      <c r="A48">
        <f t="shared" si="9"/>
        <v>35</v>
      </c>
      <c r="B48" s="4">
        <f t="shared" si="0"/>
        <v>7424.8645361523404</v>
      </c>
      <c r="C48" s="4">
        <f t="shared" si="1"/>
        <v>5392.3441483474244</v>
      </c>
      <c r="D48" s="4">
        <f t="shared" si="2"/>
        <v>1902.6303878049152</v>
      </c>
      <c r="E48" s="4">
        <f t="shared" si="3"/>
        <v>617313.92253247357</v>
      </c>
      <c r="G48" s="4">
        <f t="shared" si="4"/>
        <v>18007.989108375405</v>
      </c>
      <c r="I48">
        <f t="shared" si="10"/>
        <v>35</v>
      </c>
      <c r="J48" s="4">
        <f t="shared" si="5"/>
        <v>10583.124572223065</v>
      </c>
      <c r="K48" s="4">
        <f t="shared" si="6"/>
        <v>6019.0801542028958</v>
      </c>
      <c r="L48" s="4">
        <f t="shared" si="7"/>
        <v>4564.0444180201694</v>
      </c>
      <c r="M48" s="4">
        <f t="shared" si="8"/>
        <v>686622.19338518288</v>
      </c>
    </row>
    <row r="49" spans="1:13">
      <c r="A49">
        <f t="shared" si="9"/>
        <v>36</v>
      </c>
      <c r="B49" s="4">
        <f t="shared" si="0"/>
        <v>7424.8645361523413</v>
      </c>
      <c r="C49" s="4">
        <f t="shared" si="1"/>
        <v>5375.7754087202911</v>
      </c>
      <c r="D49" s="4">
        <f t="shared" si="2"/>
        <v>1919.1991274320501</v>
      </c>
      <c r="E49" s="4">
        <f t="shared" si="3"/>
        <v>615394.7234050415</v>
      </c>
      <c r="G49" s="4">
        <f t="shared" si="4"/>
        <v>18007.989108375405</v>
      </c>
      <c r="I49">
        <f t="shared" si="10"/>
        <v>36</v>
      </c>
      <c r="J49" s="4">
        <f t="shared" si="5"/>
        <v>10583.124572223063</v>
      </c>
      <c r="K49" s="4">
        <f t="shared" si="6"/>
        <v>5979.3349340626355</v>
      </c>
      <c r="L49" s="4">
        <f t="shared" si="7"/>
        <v>4603.7896381604278</v>
      </c>
      <c r="M49" s="4">
        <f t="shared" si="8"/>
        <v>682018.4037470225</v>
      </c>
    </row>
    <row r="50" spans="1:13">
      <c r="A50">
        <f t="shared" si="9"/>
        <v>37</v>
      </c>
      <c r="B50" s="4">
        <f t="shared" si="0"/>
        <v>7424.8645361523404</v>
      </c>
      <c r="C50" s="4">
        <f t="shared" si="1"/>
        <v>5359.0623829855695</v>
      </c>
      <c r="D50" s="4">
        <f t="shared" si="2"/>
        <v>1935.9121531667708</v>
      </c>
      <c r="E50" s="4">
        <f t="shared" si="3"/>
        <v>613458.81125187478</v>
      </c>
      <c r="G50" s="4">
        <f t="shared" si="4"/>
        <v>18007.989108375405</v>
      </c>
      <c r="I50">
        <f t="shared" si="10"/>
        <v>37</v>
      </c>
      <c r="J50" s="4">
        <f t="shared" si="5"/>
        <v>10583.124572223063</v>
      </c>
      <c r="K50" s="4">
        <f t="shared" si="6"/>
        <v>5939.2435992969886</v>
      </c>
      <c r="L50" s="4">
        <f t="shared" si="7"/>
        <v>4643.8809729260747</v>
      </c>
      <c r="M50" s="4">
        <f t="shared" si="8"/>
        <v>677374.52277409646</v>
      </c>
    </row>
    <row r="51" spans="1:13">
      <c r="A51">
        <f t="shared" si="9"/>
        <v>38</v>
      </c>
      <c r="B51" s="4">
        <f t="shared" si="0"/>
        <v>7424.8645361523395</v>
      </c>
      <c r="C51" s="4">
        <f t="shared" si="1"/>
        <v>5342.2038146517416</v>
      </c>
      <c r="D51" s="4">
        <f t="shared" si="2"/>
        <v>1952.7707215005978</v>
      </c>
      <c r="E51" s="4">
        <f t="shared" si="3"/>
        <v>611506.04053037416</v>
      </c>
      <c r="G51" s="4">
        <f t="shared" si="4"/>
        <v>18007.989108375405</v>
      </c>
      <c r="I51">
        <f t="shared" si="10"/>
        <v>38</v>
      </c>
      <c r="J51" s="4">
        <f t="shared" si="5"/>
        <v>10583.124572223063</v>
      </c>
      <c r="K51" s="4">
        <f t="shared" si="6"/>
        <v>5898.8031358244234</v>
      </c>
      <c r="L51" s="4">
        <f t="shared" si="7"/>
        <v>4684.3214363986399</v>
      </c>
      <c r="M51" s="4">
        <f t="shared" si="8"/>
        <v>672690.2013376978</v>
      </c>
    </row>
    <row r="52" spans="1:13">
      <c r="A52">
        <f t="shared" si="9"/>
        <v>39</v>
      </c>
      <c r="B52" s="4">
        <f t="shared" si="0"/>
        <v>7424.8645361523404</v>
      </c>
      <c r="C52" s="4">
        <f t="shared" si="1"/>
        <v>5325.1984362853409</v>
      </c>
      <c r="D52" s="4">
        <f t="shared" si="2"/>
        <v>1969.7760998669992</v>
      </c>
      <c r="E52" s="4">
        <f t="shared" si="3"/>
        <v>609536.2644305072</v>
      </c>
      <c r="G52" s="4">
        <f t="shared" si="4"/>
        <v>18007.989108375405</v>
      </c>
      <c r="I52">
        <f t="shared" si="10"/>
        <v>39</v>
      </c>
      <c r="J52" s="4">
        <f t="shared" si="5"/>
        <v>10583.124572223063</v>
      </c>
      <c r="K52" s="4">
        <f t="shared" si="6"/>
        <v>5858.0105033157861</v>
      </c>
      <c r="L52" s="4">
        <f t="shared" si="7"/>
        <v>4725.1140689072772</v>
      </c>
      <c r="M52" s="4">
        <f t="shared" si="8"/>
        <v>667965.08726879058</v>
      </c>
    </row>
    <row r="53" spans="1:13">
      <c r="A53">
        <f t="shared" si="9"/>
        <v>40</v>
      </c>
      <c r="B53" s="4">
        <f t="shared" si="0"/>
        <v>7424.8645361523404</v>
      </c>
      <c r="C53" s="4">
        <f t="shared" si="1"/>
        <v>5308.0449694156659</v>
      </c>
      <c r="D53" s="4">
        <f t="shared" si="2"/>
        <v>1986.9295667366746</v>
      </c>
      <c r="E53" s="4">
        <f t="shared" si="3"/>
        <v>607549.33486377052</v>
      </c>
      <c r="G53" s="4">
        <f t="shared" si="4"/>
        <v>18007.989108375405</v>
      </c>
      <c r="I53">
        <f t="shared" si="10"/>
        <v>40</v>
      </c>
      <c r="J53" s="4">
        <f t="shared" si="5"/>
        <v>10583.124572223063</v>
      </c>
      <c r="K53" s="4">
        <f t="shared" si="6"/>
        <v>5816.8626349657179</v>
      </c>
      <c r="L53" s="4">
        <f t="shared" si="7"/>
        <v>4766.2619372573454</v>
      </c>
      <c r="M53" s="4">
        <f t="shared" si="8"/>
        <v>663198.82533153321</v>
      </c>
    </row>
    <row r="54" spans="1:13">
      <c r="A54">
        <f t="shared" si="9"/>
        <v>41</v>
      </c>
      <c r="B54" s="4">
        <f t="shared" si="0"/>
        <v>7424.8645361523413</v>
      </c>
      <c r="C54" s="4">
        <f t="shared" si="1"/>
        <v>5290.7421244386678</v>
      </c>
      <c r="D54" s="4">
        <f t="shared" si="2"/>
        <v>2004.2324117136732</v>
      </c>
      <c r="E54" s="4">
        <f t="shared" si="3"/>
        <v>605545.10245205683</v>
      </c>
      <c r="G54" s="4">
        <f t="shared" si="4"/>
        <v>18007.989108375405</v>
      </c>
      <c r="I54">
        <f t="shared" si="10"/>
        <v>41</v>
      </c>
      <c r="J54" s="4">
        <f t="shared" si="5"/>
        <v>10583.124572223063</v>
      </c>
      <c r="K54" s="4">
        <f t="shared" si="6"/>
        <v>5775.3564372621022</v>
      </c>
      <c r="L54" s="4">
        <f t="shared" si="7"/>
        <v>4807.768134960962</v>
      </c>
      <c r="M54" s="4">
        <f t="shared" si="8"/>
        <v>658391.05719657231</v>
      </c>
    </row>
    <row r="55" spans="1:13">
      <c r="A55">
        <f t="shared" si="9"/>
        <v>42</v>
      </c>
      <c r="B55" s="4">
        <f t="shared" si="0"/>
        <v>7424.8645361523404</v>
      </c>
      <c r="C55" s="4">
        <f t="shared" si="1"/>
        <v>5273.2886005199944</v>
      </c>
      <c r="D55" s="4">
        <f t="shared" si="2"/>
        <v>2021.6859356323462</v>
      </c>
      <c r="E55" s="4">
        <f t="shared" si="3"/>
        <v>603523.41651642451</v>
      </c>
      <c r="G55" s="4">
        <f t="shared" si="4"/>
        <v>18007.989108375405</v>
      </c>
      <c r="I55">
        <f t="shared" si="10"/>
        <v>42</v>
      </c>
      <c r="J55" s="4">
        <f t="shared" si="5"/>
        <v>10583.124572223063</v>
      </c>
      <c r="K55" s="4">
        <f t="shared" si="6"/>
        <v>5733.4887897534836</v>
      </c>
      <c r="L55" s="4">
        <f t="shared" si="7"/>
        <v>4849.6357824695797</v>
      </c>
      <c r="M55" s="4">
        <f t="shared" si="8"/>
        <v>653541.42141410278</v>
      </c>
    </row>
    <row r="56" spans="1:13">
      <c r="A56">
        <f t="shared" si="9"/>
        <v>43</v>
      </c>
      <c r="B56" s="4">
        <f t="shared" si="0"/>
        <v>7424.8645361523404</v>
      </c>
      <c r="C56" s="4">
        <f t="shared" si="1"/>
        <v>5255.6830854971959</v>
      </c>
      <c r="D56" s="4">
        <f t="shared" si="2"/>
        <v>2039.2914506551444</v>
      </c>
      <c r="E56" s="4">
        <f t="shared" si="3"/>
        <v>601484.12506576942</v>
      </c>
      <c r="G56" s="4">
        <f t="shared" si="4"/>
        <v>18007.989108375405</v>
      </c>
      <c r="I56">
        <f t="shared" si="10"/>
        <v>43</v>
      </c>
      <c r="J56" s="4">
        <f t="shared" si="5"/>
        <v>10583.124572223063</v>
      </c>
      <c r="K56" s="4">
        <f t="shared" si="6"/>
        <v>5691.2565448144778</v>
      </c>
      <c r="L56" s="4">
        <f t="shared" si="7"/>
        <v>4891.8680274085864</v>
      </c>
      <c r="M56" s="4">
        <f t="shared" si="8"/>
        <v>648649.55338669417</v>
      </c>
    </row>
    <row r="57" spans="1:13">
      <c r="A57">
        <f t="shared" si="9"/>
        <v>44</v>
      </c>
      <c r="B57" s="4">
        <f t="shared" si="0"/>
        <v>7424.8645361523413</v>
      </c>
      <c r="C57" s="4">
        <f t="shared" si="1"/>
        <v>5237.9242557810749</v>
      </c>
      <c r="D57" s="4">
        <f t="shared" si="2"/>
        <v>2057.0502803712661</v>
      </c>
      <c r="E57" s="4">
        <f t="shared" si="3"/>
        <v>599427.0747853982</v>
      </c>
      <c r="G57" s="4">
        <f t="shared" si="4"/>
        <v>18007.989108375405</v>
      </c>
      <c r="I57">
        <f t="shared" si="10"/>
        <v>44</v>
      </c>
      <c r="J57" s="4">
        <f t="shared" si="5"/>
        <v>10583.124572223063</v>
      </c>
      <c r="K57" s="4">
        <f t="shared" si="6"/>
        <v>5648.6565274091281</v>
      </c>
      <c r="L57" s="4">
        <f t="shared" si="7"/>
        <v>4934.4680448139352</v>
      </c>
      <c r="M57" s="4">
        <f t="shared" si="8"/>
        <v>643715.08534188021</v>
      </c>
    </row>
    <row r="58" spans="1:13">
      <c r="A58">
        <f t="shared" si="9"/>
        <v>45</v>
      </c>
      <c r="B58" s="4">
        <f t="shared" si="0"/>
        <v>7424.8645361523395</v>
      </c>
      <c r="C58" s="4">
        <f t="shared" si="1"/>
        <v>5220.0107762561729</v>
      </c>
      <c r="D58" s="4">
        <f t="shared" si="2"/>
        <v>2074.9637598961663</v>
      </c>
      <c r="E58" s="4">
        <f t="shared" si="3"/>
        <v>597352.11102550209</v>
      </c>
      <c r="G58" s="4">
        <f t="shared" si="4"/>
        <v>18007.989108375405</v>
      </c>
      <c r="I58">
        <f t="shared" si="10"/>
        <v>45</v>
      </c>
      <c r="J58" s="4">
        <f t="shared" si="5"/>
        <v>10583.124572223063</v>
      </c>
      <c r="K58" s="4">
        <f t="shared" si="6"/>
        <v>5605.6855348522067</v>
      </c>
      <c r="L58" s="4">
        <f t="shared" si="7"/>
        <v>4977.4390373708566</v>
      </c>
      <c r="M58" s="4">
        <f t="shared" si="8"/>
        <v>638737.64630450937</v>
      </c>
    </row>
    <row r="59" spans="1:13">
      <c r="A59">
        <f t="shared" si="9"/>
        <v>46</v>
      </c>
      <c r="B59" s="4">
        <f t="shared" si="0"/>
        <v>7424.8645361523404</v>
      </c>
      <c r="C59" s="4">
        <f t="shared" si="1"/>
        <v>5201.9413001804114</v>
      </c>
      <c r="D59" s="4">
        <f t="shared" si="2"/>
        <v>2093.0332359719287</v>
      </c>
      <c r="E59" s="4">
        <f t="shared" si="3"/>
        <v>595259.07778953016</v>
      </c>
      <c r="G59" s="4">
        <f t="shared" si="4"/>
        <v>18007.989108375405</v>
      </c>
      <c r="I59">
        <f t="shared" si="10"/>
        <v>46</v>
      </c>
      <c r="J59" s="4">
        <f t="shared" si="5"/>
        <v>10583.124572223063</v>
      </c>
      <c r="K59" s="4">
        <f t="shared" si="6"/>
        <v>5562.3403365684353</v>
      </c>
      <c r="L59" s="4">
        <f t="shared" si="7"/>
        <v>5020.7842356546289</v>
      </c>
      <c r="M59" s="4">
        <f t="shared" si="8"/>
        <v>633716.86206885474</v>
      </c>
    </row>
    <row r="60" spans="1:13">
      <c r="A60">
        <f t="shared" si="9"/>
        <v>47</v>
      </c>
      <c r="B60" s="4">
        <f t="shared" si="0"/>
        <v>7424.8645361523404</v>
      </c>
      <c r="C60" s="4">
        <f t="shared" si="1"/>
        <v>5183.7144690838231</v>
      </c>
      <c r="D60" s="4">
        <f t="shared" si="2"/>
        <v>2111.2600670685174</v>
      </c>
      <c r="E60" s="4">
        <f t="shared" si="3"/>
        <v>593147.81772246165</v>
      </c>
      <c r="G60" s="4">
        <f t="shared" si="4"/>
        <v>18007.989108375405</v>
      </c>
      <c r="I60">
        <f t="shared" si="10"/>
        <v>47</v>
      </c>
      <c r="J60" s="4">
        <f t="shared" si="5"/>
        <v>10583.124572223063</v>
      </c>
      <c r="K60" s="4">
        <f t="shared" si="6"/>
        <v>5518.6176738496106</v>
      </c>
      <c r="L60" s="4">
        <f t="shared" si="7"/>
        <v>5064.5068983734536</v>
      </c>
      <c r="M60" s="4">
        <f t="shared" si="8"/>
        <v>628652.35517048126</v>
      </c>
    </row>
    <row r="61" spans="1:13">
      <c r="A61">
        <f t="shared" si="9"/>
        <v>48</v>
      </c>
      <c r="B61" s="4">
        <f t="shared" si="0"/>
        <v>7424.8645361523404</v>
      </c>
      <c r="C61" s="4">
        <f t="shared" si="1"/>
        <v>5165.3289126664349</v>
      </c>
      <c r="D61" s="4">
        <f t="shared" si="2"/>
        <v>2129.6456234859056</v>
      </c>
      <c r="E61" s="4">
        <f t="shared" si="3"/>
        <v>591018.17209897575</v>
      </c>
      <c r="G61" s="4">
        <f t="shared" si="4"/>
        <v>18007.989108375405</v>
      </c>
      <c r="I61">
        <f t="shared" si="10"/>
        <v>48</v>
      </c>
      <c r="J61" s="4">
        <f t="shared" si="5"/>
        <v>10583.124572223063</v>
      </c>
      <c r="K61" s="4">
        <f t="shared" si="6"/>
        <v>5474.5142596096075</v>
      </c>
      <c r="L61" s="4">
        <f t="shared" si="7"/>
        <v>5108.6103126134558</v>
      </c>
      <c r="M61" s="4">
        <f t="shared" si="8"/>
        <v>623543.74485786783</v>
      </c>
    </row>
    <row r="62" spans="1:13">
      <c r="A62">
        <f t="shared" si="9"/>
        <v>49</v>
      </c>
      <c r="B62" s="4">
        <f t="shared" si="0"/>
        <v>7424.8645361523404</v>
      </c>
      <c r="C62" s="4">
        <f t="shared" si="1"/>
        <v>5146.7832486952439</v>
      </c>
      <c r="D62" s="4">
        <f t="shared" si="2"/>
        <v>2148.1912874570958</v>
      </c>
      <c r="E62" s="4">
        <f t="shared" si="3"/>
        <v>588869.98081151862</v>
      </c>
      <c r="G62" s="4">
        <f t="shared" si="4"/>
        <v>18007.989108375405</v>
      </c>
      <c r="I62">
        <f t="shared" si="10"/>
        <v>49</v>
      </c>
      <c r="J62" s="4">
        <f t="shared" si="5"/>
        <v>10583.124572223063</v>
      </c>
      <c r="K62" s="4">
        <f t="shared" si="6"/>
        <v>5430.0267781372659</v>
      </c>
      <c r="L62" s="4">
        <f t="shared" si="7"/>
        <v>5153.0977940857974</v>
      </c>
      <c r="M62" s="4">
        <f t="shared" si="8"/>
        <v>618390.64706378209</v>
      </c>
    </row>
    <row r="63" spans="1:13">
      <c r="A63">
        <f t="shared" si="9"/>
        <v>50</v>
      </c>
      <c r="B63" s="4">
        <f t="shared" si="0"/>
        <v>7424.8645361523395</v>
      </c>
      <c r="C63" s="4">
        <f t="shared" si="1"/>
        <v>5128.0760829003048</v>
      </c>
      <c r="D63" s="4">
        <f t="shared" si="2"/>
        <v>2166.8984532520344</v>
      </c>
      <c r="E63" s="4">
        <f t="shared" si="3"/>
        <v>586703.08235826658</v>
      </c>
      <c r="G63" s="4">
        <f t="shared" si="4"/>
        <v>18007.989108375405</v>
      </c>
      <c r="I63">
        <f t="shared" si="10"/>
        <v>50</v>
      </c>
      <c r="J63" s="4">
        <f t="shared" si="5"/>
        <v>10583.124572223063</v>
      </c>
      <c r="K63" s="4">
        <f t="shared" si="6"/>
        <v>5385.1518848471014</v>
      </c>
      <c r="L63" s="4">
        <f t="shared" si="7"/>
        <v>5197.9726873759619</v>
      </c>
      <c r="M63" s="4">
        <f t="shared" si="8"/>
        <v>613192.67437640612</v>
      </c>
    </row>
    <row r="64" spans="1:13">
      <c r="A64">
        <f t="shared" si="9"/>
        <v>51</v>
      </c>
      <c r="B64" s="4">
        <f t="shared" si="0"/>
        <v>7424.8645361523404</v>
      </c>
      <c r="C64" s="4">
        <f t="shared" si="1"/>
        <v>5109.2060088699027</v>
      </c>
      <c r="D64" s="4">
        <f t="shared" si="2"/>
        <v>2185.7685272824374</v>
      </c>
      <c r="E64" s="4">
        <f t="shared" si="3"/>
        <v>584517.31383098417</v>
      </c>
      <c r="G64" s="4">
        <f t="shared" si="4"/>
        <v>18007.989108375405</v>
      </c>
      <c r="I64">
        <f t="shared" si="10"/>
        <v>51</v>
      </c>
      <c r="J64" s="4">
        <f t="shared" si="5"/>
        <v>10583.124572223063</v>
      </c>
      <c r="K64" s="4">
        <f t="shared" si="6"/>
        <v>5339.8862060278689</v>
      </c>
      <c r="L64" s="4">
        <f t="shared" si="7"/>
        <v>5243.2383661951944</v>
      </c>
      <c r="M64" s="4">
        <f t="shared" si="8"/>
        <v>607949.43601021089</v>
      </c>
    </row>
    <row r="65" spans="1:13">
      <c r="A65">
        <f t="shared" si="9"/>
        <v>52</v>
      </c>
      <c r="B65" s="4">
        <f t="shared" si="0"/>
        <v>7424.8645361523413</v>
      </c>
      <c r="C65" s="4">
        <f t="shared" si="1"/>
        <v>5090.1716079448188</v>
      </c>
      <c r="D65" s="4">
        <f t="shared" si="2"/>
        <v>2204.8029282075222</v>
      </c>
      <c r="E65" s="4">
        <f t="shared" si="3"/>
        <v>582312.51090277662</v>
      </c>
      <c r="G65" s="4">
        <f t="shared" si="4"/>
        <v>18007.989108375405</v>
      </c>
      <c r="I65">
        <f t="shared" si="10"/>
        <v>52</v>
      </c>
      <c r="J65" s="4">
        <f t="shared" si="5"/>
        <v>10583.124572223063</v>
      </c>
      <c r="K65" s="4">
        <f t="shared" si="6"/>
        <v>5294.22633858892</v>
      </c>
      <c r="L65" s="4">
        <f t="shared" si="7"/>
        <v>5288.8982336341442</v>
      </c>
      <c r="M65" s="4">
        <f t="shared" si="8"/>
        <v>602660.5377765767</v>
      </c>
    </row>
    <row r="66" spans="1:13">
      <c r="A66">
        <f t="shared" si="9"/>
        <v>53</v>
      </c>
      <c r="B66" s="4">
        <f t="shared" si="0"/>
        <v>7424.8645361523404</v>
      </c>
      <c r="C66" s="4">
        <f t="shared" si="1"/>
        <v>5070.9714491116774</v>
      </c>
      <c r="D66" s="4">
        <f t="shared" si="2"/>
        <v>2224.0030870406626</v>
      </c>
      <c r="E66" s="4">
        <f t="shared" si="3"/>
        <v>580088.507815736</v>
      </c>
      <c r="G66" s="4">
        <f t="shared" si="4"/>
        <v>18007.989108375405</v>
      </c>
      <c r="I66">
        <f t="shared" si="10"/>
        <v>53</v>
      </c>
      <c r="J66" s="4">
        <f t="shared" si="5"/>
        <v>10583.124572223063</v>
      </c>
      <c r="K66" s="4">
        <f t="shared" si="6"/>
        <v>5248.1688498043559</v>
      </c>
      <c r="L66" s="4">
        <f t="shared" si="7"/>
        <v>5334.9557224187083</v>
      </c>
      <c r="M66" s="4">
        <f t="shared" si="8"/>
        <v>597325.58205415797</v>
      </c>
    </row>
    <row r="67" spans="1:13">
      <c r="A67">
        <f t="shared" si="9"/>
        <v>54</v>
      </c>
      <c r="B67" s="4">
        <f t="shared" si="0"/>
        <v>7424.8645361523404</v>
      </c>
      <c r="C67" s="4">
        <f t="shared" si="1"/>
        <v>5051.6040888953648</v>
      </c>
      <c r="D67" s="4">
        <f t="shared" si="2"/>
        <v>2243.3704472569752</v>
      </c>
      <c r="E67" s="4">
        <f t="shared" si="3"/>
        <v>577845.13736847905</v>
      </c>
      <c r="G67" s="4">
        <f t="shared" si="4"/>
        <v>18007.989108375405</v>
      </c>
      <c r="I67">
        <f t="shared" si="10"/>
        <v>54</v>
      </c>
      <c r="J67" s="4">
        <f t="shared" si="5"/>
        <v>10583.124572223063</v>
      </c>
      <c r="K67" s="4">
        <f t="shared" si="6"/>
        <v>5201.7102770549591</v>
      </c>
      <c r="L67" s="4">
        <f t="shared" si="7"/>
        <v>5381.4142951681042</v>
      </c>
      <c r="M67" s="4">
        <f t="shared" si="8"/>
        <v>591944.16775898985</v>
      </c>
    </row>
    <row r="68" spans="1:13">
      <c r="A68">
        <f>A67+1</f>
        <v>55</v>
      </c>
      <c r="B68" s="4">
        <f t="shared" si="0"/>
        <v>7424.8645361523404</v>
      </c>
      <c r="C68" s="4">
        <f t="shared" si="1"/>
        <v>5032.0680712505018</v>
      </c>
      <c r="D68" s="4">
        <f t="shared" si="2"/>
        <v>2262.9064649018383</v>
      </c>
      <c r="E68" s="4">
        <f t="shared" si="3"/>
        <v>575582.23090357718</v>
      </c>
      <c r="G68" s="4">
        <f t="shared" si="4"/>
        <v>18007.989108375405</v>
      </c>
      <c r="I68">
        <f>I67+1</f>
        <v>55</v>
      </c>
      <c r="J68" s="4">
        <f t="shared" si="5"/>
        <v>10583.124572223063</v>
      </c>
      <c r="K68" s="4">
        <f t="shared" si="6"/>
        <v>5154.8471275678703</v>
      </c>
      <c r="L68" s="4">
        <f t="shared" si="7"/>
        <v>5428.277444655193</v>
      </c>
      <c r="M68" s="4">
        <f t="shared" si="8"/>
        <v>586515.89031433465</v>
      </c>
    </row>
    <row r="69" spans="1:13">
      <c r="A69">
        <f t="shared" si="9"/>
        <v>56</v>
      </c>
      <c r="B69" s="4">
        <f t="shared" si="0"/>
        <v>7424.8645361523404</v>
      </c>
      <c r="C69" s="4">
        <f t="shared" si="1"/>
        <v>5012.3619274519824</v>
      </c>
      <c r="D69" s="4">
        <f t="shared" si="2"/>
        <v>2282.6126087003577</v>
      </c>
      <c r="E69" s="4">
        <f t="shared" si="3"/>
        <v>573299.61829487677</v>
      </c>
      <c r="G69" s="4">
        <f t="shared" si="4"/>
        <v>18007.989108375405</v>
      </c>
      <c r="I69">
        <f t="shared" si="10"/>
        <v>56</v>
      </c>
      <c r="J69" s="4">
        <f t="shared" si="5"/>
        <v>10583.124572223063</v>
      </c>
      <c r="K69" s="4">
        <f t="shared" si="6"/>
        <v>5107.5758781539989</v>
      </c>
      <c r="L69" s="4">
        <f t="shared" si="7"/>
        <v>5475.5486940690653</v>
      </c>
      <c r="M69" s="4">
        <f t="shared" si="8"/>
        <v>581040.34162026562</v>
      </c>
    </row>
    <row r="70" spans="1:13">
      <c r="A70">
        <f t="shared" si="9"/>
        <v>57</v>
      </c>
      <c r="B70" s="4">
        <f t="shared" si="0"/>
        <v>7424.8645361523404</v>
      </c>
      <c r="C70" s="4">
        <f t="shared" si="1"/>
        <v>4992.4841759845503</v>
      </c>
      <c r="D70" s="4">
        <f t="shared" si="2"/>
        <v>2302.4903601677902</v>
      </c>
      <c r="E70" s="4">
        <f t="shared" si="3"/>
        <v>570997.12793470896</v>
      </c>
      <c r="G70" s="4">
        <f t="shared" si="4"/>
        <v>18007.989108375405</v>
      </c>
      <c r="I70">
        <f t="shared" si="10"/>
        <v>57</v>
      </c>
      <c r="J70" s="4">
        <f t="shared" si="5"/>
        <v>10583.124572223063</v>
      </c>
      <c r="K70" s="4">
        <f t="shared" si="6"/>
        <v>5059.8929749431472</v>
      </c>
      <c r="L70" s="4">
        <f t="shared" si="7"/>
        <v>5523.231597279917</v>
      </c>
      <c r="M70" s="4">
        <f t="shared" si="8"/>
        <v>575517.11002298573</v>
      </c>
    </row>
    <row r="71" spans="1:13">
      <c r="A71">
        <f t="shared" si="9"/>
        <v>58</v>
      </c>
      <c r="B71" s="4">
        <f t="shared" si="0"/>
        <v>7424.8645361523404</v>
      </c>
      <c r="C71" s="4">
        <f t="shared" si="1"/>
        <v>4972.4333224314223</v>
      </c>
      <c r="D71" s="4">
        <f t="shared" si="2"/>
        <v>2322.5412137209178</v>
      </c>
      <c r="E71" s="4">
        <f t="shared" si="3"/>
        <v>568674.58672098804</v>
      </c>
      <c r="G71" s="4">
        <f t="shared" si="4"/>
        <v>18007.989108375405</v>
      </c>
      <c r="I71">
        <f t="shared" si="10"/>
        <v>58</v>
      </c>
      <c r="J71" s="4">
        <f t="shared" si="5"/>
        <v>10583.124572223063</v>
      </c>
      <c r="K71" s="4">
        <f t="shared" si="6"/>
        <v>5011.7948331168345</v>
      </c>
      <c r="L71" s="4">
        <f t="shared" si="7"/>
        <v>5571.3297391062297</v>
      </c>
      <c r="M71" s="4">
        <f t="shared" si="8"/>
        <v>569945.78028387949</v>
      </c>
    </row>
    <row r="72" spans="1:13">
      <c r="A72">
        <f t="shared" si="9"/>
        <v>59</v>
      </c>
      <c r="B72" s="4">
        <f t="shared" si="0"/>
        <v>7424.8645361523404</v>
      </c>
      <c r="C72" s="4">
        <f t="shared" si="1"/>
        <v>4952.2078593619353</v>
      </c>
      <c r="D72" s="4">
        <f t="shared" si="2"/>
        <v>2342.7666767904047</v>
      </c>
      <c r="E72" s="4">
        <f t="shared" si="3"/>
        <v>566331.82004419761</v>
      </c>
      <c r="G72" s="4">
        <f t="shared" si="4"/>
        <v>18007.989108375405</v>
      </c>
      <c r="I72">
        <f t="shared" si="10"/>
        <v>59</v>
      </c>
      <c r="J72" s="4">
        <f t="shared" si="5"/>
        <v>10583.124572223063</v>
      </c>
      <c r="K72" s="4">
        <f t="shared" si="6"/>
        <v>4963.2778366387829</v>
      </c>
      <c r="L72" s="4">
        <f t="shared" si="7"/>
        <v>5619.8467355842795</v>
      </c>
      <c r="M72" s="4">
        <f t="shared" si="8"/>
        <v>564325.93354829517</v>
      </c>
    </row>
    <row r="73" spans="1:13">
      <c r="A73">
        <f t="shared" si="9"/>
        <v>60</v>
      </c>
      <c r="B73" s="4">
        <f t="shared" si="0"/>
        <v>7424.8645361523413</v>
      </c>
      <c r="C73" s="4">
        <f t="shared" si="1"/>
        <v>4931.8062662182201</v>
      </c>
      <c r="D73" s="4">
        <f t="shared" si="2"/>
        <v>2363.1682699341209</v>
      </c>
      <c r="E73" s="4">
        <f t="shared" si="3"/>
        <v>563968.65177426348</v>
      </c>
      <c r="G73" s="4">
        <f t="shared" si="4"/>
        <v>18007.989108375405</v>
      </c>
      <c r="I73">
        <f t="shared" si="10"/>
        <v>60</v>
      </c>
      <c r="J73" s="4">
        <f t="shared" si="5"/>
        <v>10583.124572223063</v>
      </c>
      <c r="K73" s="4">
        <f t="shared" si="6"/>
        <v>4914.3383379830702</v>
      </c>
      <c r="L73" s="4">
        <f t="shared" si="7"/>
        <v>5668.786234239994</v>
      </c>
      <c r="M73" s="4">
        <f t="shared" si="8"/>
        <v>558657.14731405512</v>
      </c>
    </row>
    <row r="74" spans="1:13">
      <c r="A74">
        <f t="shared" si="9"/>
        <v>61</v>
      </c>
      <c r="B74" s="4">
        <f t="shared" si="0"/>
        <v>7424.8645361523404</v>
      </c>
      <c r="C74" s="4">
        <f t="shared" si="1"/>
        <v>4911.2270092008766</v>
      </c>
      <c r="D74" s="4">
        <f t="shared" si="2"/>
        <v>2383.7475269514639</v>
      </c>
      <c r="E74" s="4">
        <f t="shared" si="3"/>
        <v>561584.90424731199</v>
      </c>
      <c r="G74" s="4">
        <f t="shared" si="4"/>
        <v>18007.989108375405</v>
      </c>
      <c r="I74">
        <f t="shared" si="10"/>
        <v>61</v>
      </c>
      <c r="J74" s="4">
        <f t="shared" si="5"/>
        <v>10583.124572223063</v>
      </c>
      <c r="K74" s="4">
        <f t="shared" si="6"/>
        <v>4864.9726578598966</v>
      </c>
      <c r="L74" s="4">
        <f t="shared" si="7"/>
        <v>5718.1519143631667</v>
      </c>
      <c r="M74" s="4">
        <f t="shared" si="8"/>
        <v>552938.99539969198</v>
      </c>
    </row>
    <row r="75" spans="1:13">
      <c r="A75">
        <f t="shared" si="9"/>
        <v>62</v>
      </c>
      <c r="B75" s="4">
        <f t="shared" si="0"/>
        <v>7424.8645361523386</v>
      </c>
      <c r="C75" s="4">
        <f t="shared" si="1"/>
        <v>4890.468541153673</v>
      </c>
      <c r="D75" s="4">
        <f t="shared" si="2"/>
        <v>2404.5059949986658</v>
      </c>
      <c r="E75" s="4">
        <f t="shared" si="3"/>
        <v>559180.39825231337</v>
      </c>
      <c r="G75" s="4">
        <f t="shared" si="4"/>
        <v>18007.989108375401</v>
      </c>
      <c r="I75">
        <f t="shared" si="10"/>
        <v>62</v>
      </c>
      <c r="J75" s="4">
        <f t="shared" si="5"/>
        <v>10583.124572223063</v>
      </c>
      <c r="K75" s="4">
        <f t="shared" si="6"/>
        <v>4815.1770849389841</v>
      </c>
      <c r="L75" s="4">
        <f t="shared" si="7"/>
        <v>5767.9474872840792</v>
      </c>
      <c r="M75" s="4">
        <f t="shared" si="8"/>
        <v>547171.0479124079</v>
      </c>
    </row>
    <row r="76" spans="1:13">
      <c r="A76">
        <f t="shared" si="9"/>
        <v>63</v>
      </c>
      <c r="B76" s="4">
        <f t="shared" si="0"/>
        <v>7424.8645361523404</v>
      </c>
      <c r="C76" s="4">
        <f t="shared" si="1"/>
        <v>4869.5293014472272</v>
      </c>
      <c r="D76" s="4">
        <f t="shared" si="2"/>
        <v>2425.4452347051133</v>
      </c>
      <c r="E76" s="4">
        <f t="shared" si="3"/>
        <v>556754.95301760826</v>
      </c>
      <c r="G76" s="4">
        <f t="shared" si="4"/>
        <v>18007.989108375405</v>
      </c>
      <c r="I76">
        <f t="shared" si="10"/>
        <v>63</v>
      </c>
      <c r="J76" s="4">
        <f t="shared" si="5"/>
        <v>10583.124572223063</v>
      </c>
      <c r="K76" s="4">
        <f t="shared" si="6"/>
        <v>4764.9478755705532</v>
      </c>
      <c r="L76" s="4">
        <f t="shared" si="7"/>
        <v>5818.1766966525111</v>
      </c>
      <c r="M76" s="4">
        <f t="shared" si="8"/>
        <v>541352.87121575535</v>
      </c>
    </row>
    <row r="77" spans="1:13">
      <c r="A77">
        <f t="shared" si="9"/>
        <v>64</v>
      </c>
      <c r="B77" s="4">
        <f t="shared" si="0"/>
        <v>7424.8645361523422</v>
      </c>
      <c r="C77" s="4">
        <f t="shared" si="1"/>
        <v>4848.407715861671</v>
      </c>
      <c r="D77" s="4">
        <f t="shared" si="2"/>
        <v>2446.5668202906704</v>
      </c>
      <c r="E77" s="4">
        <f t="shared" si="3"/>
        <v>554308.38619731762</v>
      </c>
      <c r="G77" s="4">
        <f t="shared" si="4"/>
        <v>18007.989108375405</v>
      </c>
      <c r="I77">
        <f t="shared" si="10"/>
        <v>64</v>
      </c>
      <c r="J77" s="4">
        <f t="shared" si="5"/>
        <v>10583.124572223063</v>
      </c>
      <c r="K77" s="4">
        <f t="shared" si="6"/>
        <v>4714.2812535038693</v>
      </c>
      <c r="L77" s="4">
        <f t="shared" si="7"/>
        <v>5868.8433187191931</v>
      </c>
      <c r="M77" s="4">
        <f t="shared" si="8"/>
        <v>535484.02789703617</v>
      </c>
    </row>
    <row r="78" spans="1:13">
      <c r="A78">
        <f t="shared" si="9"/>
        <v>65</v>
      </c>
      <c r="B78" s="4">
        <f t="shared" si="0"/>
        <v>7424.8645361523404</v>
      </c>
      <c r="C78" s="4">
        <f t="shared" si="1"/>
        <v>4827.1021964683059</v>
      </c>
      <c r="D78" s="4">
        <f t="shared" si="2"/>
        <v>2467.8723396840342</v>
      </c>
      <c r="E78" s="4">
        <f t="shared" si="3"/>
        <v>551840.51385763357</v>
      </c>
      <c r="G78" s="4">
        <f t="shared" si="4"/>
        <v>18007.989108375405</v>
      </c>
      <c r="I78">
        <f t="shared" si="10"/>
        <v>65</v>
      </c>
      <c r="J78" s="4">
        <f t="shared" si="5"/>
        <v>10583.124572223063</v>
      </c>
      <c r="K78" s="4">
        <f t="shared" si="6"/>
        <v>4663.1734096033579</v>
      </c>
      <c r="L78" s="4">
        <f t="shared" si="7"/>
        <v>5919.9511626197063</v>
      </c>
      <c r="M78" s="4">
        <f t="shared" si="8"/>
        <v>529564.07673441642</v>
      </c>
    </row>
    <row r="79" spans="1:13">
      <c r="A79">
        <f t="shared" si="9"/>
        <v>66</v>
      </c>
      <c r="B79" s="4">
        <f t="shared" ref="B79:B142" si="11">C79+D79+129.89</f>
        <v>7424.8645361523404</v>
      </c>
      <c r="C79" s="4">
        <f t="shared" ref="C79:C142" si="12">IPMT($C$2/12,A79,$C$4,-$C$3)</f>
        <v>4805.6111415102241</v>
      </c>
      <c r="D79" s="4">
        <f t="shared" ref="D79:D142" si="13">PPMT($C$2/12,A79,$C$4,-$C$3)</f>
        <v>2489.3633946421164</v>
      </c>
      <c r="E79" s="4">
        <f t="shared" ref="E79:E142" si="14">E78-D79</f>
        <v>549351.15046299144</v>
      </c>
      <c r="G79" s="4">
        <f t="shared" ref="G79:G142" si="15">B79+J79</f>
        <v>18007.989108375405</v>
      </c>
      <c r="I79">
        <f t="shared" si="10"/>
        <v>66</v>
      </c>
      <c r="J79" s="4">
        <f t="shared" ref="J79:J142" si="16">K79+L79</f>
        <v>10583.124572223063</v>
      </c>
      <c r="K79" s="4">
        <f t="shared" ref="K79:K142" si="17">IPMT($K$2/12,I79,$K$4,-$K$3)</f>
        <v>4611.6205015622108</v>
      </c>
      <c r="L79" s="4">
        <f t="shared" ref="L79:L142" si="18">PPMT($K$2/12,I79,$K$4,-$K$3)</f>
        <v>5971.5040706608524</v>
      </c>
      <c r="M79" s="4">
        <f t="shared" ref="M79:M142" si="19">M78-L79</f>
        <v>523592.57266375556</v>
      </c>
    </row>
    <row r="80" spans="1:13">
      <c r="A80">
        <f t="shared" ref="A80:A143" si="20">A79+1</f>
        <v>67</v>
      </c>
      <c r="B80" s="4">
        <f t="shared" si="11"/>
        <v>7424.8645361523404</v>
      </c>
      <c r="C80" s="4">
        <f t="shared" si="12"/>
        <v>4783.9329352818822</v>
      </c>
      <c r="D80" s="4">
        <f t="shared" si="13"/>
        <v>2511.0416008704583</v>
      </c>
      <c r="E80" s="4">
        <f t="shared" si="14"/>
        <v>546840.10886212101</v>
      </c>
      <c r="G80" s="4">
        <f t="shared" si="15"/>
        <v>18007.989108375405</v>
      </c>
      <c r="I80">
        <f t="shared" ref="I80:I143" si="21">I79+1</f>
        <v>67</v>
      </c>
      <c r="J80" s="4">
        <f t="shared" si="16"/>
        <v>10583.124572223063</v>
      </c>
      <c r="K80" s="4">
        <f t="shared" si="17"/>
        <v>4559.6186536135383</v>
      </c>
      <c r="L80" s="4">
        <f t="shared" si="18"/>
        <v>6023.5059186095241</v>
      </c>
      <c r="M80" s="4">
        <f t="shared" si="19"/>
        <v>517569.06674514606</v>
      </c>
    </row>
    <row r="81" spans="1:13">
      <c r="A81">
        <f t="shared" si="20"/>
        <v>68</v>
      </c>
      <c r="B81" s="4">
        <f t="shared" si="11"/>
        <v>7424.8645361523404</v>
      </c>
      <c r="C81" s="4">
        <f t="shared" si="12"/>
        <v>4762.0659480076356</v>
      </c>
      <c r="D81" s="4">
        <f t="shared" si="13"/>
        <v>2532.9085881447049</v>
      </c>
      <c r="E81" s="4">
        <f t="shared" si="14"/>
        <v>544307.20027397631</v>
      </c>
      <c r="G81" s="4">
        <f t="shared" si="15"/>
        <v>18007.989108375405</v>
      </c>
      <c r="I81">
        <f t="shared" si="21"/>
        <v>68</v>
      </c>
      <c r="J81" s="4">
        <f t="shared" si="16"/>
        <v>10583.124572223063</v>
      </c>
      <c r="K81" s="4">
        <f t="shared" si="17"/>
        <v>4507.1639562389801</v>
      </c>
      <c r="L81" s="4">
        <f t="shared" si="18"/>
        <v>6075.9606159840823</v>
      </c>
      <c r="M81" s="4">
        <f t="shared" si="19"/>
        <v>511493.10612916196</v>
      </c>
    </row>
    <row r="82" spans="1:13">
      <c r="A82">
        <f t="shared" si="20"/>
        <v>69</v>
      </c>
      <c r="B82" s="4">
        <f t="shared" si="11"/>
        <v>7424.8645361523404</v>
      </c>
      <c r="C82" s="4">
        <f t="shared" si="12"/>
        <v>4740.0085357192083</v>
      </c>
      <c r="D82" s="4">
        <f t="shared" si="13"/>
        <v>2554.9660004331313</v>
      </c>
      <c r="E82" s="4">
        <f t="shared" si="14"/>
        <v>541752.23427354323</v>
      </c>
      <c r="G82" s="4">
        <f t="shared" si="15"/>
        <v>18007.989108375401</v>
      </c>
      <c r="I82">
        <f t="shared" si="21"/>
        <v>69</v>
      </c>
      <c r="J82" s="4">
        <f t="shared" si="16"/>
        <v>10583.124572223061</v>
      </c>
      <c r="K82" s="4">
        <f t="shared" si="17"/>
        <v>4454.2524658747852</v>
      </c>
      <c r="L82" s="4">
        <f t="shared" si="18"/>
        <v>6128.8721063482762</v>
      </c>
      <c r="M82" s="4">
        <f t="shared" si="19"/>
        <v>505364.23402281367</v>
      </c>
    </row>
    <row r="83" spans="1:13">
      <c r="A83">
        <f t="shared" si="20"/>
        <v>70</v>
      </c>
      <c r="B83" s="4">
        <f t="shared" si="11"/>
        <v>7424.8645361523404</v>
      </c>
      <c r="C83" s="4">
        <f t="shared" si="12"/>
        <v>4717.759040132104</v>
      </c>
      <c r="D83" s="4">
        <f t="shared" si="13"/>
        <v>2577.2154960202365</v>
      </c>
      <c r="E83" s="4">
        <f t="shared" si="14"/>
        <v>539175.01877752296</v>
      </c>
      <c r="G83" s="4">
        <f t="shared" si="15"/>
        <v>18007.989108375405</v>
      </c>
      <c r="I83">
        <f t="shared" si="21"/>
        <v>70</v>
      </c>
      <c r="J83" s="4">
        <f t="shared" si="16"/>
        <v>10583.124572223063</v>
      </c>
      <c r="K83" s="4">
        <f t="shared" si="17"/>
        <v>4400.8802046153369</v>
      </c>
      <c r="L83" s="4">
        <f t="shared" si="18"/>
        <v>6182.2443676077273</v>
      </c>
      <c r="M83" s="4">
        <f t="shared" si="19"/>
        <v>499181.98965520592</v>
      </c>
    </row>
    <row r="84" spans="1:13">
      <c r="A84">
        <f t="shared" si="20"/>
        <v>71</v>
      </c>
      <c r="B84" s="4">
        <f t="shared" si="11"/>
        <v>7424.8645361523404</v>
      </c>
      <c r="C84" s="4">
        <f t="shared" si="12"/>
        <v>4695.3157885209275</v>
      </c>
      <c r="D84" s="4">
        <f t="shared" si="13"/>
        <v>2599.658747631413</v>
      </c>
      <c r="E84" s="4">
        <f t="shared" si="14"/>
        <v>536575.3600298916</v>
      </c>
      <c r="G84" s="4">
        <f t="shared" si="15"/>
        <v>18007.989108375405</v>
      </c>
      <c r="I84">
        <f t="shared" si="21"/>
        <v>71</v>
      </c>
      <c r="J84" s="4">
        <f t="shared" si="16"/>
        <v>10583.124572223063</v>
      </c>
      <c r="K84" s="4">
        <f t="shared" si="17"/>
        <v>4347.0431599140857</v>
      </c>
      <c r="L84" s="4">
        <f t="shared" si="18"/>
        <v>6236.0814123089767</v>
      </c>
      <c r="M84" s="4">
        <f t="shared" si="19"/>
        <v>492945.90824289696</v>
      </c>
    </row>
    <row r="85" spans="1:13">
      <c r="A85">
        <f t="shared" si="20"/>
        <v>72</v>
      </c>
      <c r="B85" s="4">
        <f t="shared" si="11"/>
        <v>7424.8645361523404</v>
      </c>
      <c r="C85" s="4">
        <f t="shared" si="12"/>
        <v>4672.6770935936365</v>
      </c>
      <c r="D85" s="4">
        <f t="shared" si="13"/>
        <v>2622.2974425587036</v>
      </c>
      <c r="E85" s="4">
        <f t="shared" si="14"/>
        <v>533953.06258733291</v>
      </c>
      <c r="G85" s="4">
        <f t="shared" si="15"/>
        <v>18007.989108375405</v>
      </c>
      <c r="I85">
        <f t="shared" si="21"/>
        <v>72</v>
      </c>
      <c r="J85" s="4">
        <f t="shared" si="16"/>
        <v>10583.124572223065</v>
      </c>
      <c r="K85" s="4">
        <f t="shared" si="17"/>
        <v>4292.7372842818968</v>
      </c>
      <c r="L85" s="4">
        <f t="shared" si="18"/>
        <v>6290.3872879411683</v>
      </c>
      <c r="M85" s="4">
        <f t="shared" si="19"/>
        <v>486655.52095495578</v>
      </c>
    </row>
    <row r="86" spans="1:13">
      <c r="A86">
        <f t="shared" si="20"/>
        <v>73</v>
      </c>
      <c r="B86" s="4">
        <f t="shared" si="11"/>
        <v>7424.8645361523404</v>
      </c>
      <c r="C86" s="4">
        <f t="shared" si="12"/>
        <v>4649.8412533646879</v>
      </c>
      <c r="D86" s="4">
        <f t="shared" si="13"/>
        <v>2645.1332827876527</v>
      </c>
      <c r="E86" s="4">
        <f t="shared" si="14"/>
        <v>531307.92930454528</v>
      </c>
      <c r="G86" s="4">
        <f t="shared" si="15"/>
        <v>18007.989108375405</v>
      </c>
      <c r="I86">
        <f t="shared" si="21"/>
        <v>73</v>
      </c>
      <c r="J86" s="4">
        <f t="shared" si="16"/>
        <v>10583.124572223063</v>
      </c>
      <c r="K86" s="4">
        <f t="shared" si="17"/>
        <v>4237.9584949827413</v>
      </c>
      <c r="L86" s="4">
        <f t="shared" si="18"/>
        <v>6345.166077240322</v>
      </c>
      <c r="M86" s="4">
        <f t="shared" si="19"/>
        <v>480310.35487771546</v>
      </c>
    </row>
    <row r="87" spans="1:13">
      <c r="A87">
        <f t="shared" si="20"/>
        <v>74</v>
      </c>
      <c r="B87" s="4">
        <f t="shared" si="11"/>
        <v>7424.8645361523404</v>
      </c>
      <c r="C87" s="4">
        <f t="shared" si="12"/>
        <v>4626.806551027079</v>
      </c>
      <c r="D87" s="4">
        <f t="shared" si="13"/>
        <v>2668.1679851252616</v>
      </c>
      <c r="E87" s="4">
        <f t="shared" si="14"/>
        <v>528639.76131942007</v>
      </c>
      <c r="G87" s="4">
        <f t="shared" si="15"/>
        <v>18007.989108375405</v>
      </c>
      <c r="I87">
        <f t="shared" si="21"/>
        <v>74</v>
      </c>
      <c r="J87" s="4">
        <f t="shared" si="16"/>
        <v>10583.124572223063</v>
      </c>
      <c r="K87" s="4">
        <f t="shared" si="17"/>
        <v>4182.7026737267734</v>
      </c>
      <c r="L87" s="4">
        <f t="shared" si="18"/>
        <v>6400.4218984962899</v>
      </c>
      <c r="M87" s="4">
        <f t="shared" si="19"/>
        <v>473909.93297921919</v>
      </c>
    </row>
    <row r="88" spans="1:13">
      <c r="A88">
        <f t="shared" si="20"/>
        <v>75</v>
      </c>
      <c r="B88" s="4">
        <f t="shared" si="11"/>
        <v>7424.8645361523404</v>
      </c>
      <c r="C88" s="4">
        <f t="shared" si="12"/>
        <v>4603.5712548232805</v>
      </c>
      <c r="D88" s="4">
        <f t="shared" si="13"/>
        <v>2691.4032813290601</v>
      </c>
      <c r="E88" s="4">
        <f t="shared" si="14"/>
        <v>525948.35803809098</v>
      </c>
      <c r="G88" s="4">
        <f t="shared" si="15"/>
        <v>18007.989108375405</v>
      </c>
      <c r="I88">
        <f t="shared" si="21"/>
        <v>75</v>
      </c>
      <c r="J88" s="4">
        <f t="shared" si="16"/>
        <v>10583.124572223063</v>
      </c>
      <c r="K88" s="4">
        <f t="shared" si="17"/>
        <v>4126.9656663607011</v>
      </c>
      <c r="L88" s="4">
        <f t="shared" si="18"/>
        <v>6456.1589058623613</v>
      </c>
      <c r="M88" s="4">
        <f t="shared" si="19"/>
        <v>467453.77407335682</v>
      </c>
    </row>
    <row r="89" spans="1:13">
      <c r="A89">
        <f t="shared" si="20"/>
        <v>76</v>
      </c>
      <c r="B89" s="4">
        <f t="shared" si="11"/>
        <v>7424.8645361523422</v>
      </c>
      <c r="C89" s="4">
        <f t="shared" si="12"/>
        <v>4580.1336179150403</v>
      </c>
      <c r="D89" s="4">
        <f t="shared" si="13"/>
        <v>2714.8409182373016</v>
      </c>
      <c r="E89" s="4">
        <f t="shared" si="14"/>
        <v>523233.5171198537</v>
      </c>
      <c r="G89" s="4">
        <f t="shared" si="15"/>
        <v>18007.989108375405</v>
      </c>
      <c r="I89">
        <f t="shared" si="21"/>
        <v>76</v>
      </c>
      <c r="J89" s="4">
        <f t="shared" si="16"/>
        <v>10583.124572223063</v>
      </c>
      <c r="K89" s="4">
        <f t="shared" si="17"/>
        <v>4070.7432825554833</v>
      </c>
      <c r="L89" s="4">
        <f t="shared" si="18"/>
        <v>6512.3812896675799</v>
      </c>
      <c r="M89" s="4">
        <f t="shared" si="19"/>
        <v>460941.39278368925</v>
      </c>
    </row>
    <row r="90" spans="1:13">
      <c r="A90">
        <f t="shared" si="20"/>
        <v>77</v>
      </c>
      <c r="B90" s="4">
        <f t="shared" si="11"/>
        <v>7424.8645361523404</v>
      </c>
      <c r="C90" s="4">
        <f t="shared" si="12"/>
        <v>4556.4918782520563</v>
      </c>
      <c r="D90" s="4">
        <f t="shared" si="13"/>
        <v>2738.4826579002838</v>
      </c>
      <c r="E90" s="4">
        <f t="shared" si="14"/>
        <v>520495.03446195344</v>
      </c>
      <c r="G90" s="4">
        <f t="shared" si="15"/>
        <v>18007.989108375405</v>
      </c>
      <c r="I90">
        <f t="shared" si="21"/>
        <v>77</v>
      </c>
      <c r="J90" s="4">
        <f t="shared" si="16"/>
        <v>10583.124572223063</v>
      </c>
      <c r="K90" s="4">
        <f t="shared" si="17"/>
        <v>4014.0312954912952</v>
      </c>
      <c r="L90" s="4">
        <f t="shared" si="18"/>
        <v>6569.093276731769</v>
      </c>
      <c r="M90" s="4">
        <f t="shared" si="19"/>
        <v>454372.29950695747</v>
      </c>
    </row>
    <row r="91" spans="1:13">
      <c r="A91">
        <f t="shared" si="20"/>
        <v>78</v>
      </c>
      <c r="B91" s="4">
        <f t="shared" si="11"/>
        <v>7424.8645361523404</v>
      </c>
      <c r="C91" s="4">
        <f t="shared" si="12"/>
        <v>4532.6442584395081</v>
      </c>
      <c r="D91" s="4">
        <f t="shared" si="13"/>
        <v>2762.3302777128324</v>
      </c>
      <c r="E91" s="4">
        <f t="shared" si="14"/>
        <v>517732.7041842406</v>
      </c>
      <c r="G91" s="4">
        <f t="shared" si="15"/>
        <v>18007.989108375405</v>
      </c>
      <c r="I91">
        <f t="shared" si="21"/>
        <v>78</v>
      </c>
      <c r="J91" s="4">
        <f t="shared" si="16"/>
        <v>10583.124572223063</v>
      </c>
      <c r="K91" s="4">
        <f t="shared" si="17"/>
        <v>3956.825441539756</v>
      </c>
      <c r="L91" s="4">
        <f t="shared" si="18"/>
        <v>6626.2991306833073</v>
      </c>
      <c r="M91" s="4">
        <f t="shared" si="19"/>
        <v>447746.00037627417</v>
      </c>
    </row>
    <row r="92" spans="1:13">
      <c r="A92">
        <f t="shared" si="20"/>
        <v>79</v>
      </c>
      <c r="B92" s="4">
        <f t="shared" si="11"/>
        <v>7424.8645361523404</v>
      </c>
      <c r="C92" s="4">
        <f t="shared" si="12"/>
        <v>4508.5889656044255</v>
      </c>
      <c r="D92" s="4">
        <f t="shared" si="13"/>
        <v>2786.385570547915</v>
      </c>
      <c r="E92" s="4">
        <f t="shared" si="14"/>
        <v>514946.31861369271</v>
      </c>
      <c r="G92" s="4">
        <f t="shared" si="15"/>
        <v>18007.989108375405</v>
      </c>
      <c r="I92">
        <f t="shared" si="21"/>
        <v>79</v>
      </c>
      <c r="J92" s="4">
        <f t="shared" si="16"/>
        <v>10583.124572223063</v>
      </c>
      <c r="K92" s="4">
        <f t="shared" si="17"/>
        <v>3899.1214199433884</v>
      </c>
      <c r="L92" s="4">
        <f t="shared" si="18"/>
        <v>6684.0031522796753</v>
      </c>
      <c r="M92" s="4">
        <f t="shared" si="19"/>
        <v>441061.99722399452</v>
      </c>
    </row>
    <row r="93" spans="1:13">
      <c r="A93">
        <f t="shared" si="20"/>
        <v>80</v>
      </c>
      <c r="B93" s="4">
        <f t="shared" si="11"/>
        <v>7424.8645361523404</v>
      </c>
      <c r="C93" s="4">
        <f t="shared" si="12"/>
        <v>4484.3241912609037</v>
      </c>
      <c r="D93" s="4">
        <f t="shared" si="13"/>
        <v>2810.6503448914364</v>
      </c>
      <c r="E93" s="4">
        <f t="shared" si="14"/>
        <v>512135.6682688013</v>
      </c>
      <c r="G93" s="4">
        <f t="shared" si="15"/>
        <v>18007.989108375405</v>
      </c>
      <c r="I93">
        <f t="shared" si="21"/>
        <v>80</v>
      </c>
      <c r="J93" s="4">
        <f t="shared" si="16"/>
        <v>10583.124572223063</v>
      </c>
      <c r="K93" s="4">
        <f t="shared" si="17"/>
        <v>3840.9148924922865</v>
      </c>
      <c r="L93" s="4">
        <f t="shared" si="18"/>
        <v>6742.2096797307777</v>
      </c>
      <c r="M93" s="4">
        <f t="shared" si="19"/>
        <v>434319.78754426376</v>
      </c>
    </row>
    <row r="94" spans="1:13">
      <c r="A94">
        <f t="shared" si="20"/>
        <v>81</v>
      </c>
      <c r="B94" s="4">
        <f t="shared" si="11"/>
        <v>7424.8645361523413</v>
      </c>
      <c r="C94" s="4">
        <f t="shared" si="12"/>
        <v>4459.8481111741412</v>
      </c>
      <c r="D94" s="4">
        <f t="shared" si="13"/>
        <v>2835.1264249781998</v>
      </c>
      <c r="E94" s="4">
        <f t="shared" si="14"/>
        <v>509300.5418438231</v>
      </c>
      <c r="G94" s="4">
        <f t="shared" si="15"/>
        <v>18007.989108375405</v>
      </c>
      <c r="I94">
        <f t="shared" si="21"/>
        <v>81</v>
      </c>
      <c r="J94" s="4">
        <f t="shared" si="16"/>
        <v>10583.124572223063</v>
      </c>
      <c r="K94" s="4">
        <f t="shared" si="17"/>
        <v>3782.2014831979641</v>
      </c>
      <c r="L94" s="4">
        <f t="shared" si="18"/>
        <v>6800.9230890251001</v>
      </c>
      <c r="M94" s="4">
        <f t="shared" si="19"/>
        <v>427518.86445523868</v>
      </c>
    </row>
    <row r="95" spans="1:13">
      <c r="A95">
        <f t="shared" si="20"/>
        <v>82</v>
      </c>
      <c r="B95" s="4">
        <f t="shared" si="11"/>
        <v>7424.8645361523404</v>
      </c>
      <c r="C95" s="4">
        <f t="shared" si="12"/>
        <v>4435.158885223289</v>
      </c>
      <c r="D95" s="4">
        <f t="shared" si="13"/>
        <v>2859.8156509290511</v>
      </c>
      <c r="E95" s="4">
        <f t="shared" si="14"/>
        <v>506440.72619289404</v>
      </c>
      <c r="G95" s="4">
        <f t="shared" si="15"/>
        <v>18007.989108375405</v>
      </c>
      <c r="I95">
        <f t="shared" si="21"/>
        <v>82</v>
      </c>
      <c r="J95" s="4">
        <f t="shared" si="16"/>
        <v>10583.124572223063</v>
      </c>
      <c r="K95" s="4">
        <f t="shared" si="17"/>
        <v>3722.9767779643703</v>
      </c>
      <c r="L95" s="4">
        <f t="shared" si="18"/>
        <v>6860.1477942586926</v>
      </c>
      <c r="M95" s="4">
        <f t="shared" si="19"/>
        <v>420658.71666098002</v>
      </c>
    </row>
    <row r="96" spans="1:13">
      <c r="A96">
        <f t="shared" si="20"/>
        <v>83</v>
      </c>
      <c r="B96" s="4">
        <f t="shared" si="11"/>
        <v>7424.8645361523404</v>
      </c>
      <c r="C96" s="4">
        <f t="shared" si="12"/>
        <v>4410.2546572631154</v>
      </c>
      <c r="D96" s="4">
        <f t="shared" si="13"/>
        <v>2884.7198788892251</v>
      </c>
      <c r="E96" s="4">
        <f t="shared" si="14"/>
        <v>503556.00631400483</v>
      </c>
      <c r="G96" s="4">
        <f t="shared" si="15"/>
        <v>18007.989108375405</v>
      </c>
      <c r="I96">
        <f t="shared" si="21"/>
        <v>83</v>
      </c>
      <c r="J96" s="4">
        <f t="shared" si="16"/>
        <v>10583.124572223063</v>
      </c>
      <c r="K96" s="4">
        <f t="shared" si="17"/>
        <v>3663.2363242560345</v>
      </c>
      <c r="L96" s="4">
        <f t="shared" si="18"/>
        <v>6919.8882479670283</v>
      </c>
      <c r="M96" s="4">
        <f t="shared" si="19"/>
        <v>413738.82841301302</v>
      </c>
    </row>
    <row r="97" spans="1:13">
      <c r="A97">
        <f t="shared" si="20"/>
        <v>84</v>
      </c>
      <c r="B97" s="4">
        <f t="shared" si="11"/>
        <v>7424.8645361523404</v>
      </c>
      <c r="C97" s="4">
        <f t="shared" si="12"/>
        <v>4385.1335549844553</v>
      </c>
      <c r="D97" s="4">
        <f t="shared" si="13"/>
        <v>2909.8409811678853</v>
      </c>
      <c r="E97" s="4">
        <f t="shared" si="14"/>
        <v>500646.16533283697</v>
      </c>
      <c r="G97" s="4">
        <f t="shared" si="15"/>
        <v>18007.989108375405</v>
      </c>
      <c r="I97">
        <f t="shared" si="21"/>
        <v>84</v>
      </c>
      <c r="J97" s="4">
        <f t="shared" si="16"/>
        <v>10583.124572223063</v>
      </c>
      <c r="K97" s="4">
        <f t="shared" si="17"/>
        <v>3602.975630763322</v>
      </c>
      <c r="L97" s="4">
        <f t="shared" si="18"/>
        <v>6980.1489414597418</v>
      </c>
      <c r="M97" s="4">
        <f t="shared" si="19"/>
        <v>406758.6794715533</v>
      </c>
    </row>
    <row r="98" spans="1:13">
      <c r="A98">
        <f t="shared" si="20"/>
        <v>85</v>
      </c>
      <c r="B98" s="4">
        <f t="shared" si="11"/>
        <v>7424.8645361523404</v>
      </c>
      <c r="C98" s="4">
        <f t="shared" si="12"/>
        <v>4359.7936897734517</v>
      </c>
      <c r="D98" s="4">
        <f t="shared" si="13"/>
        <v>2935.1808463788889</v>
      </c>
      <c r="E98" s="4">
        <f t="shared" si="14"/>
        <v>497710.98448645807</v>
      </c>
      <c r="G98" s="4">
        <f t="shared" si="15"/>
        <v>18007.989108375405</v>
      </c>
      <c r="I98">
        <f t="shared" si="21"/>
        <v>85</v>
      </c>
      <c r="J98" s="4">
        <f t="shared" si="16"/>
        <v>10583.124572223063</v>
      </c>
      <c r="K98" s="4">
        <f t="shared" si="17"/>
        <v>3542.1901670647762</v>
      </c>
      <c r="L98" s="4">
        <f t="shared" si="18"/>
        <v>7040.9344051582875</v>
      </c>
      <c r="M98" s="4">
        <f t="shared" si="19"/>
        <v>399717.74506639503</v>
      </c>
    </row>
    <row r="99" spans="1:13">
      <c r="A99">
        <f t="shared" si="20"/>
        <v>86</v>
      </c>
      <c r="B99" s="4">
        <f t="shared" si="11"/>
        <v>7424.8645361523404</v>
      </c>
      <c r="C99" s="4">
        <f t="shared" si="12"/>
        <v>4334.2331565695686</v>
      </c>
      <c r="D99" s="4">
        <f t="shared" si="13"/>
        <v>2960.741379582772</v>
      </c>
      <c r="E99" s="4">
        <f t="shared" si="14"/>
        <v>494750.24310687528</v>
      </c>
      <c r="G99" s="4">
        <f t="shared" si="15"/>
        <v>18007.989108375405</v>
      </c>
      <c r="I99">
        <f t="shared" si="21"/>
        <v>86</v>
      </c>
      <c r="J99" s="4">
        <f t="shared" si="16"/>
        <v>10583.124572223065</v>
      </c>
      <c r="K99" s="4">
        <f t="shared" si="17"/>
        <v>3480.8753632865237</v>
      </c>
      <c r="L99" s="4">
        <f t="shared" si="18"/>
        <v>7102.2492089365414</v>
      </c>
      <c r="M99" s="4">
        <f t="shared" si="19"/>
        <v>392615.4958574585</v>
      </c>
    </row>
    <row r="100" spans="1:13">
      <c r="A100">
        <f t="shared" si="20"/>
        <v>87</v>
      </c>
      <c r="B100" s="4">
        <f t="shared" si="11"/>
        <v>7424.8645361523404</v>
      </c>
      <c r="C100" s="4">
        <f t="shared" si="12"/>
        <v>4308.4500337223681</v>
      </c>
      <c r="D100" s="4">
        <f t="shared" si="13"/>
        <v>2986.524502429972</v>
      </c>
      <c r="E100" s="4">
        <f t="shared" si="14"/>
        <v>491763.71860444528</v>
      </c>
      <c r="G100" s="4">
        <f t="shared" si="15"/>
        <v>18007.989108375405</v>
      </c>
      <c r="I100">
        <f t="shared" si="21"/>
        <v>87</v>
      </c>
      <c r="J100" s="4">
        <f t="shared" si="16"/>
        <v>10583.124572223063</v>
      </c>
      <c r="K100" s="4">
        <f t="shared" si="17"/>
        <v>3419.0266097587014</v>
      </c>
      <c r="L100" s="4">
        <f t="shared" si="18"/>
        <v>7164.0979624643614</v>
      </c>
      <c r="M100" s="4">
        <f t="shared" si="19"/>
        <v>385451.39789499412</v>
      </c>
    </row>
    <row r="101" spans="1:13">
      <c r="A101">
        <f t="shared" si="20"/>
        <v>88</v>
      </c>
      <c r="B101" s="4">
        <f t="shared" si="11"/>
        <v>7424.8645361523413</v>
      </c>
      <c r="C101" s="4">
        <f t="shared" si="12"/>
        <v>4282.4423828470417</v>
      </c>
      <c r="D101" s="4">
        <f t="shared" si="13"/>
        <v>3012.5321533052993</v>
      </c>
      <c r="E101" s="4">
        <f t="shared" si="14"/>
        <v>488751.18645113998</v>
      </c>
      <c r="G101" s="4">
        <f t="shared" si="15"/>
        <v>18007.989108375405</v>
      </c>
      <c r="I101">
        <f t="shared" si="21"/>
        <v>88</v>
      </c>
      <c r="J101" s="4">
        <f t="shared" si="16"/>
        <v>10583.124572223063</v>
      </c>
      <c r="K101" s="4">
        <f t="shared" si="17"/>
        <v>3356.6392566689069</v>
      </c>
      <c r="L101" s="4">
        <f t="shared" si="18"/>
        <v>7226.4853155541559</v>
      </c>
      <c r="M101" s="4">
        <f t="shared" si="19"/>
        <v>378224.91257943999</v>
      </c>
    </row>
    <row r="102" spans="1:13">
      <c r="A102">
        <f t="shared" si="20"/>
        <v>89</v>
      </c>
      <c r="B102" s="4">
        <f t="shared" si="11"/>
        <v>7424.8645361523404</v>
      </c>
      <c r="C102" s="4">
        <f t="shared" si="12"/>
        <v>4256.208248678674</v>
      </c>
      <c r="D102" s="4">
        <f t="shared" si="13"/>
        <v>3038.7662874736666</v>
      </c>
      <c r="E102" s="4">
        <f t="shared" si="14"/>
        <v>485712.42016366631</v>
      </c>
      <c r="G102" s="4">
        <f t="shared" si="15"/>
        <v>18007.989108375405</v>
      </c>
      <c r="I102">
        <f t="shared" si="21"/>
        <v>89</v>
      </c>
      <c r="J102" s="4">
        <f t="shared" si="16"/>
        <v>10583.124572223063</v>
      </c>
      <c r="K102" s="4">
        <f t="shared" si="17"/>
        <v>3293.708613712623</v>
      </c>
      <c r="L102" s="4">
        <f t="shared" si="18"/>
        <v>7289.4159585104408</v>
      </c>
      <c r="M102" s="4">
        <f t="shared" si="19"/>
        <v>370935.49662092957</v>
      </c>
    </row>
    <row r="103" spans="1:13">
      <c r="A103">
        <f t="shared" si="20"/>
        <v>90</v>
      </c>
      <c r="B103" s="4">
        <f t="shared" si="11"/>
        <v>7424.8645361523413</v>
      </c>
      <c r="C103" s="4">
        <f t="shared" si="12"/>
        <v>4229.7456589252579</v>
      </c>
      <c r="D103" s="4">
        <f t="shared" si="13"/>
        <v>3065.2288772270831</v>
      </c>
      <c r="E103" s="4">
        <f t="shared" si="14"/>
        <v>482647.19128643925</v>
      </c>
      <c r="G103" s="4">
        <f t="shared" si="15"/>
        <v>18007.989108375405</v>
      </c>
      <c r="I103">
        <f t="shared" si="21"/>
        <v>90</v>
      </c>
      <c r="J103" s="4">
        <f t="shared" si="16"/>
        <v>10583.124572223063</v>
      </c>
      <c r="K103" s="4">
        <f t="shared" si="17"/>
        <v>3230.2299497405947</v>
      </c>
      <c r="L103" s="4">
        <f t="shared" si="18"/>
        <v>7352.8946224824695</v>
      </c>
      <c r="M103" s="4">
        <f t="shared" si="19"/>
        <v>363582.60199844709</v>
      </c>
    </row>
    <row r="104" spans="1:13">
      <c r="A104">
        <f t="shared" si="20"/>
        <v>91</v>
      </c>
      <c r="B104" s="4">
        <f t="shared" si="11"/>
        <v>7424.8645361523404</v>
      </c>
      <c r="C104" s="4">
        <f t="shared" si="12"/>
        <v>4203.0526241194038</v>
      </c>
      <c r="D104" s="4">
        <f t="shared" si="13"/>
        <v>3091.9219120329358</v>
      </c>
      <c r="E104" s="4">
        <f t="shared" si="14"/>
        <v>479555.26937440631</v>
      </c>
      <c r="G104" s="4">
        <f t="shared" si="15"/>
        <v>18007.989108375405</v>
      </c>
      <c r="I104">
        <f t="shared" si="21"/>
        <v>91</v>
      </c>
      <c r="J104" s="4">
        <f t="shared" si="16"/>
        <v>10583.124572223063</v>
      </c>
      <c r="K104" s="4">
        <f t="shared" si="17"/>
        <v>3166.1984924031426</v>
      </c>
      <c r="L104" s="4">
        <f t="shared" si="18"/>
        <v>7416.9260798199202</v>
      </c>
      <c r="M104" s="4">
        <f t="shared" si="19"/>
        <v>356165.67591862718</v>
      </c>
    </row>
    <row r="105" spans="1:13">
      <c r="A105">
        <f t="shared" si="20"/>
        <v>92</v>
      </c>
      <c r="B105" s="4">
        <f t="shared" si="11"/>
        <v>7424.8645361523404</v>
      </c>
      <c r="C105" s="4">
        <f t="shared" si="12"/>
        <v>4176.1271374687849</v>
      </c>
      <c r="D105" s="4">
        <f t="shared" si="13"/>
        <v>3118.8473986835556</v>
      </c>
      <c r="E105" s="4">
        <f t="shared" si="14"/>
        <v>476436.42197572277</v>
      </c>
      <c r="G105" s="4">
        <f t="shared" si="15"/>
        <v>18007.989108375405</v>
      </c>
      <c r="I105">
        <f t="shared" si="21"/>
        <v>92</v>
      </c>
      <c r="J105" s="4">
        <f t="shared" si="16"/>
        <v>10583.124572223063</v>
      </c>
      <c r="K105" s="4">
        <f t="shared" si="17"/>
        <v>3101.6094277913776</v>
      </c>
      <c r="L105" s="4">
        <f t="shared" si="18"/>
        <v>7481.5151444316853</v>
      </c>
      <c r="M105" s="4">
        <f t="shared" si="19"/>
        <v>348684.16077419551</v>
      </c>
    </row>
    <row r="106" spans="1:13">
      <c r="A106">
        <f t="shared" si="20"/>
        <v>93</v>
      </c>
      <c r="B106" s="4">
        <f t="shared" si="11"/>
        <v>7424.8645361523404</v>
      </c>
      <c r="C106" s="4">
        <f t="shared" si="12"/>
        <v>4148.9671747052489</v>
      </c>
      <c r="D106" s="4">
        <f t="shared" si="13"/>
        <v>3146.0073614470912</v>
      </c>
      <c r="E106" s="4">
        <f t="shared" si="14"/>
        <v>473290.41461427568</v>
      </c>
      <c r="G106" s="4">
        <f t="shared" si="15"/>
        <v>18007.989108375405</v>
      </c>
      <c r="I106">
        <f t="shared" si="21"/>
        <v>93</v>
      </c>
      <c r="J106" s="4">
        <f t="shared" si="16"/>
        <v>10583.124572223063</v>
      </c>
      <c r="K106" s="4">
        <f t="shared" si="17"/>
        <v>3036.4579000752856</v>
      </c>
      <c r="L106" s="4">
        <f t="shared" si="18"/>
        <v>7546.6666721477786</v>
      </c>
      <c r="M106" s="4">
        <f t="shared" si="19"/>
        <v>341137.49410204776</v>
      </c>
    </row>
    <row r="107" spans="1:13">
      <c r="A107">
        <f t="shared" si="20"/>
        <v>94</v>
      </c>
      <c r="B107" s="4">
        <f t="shared" si="11"/>
        <v>7424.8645361523404</v>
      </c>
      <c r="C107" s="4">
        <f t="shared" si="12"/>
        <v>4121.5706939326465</v>
      </c>
      <c r="D107" s="4">
        <f t="shared" si="13"/>
        <v>3173.4038422196936</v>
      </c>
      <c r="E107" s="4">
        <f t="shared" si="14"/>
        <v>470117.010772056</v>
      </c>
      <c r="G107" s="4">
        <f t="shared" si="15"/>
        <v>18007.989108375405</v>
      </c>
      <c r="I107">
        <f t="shared" si="21"/>
        <v>94</v>
      </c>
      <c r="J107" s="4">
        <f t="shared" si="16"/>
        <v>10583.124572223063</v>
      </c>
      <c r="K107" s="4">
        <f t="shared" si="17"/>
        <v>2970.7390111386653</v>
      </c>
      <c r="L107" s="4">
        <f t="shared" si="18"/>
        <v>7612.3855610843984</v>
      </c>
      <c r="M107" s="4">
        <f t="shared" si="19"/>
        <v>333525.10854096338</v>
      </c>
    </row>
    <row r="108" spans="1:13">
      <c r="A108">
        <f t="shared" si="20"/>
        <v>95</v>
      </c>
      <c r="B108" s="4">
        <f t="shared" si="11"/>
        <v>7424.8645361523404</v>
      </c>
      <c r="C108" s="4">
        <f t="shared" si="12"/>
        <v>4093.9356354733172</v>
      </c>
      <c r="D108" s="4">
        <f t="shared" si="13"/>
        <v>3201.0389006790233</v>
      </c>
      <c r="E108" s="4">
        <f t="shared" si="14"/>
        <v>466915.97187137697</v>
      </c>
      <c r="G108" s="4">
        <f t="shared" si="15"/>
        <v>18007.989108375405</v>
      </c>
      <c r="I108">
        <f t="shared" si="21"/>
        <v>95</v>
      </c>
      <c r="J108" s="4">
        <f t="shared" si="16"/>
        <v>10583.124572223063</v>
      </c>
      <c r="K108" s="4">
        <f t="shared" si="17"/>
        <v>2904.4478202108885</v>
      </c>
      <c r="L108" s="4">
        <f t="shared" si="18"/>
        <v>7678.6767520121748</v>
      </c>
      <c r="M108" s="4">
        <f t="shared" si="19"/>
        <v>325846.43178895122</v>
      </c>
    </row>
    <row r="109" spans="1:13">
      <c r="A109">
        <f t="shared" si="20"/>
        <v>96</v>
      </c>
      <c r="B109" s="4">
        <f t="shared" si="11"/>
        <v>7424.8645361523404</v>
      </c>
      <c r="C109" s="4">
        <f t="shared" si="12"/>
        <v>4066.0599217132371</v>
      </c>
      <c r="D109" s="4">
        <f t="shared" si="13"/>
        <v>3228.9146144391034</v>
      </c>
      <c r="E109" s="4">
        <f t="shared" si="14"/>
        <v>463687.05725693784</v>
      </c>
      <c r="G109" s="4">
        <f t="shared" si="15"/>
        <v>18007.989108375405</v>
      </c>
      <c r="I109">
        <f t="shared" si="21"/>
        <v>96</v>
      </c>
      <c r="J109" s="4">
        <f t="shared" si="16"/>
        <v>10583.124572223063</v>
      </c>
      <c r="K109" s="4">
        <f t="shared" si="17"/>
        <v>2837.5793434954489</v>
      </c>
      <c r="L109" s="4">
        <f t="shared" si="18"/>
        <v>7745.5452287276148</v>
      </c>
      <c r="M109" s="4">
        <f t="shared" si="19"/>
        <v>318100.88656022359</v>
      </c>
    </row>
    <row r="110" spans="1:13">
      <c r="A110">
        <f t="shared" si="20"/>
        <v>97</v>
      </c>
      <c r="B110" s="4">
        <f t="shared" si="11"/>
        <v>7424.8645361523404</v>
      </c>
      <c r="C110" s="4">
        <f t="shared" si="12"/>
        <v>4037.9414569458304</v>
      </c>
      <c r="D110" s="4">
        <f t="shared" si="13"/>
        <v>3257.0330792065101</v>
      </c>
      <c r="E110" s="4">
        <f t="shared" si="14"/>
        <v>460430.02417773131</v>
      </c>
      <c r="G110" s="4">
        <f t="shared" si="15"/>
        <v>18007.989108375405</v>
      </c>
      <c r="I110">
        <f t="shared" si="21"/>
        <v>97</v>
      </c>
      <c r="J110" s="4">
        <f t="shared" si="16"/>
        <v>10583.124572223063</v>
      </c>
      <c r="K110" s="4">
        <f t="shared" si="17"/>
        <v>2770.1285537952795</v>
      </c>
      <c r="L110" s="4">
        <f t="shared" si="18"/>
        <v>7812.9960184277843</v>
      </c>
      <c r="M110" s="4">
        <f t="shared" si="19"/>
        <v>310287.89054179582</v>
      </c>
    </row>
    <row r="111" spans="1:13">
      <c r="A111">
        <f t="shared" si="20"/>
        <v>98</v>
      </c>
      <c r="B111" s="4">
        <f t="shared" si="11"/>
        <v>7424.8645361523404</v>
      </c>
      <c r="C111" s="4">
        <f t="shared" si="12"/>
        <v>4009.5781272144068</v>
      </c>
      <c r="D111" s="4">
        <f t="shared" si="13"/>
        <v>3285.3964089379338</v>
      </c>
      <c r="E111" s="4">
        <f t="shared" si="14"/>
        <v>457144.62776879338</v>
      </c>
      <c r="G111" s="4">
        <f t="shared" si="15"/>
        <v>18007.989108375405</v>
      </c>
      <c r="I111">
        <f t="shared" si="21"/>
        <v>98</v>
      </c>
      <c r="J111" s="4">
        <f t="shared" si="16"/>
        <v>10583.124572223063</v>
      </c>
      <c r="K111" s="4">
        <f t="shared" si="17"/>
        <v>2702.0903801348045</v>
      </c>
      <c r="L111" s="4">
        <f t="shared" si="18"/>
        <v>7881.0341920882593</v>
      </c>
      <c r="M111" s="4">
        <f t="shared" si="19"/>
        <v>302406.85634970758</v>
      </c>
    </row>
    <row r="112" spans="1:13">
      <c r="A112">
        <f t="shared" si="20"/>
        <v>99</v>
      </c>
      <c r="B112" s="4">
        <f t="shared" si="11"/>
        <v>7424.8645361523404</v>
      </c>
      <c r="C112" s="4">
        <f t="shared" si="12"/>
        <v>3980.9678001532384</v>
      </c>
      <c r="D112" s="4">
        <f t="shared" si="13"/>
        <v>3314.0067359991021</v>
      </c>
      <c r="E112" s="4">
        <f t="shared" si="14"/>
        <v>453830.6210327943</v>
      </c>
      <c r="G112" s="4">
        <f t="shared" si="15"/>
        <v>18007.989108375405</v>
      </c>
      <c r="I112">
        <f t="shared" si="21"/>
        <v>99</v>
      </c>
      <c r="J112" s="4">
        <f t="shared" si="16"/>
        <v>10583.124572223063</v>
      </c>
      <c r="K112" s="4">
        <f t="shared" si="17"/>
        <v>2633.4597073787018</v>
      </c>
      <c r="L112" s="4">
        <f t="shared" si="18"/>
        <v>7949.6648648443615</v>
      </c>
      <c r="M112" s="4">
        <f t="shared" si="19"/>
        <v>294457.19148486323</v>
      </c>
    </row>
    <row r="113" spans="1:13">
      <c r="A113">
        <f t="shared" si="20"/>
        <v>100</v>
      </c>
      <c r="B113" s="4">
        <f t="shared" si="11"/>
        <v>7424.8645361523404</v>
      </c>
      <c r="C113" s="4">
        <f t="shared" si="12"/>
        <v>3952.1083248272471</v>
      </c>
      <c r="D113" s="4">
        <f t="shared" si="13"/>
        <v>3342.8662113250934</v>
      </c>
      <c r="E113" s="4">
        <f t="shared" si="14"/>
        <v>450487.75482146919</v>
      </c>
      <c r="G113" s="4">
        <f t="shared" si="15"/>
        <v>18007.989108375405</v>
      </c>
      <c r="I113">
        <f t="shared" si="21"/>
        <v>100</v>
      </c>
      <c r="J113" s="4">
        <f t="shared" si="16"/>
        <v>10583.124572223063</v>
      </c>
      <c r="K113" s="4">
        <f t="shared" si="17"/>
        <v>2564.2313758473492</v>
      </c>
      <c r="L113" s="4">
        <f t="shared" si="18"/>
        <v>8018.8931963757141</v>
      </c>
      <c r="M113" s="4">
        <f t="shared" si="19"/>
        <v>286438.29828848754</v>
      </c>
    </row>
    <row r="114" spans="1:13">
      <c r="A114">
        <f t="shared" si="20"/>
        <v>101</v>
      </c>
      <c r="B114" s="4">
        <f t="shared" si="11"/>
        <v>7424.8645361523404</v>
      </c>
      <c r="C114" s="4">
        <f t="shared" si="12"/>
        <v>3922.9975315702909</v>
      </c>
      <c r="D114" s="4">
        <f t="shared" si="13"/>
        <v>3371.9770045820496</v>
      </c>
      <c r="E114" s="4">
        <f t="shared" si="14"/>
        <v>447115.77781688713</v>
      </c>
      <c r="G114" s="4">
        <f t="shared" si="15"/>
        <v>18007.989108375405</v>
      </c>
      <c r="I114">
        <f t="shared" si="21"/>
        <v>101</v>
      </c>
      <c r="J114" s="4">
        <f t="shared" si="16"/>
        <v>10583.124572223063</v>
      </c>
      <c r="K114" s="4">
        <f t="shared" si="17"/>
        <v>2494.4001809289107</v>
      </c>
      <c r="L114" s="4">
        <f t="shared" si="18"/>
        <v>8088.7243912941531</v>
      </c>
      <c r="M114" s="4">
        <f t="shared" si="19"/>
        <v>278349.57389719336</v>
      </c>
    </row>
    <row r="115" spans="1:13">
      <c r="A115">
        <f t="shared" si="20"/>
        <v>102</v>
      </c>
      <c r="B115" s="4">
        <f t="shared" si="11"/>
        <v>7424.8645361523404</v>
      </c>
      <c r="C115" s="4">
        <f t="shared" si="12"/>
        <v>3893.6332318220552</v>
      </c>
      <c r="D115" s="4">
        <f t="shared" si="13"/>
        <v>3401.3413043302849</v>
      </c>
      <c r="E115" s="4">
        <f t="shared" si="14"/>
        <v>443714.43651255686</v>
      </c>
      <c r="G115" s="4">
        <f t="shared" si="15"/>
        <v>18007.989108375405</v>
      </c>
      <c r="I115">
        <f t="shared" si="21"/>
        <v>102</v>
      </c>
      <c r="J115" s="4">
        <f t="shared" si="16"/>
        <v>10583.124572223063</v>
      </c>
      <c r="K115" s="4">
        <f t="shared" si="17"/>
        <v>2423.9608726880574</v>
      </c>
      <c r="L115" s="4">
        <f t="shared" si="18"/>
        <v>8159.1636995350063</v>
      </c>
      <c r="M115" s="4">
        <f t="shared" si="19"/>
        <v>270190.41019765835</v>
      </c>
    </row>
    <row r="116" spans="1:13">
      <c r="A116">
        <f t="shared" si="20"/>
        <v>103</v>
      </c>
      <c r="B116" s="4">
        <f t="shared" si="11"/>
        <v>7424.8645361523404</v>
      </c>
      <c r="C116" s="4">
        <f t="shared" si="12"/>
        <v>3864.0132179635125</v>
      </c>
      <c r="D116" s="4">
        <f t="shared" si="13"/>
        <v>3430.961318188828</v>
      </c>
      <c r="E116" s="4">
        <f t="shared" si="14"/>
        <v>440283.47519436805</v>
      </c>
      <c r="G116" s="4">
        <f t="shared" si="15"/>
        <v>18007.989108375405</v>
      </c>
      <c r="I116">
        <f t="shared" si="21"/>
        <v>103</v>
      </c>
      <c r="J116" s="4">
        <f t="shared" si="16"/>
        <v>10583.124572223065</v>
      </c>
      <c r="K116" s="4">
        <f t="shared" si="17"/>
        <v>2352.9081554712734</v>
      </c>
      <c r="L116" s="4">
        <f t="shared" si="18"/>
        <v>8230.2164167517913</v>
      </c>
      <c r="M116" s="4">
        <f t="shared" si="19"/>
        <v>261960.19378090656</v>
      </c>
    </row>
    <row r="117" spans="1:13">
      <c r="A117">
        <f t="shared" si="20"/>
        <v>104</v>
      </c>
      <c r="B117" s="4">
        <f t="shared" si="11"/>
        <v>7424.8645361523404</v>
      </c>
      <c r="C117" s="4">
        <f t="shared" si="12"/>
        <v>3834.1352631509512</v>
      </c>
      <c r="D117" s="4">
        <f t="shared" si="13"/>
        <v>3460.8392730013893</v>
      </c>
      <c r="E117" s="4">
        <f t="shared" si="14"/>
        <v>436822.63592136663</v>
      </c>
      <c r="G117" s="4">
        <f t="shared" si="15"/>
        <v>18007.989108375405</v>
      </c>
      <c r="I117">
        <f t="shared" si="21"/>
        <v>104</v>
      </c>
      <c r="J117" s="4">
        <f t="shared" si="16"/>
        <v>10583.124572223063</v>
      </c>
      <c r="K117" s="4">
        <f t="shared" si="17"/>
        <v>2281.2366875087264</v>
      </c>
      <c r="L117" s="4">
        <f t="shared" si="18"/>
        <v>8301.8878847143369</v>
      </c>
      <c r="M117" s="4">
        <f t="shared" si="19"/>
        <v>253658.30589619221</v>
      </c>
    </row>
    <row r="118" spans="1:13">
      <c r="A118">
        <f t="shared" si="20"/>
        <v>105</v>
      </c>
      <c r="B118" s="4">
        <f t="shared" si="11"/>
        <v>7424.8645361523413</v>
      </c>
      <c r="C118" s="4">
        <f t="shared" si="12"/>
        <v>3803.9971211485649</v>
      </c>
      <c r="D118" s="4">
        <f t="shared" si="13"/>
        <v>3490.9774150037761</v>
      </c>
      <c r="E118" s="4">
        <f t="shared" si="14"/>
        <v>433331.65850636287</v>
      </c>
      <c r="G118" s="4">
        <f t="shared" si="15"/>
        <v>18007.989108375405</v>
      </c>
      <c r="I118">
        <f t="shared" si="21"/>
        <v>105</v>
      </c>
      <c r="J118" s="4">
        <f t="shared" si="16"/>
        <v>10583.124572223063</v>
      </c>
      <c r="K118" s="4">
        <f t="shared" si="17"/>
        <v>2208.9410805126722</v>
      </c>
      <c r="L118" s="4">
        <f t="shared" si="18"/>
        <v>8374.1834917103915</v>
      </c>
      <c r="M118" s="4">
        <f t="shared" si="19"/>
        <v>245284.12240448181</v>
      </c>
    </row>
    <row r="119" spans="1:13">
      <c r="A119">
        <f t="shared" si="20"/>
        <v>106</v>
      </c>
      <c r="B119" s="4">
        <f t="shared" si="11"/>
        <v>7424.8645361523404</v>
      </c>
      <c r="C119" s="4">
        <f t="shared" si="12"/>
        <v>3773.5965261595729</v>
      </c>
      <c r="D119" s="4">
        <f t="shared" si="13"/>
        <v>3521.3780099927676</v>
      </c>
      <c r="E119" s="4">
        <f t="shared" si="14"/>
        <v>429810.28049637011</v>
      </c>
      <c r="G119" s="4">
        <f t="shared" si="15"/>
        <v>18007.989108375405</v>
      </c>
      <c r="I119">
        <f t="shared" si="21"/>
        <v>106</v>
      </c>
      <c r="J119" s="4">
        <f t="shared" si="16"/>
        <v>10583.124572223065</v>
      </c>
      <c r="K119" s="4">
        <f t="shared" si="17"/>
        <v>2136.0158992723609</v>
      </c>
      <c r="L119" s="4">
        <f t="shared" si="18"/>
        <v>8447.1086729507042</v>
      </c>
      <c r="M119" s="4">
        <f t="shared" si="19"/>
        <v>236837.0137315311</v>
      </c>
    </row>
    <row r="120" spans="1:13">
      <c r="A120">
        <f t="shared" si="20"/>
        <v>107</v>
      </c>
      <c r="B120" s="4">
        <f t="shared" si="11"/>
        <v>7424.8645361523404</v>
      </c>
      <c r="C120" s="4">
        <f t="shared" si="12"/>
        <v>3742.9311926558862</v>
      </c>
      <c r="D120" s="4">
        <f t="shared" si="13"/>
        <v>3552.0433434964543</v>
      </c>
      <c r="E120" s="4">
        <f t="shared" si="14"/>
        <v>426258.23715287365</v>
      </c>
      <c r="G120" s="4">
        <f t="shared" si="15"/>
        <v>18007.989108375405</v>
      </c>
      <c r="I120">
        <f t="shared" si="21"/>
        <v>107</v>
      </c>
      <c r="J120" s="4">
        <f t="shared" si="16"/>
        <v>10583.124572223063</v>
      </c>
      <c r="K120" s="4">
        <f t="shared" si="17"/>
        <v>2062.4556612454153</v>
      </c>
      <c r="L120" s="4">
        <f t="shared" si="18"/>
        <v>8520.6689109776471</v>
      </c>
      <c r="M120" s="4">
        <f t="shared" si="19"/>
        <v>228316.34482055347</v>
      </c>
    </row>
    <row r="121" spans="1:13">
      <c r="A121">
        <f t="shared" si="20"/>
        <v>108</v>
      </c>
      <c r="B121" s="4">
        <f t="shared" si="11"/>
        <v>7424.8645361523404</v>
      </c>
      <c r="C121" s="4">
        <f t="shared" si="12"/>
        <v>3711.9988152062706</v>
      </c>
      <c r="D121" s="4">
        <f t="shared" si="13"/>
        <v>3582.9757209460695</v>
      </c>
      <c r="E121" s="4">
        <f t="shared" si="14"/>
        <v>422675.26143192756</v>
      </c>
      <c r="G121" s="4">
        <f t="shared" si="15"/>
        <v>18007.989108375405</v>
      </c>
      <c r="I121">
        <f t="shared" si="21"/>
        <v>108</v>
      </c>
      <c r="J121" s="4">
        <f t="shared" si="16"/>
        <v>10583.124572223063</v>
      </c>
      <c r="K121" s="4">
        <f t="shared" si="17"/>
        <v>1988.2548361456516</v>
      </c>
      <c r="L121" s="4">
        <f t="shared" si="18"/>
        <v>8594.8697360774113</v>
      </c>
      <c r="M121" s="4">
        <f t="shared" si="19"/>
        <v>219721.47508447606</v>
      </c>
    </row>
    <row r="122" spans="1:13">
      <c r="A122">
        <f t="shared" si="20"/>
        <v>109</v>
      </c>
      <c r="B122" s="4">
        <f t="shared" si="11"/>
        <v>7424.8645361523404</v>
      </c>
      <c r="C122" s="4">
        <f t="shared" si="12"/>
        <v>3680.7970683030326</v>
      </c>
      <c r="D122" s="4">
        <f t="shared" si="13"/>
        <v>3614.177467849308</v>
      </c>
      <c r="E122" s="4">
        <f t="shared" si="14"/>
        <v>419061.08396407828</v>
      </c>
      <c r="G122" s="4">
        <f t="shared" si="15"/>
        <v>18007.989108375405</v>
      </c>
      <c r="I122">
        <f t="shared" si="21"/>
        <v>109</v>
      </c>
      <c r="J122" s="4">
        <f t="shared" si="16"/>
        <v>10583.124572223063</v>
      </c>
      <c r="K122" s="4">
        <f t="shared" si="17"/>
        <v>1913.4078455273111</v>
      </c>
      <c r="L122" s="4">
        <f t="shared" si="18"/>
        <v>8669.7167266957531</v>
      </c>
      <c r="M122" s="4">
        <f t="shared" si="19"/>
        <v>211051.75835778032</v>
      </c>
    </row>
    <row r="123" spans="1:13">
      <c r="A123">
        <f t="shared" si="20"/>
        <v>110</v>
      </c>
      <c r="B123" s="4">
        <f t="shared" si="11"/>
        <v>7424.8645361523404</v>
      </c>
      <c r="C123" s="4">
        <f t="shared" si="12"/>
        <v>3649.323606187178</v>
      </c>
      <c r="D123" s="4">
        <f t="shared" si="13"/>
        <v>3645.6509299651625</v>
      </c>
      <c r="E123" s="4">
        <f t="shared" si="14"/>
        <v>415415.43303411314</v>
      </c>
      <c r="G123" s="4">
        <f t="shared" si="15"/>
        <v>18007.989108375405</v>
      </c>
      <c r="I123">
        <f t="shared" si="21"/>
        <v>110</v>
      </c>
      <c r="J123" s="4">
        <f t="shared" si="16"/>
        <v>10583.124572223063</v>
      </c>
      <c r="K123" s="4">
        <f t="shared" si="17"/>
        <v>1837.9090623656689</v>
      </c>
      <c r="L123" s="4">
        <f t="shared" si="18"/>
        <v>8745.2155098573949</v>
      </c>
      <c r="M123" s="4">
        <f t="shared" si="19"/>
        <v>202306.54284792292</v>
      </c>
    </row>
    <row r="124" spans="1:13">
      <c r="A124">
        <f t="shared" si="20"/>
        <v>111</v>
      </c>
      <c r="B124" s="4">
        <f t="shared" si="11"/>
        <v>7424.8645361523404</v>
      </c>
      <c r="C124" s="4">
        <f t="shared" si="12"/>
        <v>3617.5760626720648</v>
      </c>
      <c r="D124" s="4">
        <f t="shared" si="13"/>
        <v>3677.3984734802757</v>
      </c>
      <c r="E124" s="4">
        <f t="shared" si="14"/>
        <v>411738.03456063289</v>
      </c>
      <c r="G124" s="4">
        <f t="shared" si="15"/>
        <v>18007.989108375405</v>
      </c>
      <c r="I124">
        <f t="shared" si="21"/>
        <v>111</v>
      </c>
      <c r="J124" s="4">
        <f t="shared" si="16"/>
        <v>10583.124572223063</v>
      </c>
      <c r="K124" s="4">
        <f t="shared" si="17"/>
        <v>1761.7528106339937</v>
      </c>
      <c r="L124" s="4">
        <f t="shared" si="18"/>
        <v>8821.3717615890691</v>
      </c>
      <c r="M124" s="4">
        <f t="shared" si="19"/>
        <v>193485.17108633384</v>
      </c>
    </row>
    <row r="125" spans="1:13">
      <c r="A125">
        <f t="shared" si="20"/>
        <v>112</v>
      </c>
      <c r="B125" s="4">
        <f t="shared" si="11"/>
        <v>7424.8645361523413</v>
      </c>
      <c r="C125" s="4">
        <f t="shared" si="12"/>
        <v>3585.5520509655075</v>
      </c>
      <c r="D125" s="4">
        <f t="shared" si="13"/>
        <v>3709.4224851868335</v>
      </c>
      <c r="E125" s="4">
        <f t="shared" si="14"/>
        <v>408028.61207544606</v>
      </c>
      <c r="G125" s="4">
        <f t="shared" si="15"/>
        <v>18007.989108375405</v>
      </c>
      <c r="I125">
        <f t="shared" si="21"/>
        <v>112</v>
      </c>
      <c r="J125" s="4">
        <f t="shared" si="16"/>
        <v>10583.124572223065</v>
      </c>
      <c r="K125" s="4">
        <f t="shared" si="17"/>
        <v>1684.9333648768227</v>
      </c>
      <c r="L125" s="4">
        <f t="shared" si="18"/>
        <v>8898.1912073462427</v>
      </c>
      <c r="M125" s="4">
        <f t="shared" si="19"/>
        <v>184586.97987898759</v>
      </c>
    </row>
    <row r="126" spans="1:13">
      <c r="A126">
        <f t="shared" si="20"/>
        <v>113</v>
      </c>
      <c r="B126" s="4">
        <f t="shared" si="11"/>
        <v>7424.8645361523404</v>
      </c>
      <c r="C126" s="4">
        <f t="shared" si="12"/>
        <v>3553.2491634903381</v>
      </c>
      <c r="D126" s="4">
        <f t="shared" si="13"/>
        <v>3741.725372662002</v>
      </c>
      <c r="E126" s="4">
        <f t="shared" si="14"/>
        <v>404286.88670278405</v>
      </c>
      <c r="G126" s="4">
        <f t="shared" si="15"/>
        <v>18007.989108375405</v>
      </c>
      <c r="I126">
        <f t="shared" si="21"/>
        <v>113</v>
      </c>
      <c r="J126" s="4">
        <f t="shared" si="16"/>
        <v>10583.124572223063</v>
      </c>
      <c r="K126" s="4">
        <f t="shared" si="17"/>
        <v>1607.4449497795158</v>
      </c>
      <c r="L126" s="4">
        <f t="shared" si="18"/>
        <v>8975.6796224435475</v>
      </c>
      <c r="M126" s="4">
        <f t="shared" si="19"/>
        <v>175611.30025654405</v>
      </c>
    </row>
    <row r="127" spans="1:13">
      <c r="A127">
        <f t="shared" si="20"/>
        <v>114</v>
      </c>
      <c r="B127" s="4">
        <f t="shared" si="11"/>
        <v>7424.8645361523404</v>
      </c>
      <c r="C127" s="4">
        <f t="shared" si="12"/>
        <v>3520.664971703407</v>
      </c>
      <c r="D127" s="4">
        <f t="shared" si="13"/>
        <v>3774.3095644489331</v>
      </c>
      <c r="E127" s="4">
        <f t="shared" si="14"/>
        <v>400512.57713833509</v>
      </c>
      <c r="G127" s="4">
        <f t="shared" si="15"/>
        <v>18007.989108375405</v>
      </c>
      <c r="I127">
        <f t="shared" si="21"/>
        <v>114</v>
      </c>
      <c r="J127" s="4">
        <f t="shared" si="16"/>
        <v>10583.124572223063</v>
      </c>
      <c r="K127" s="4">
        <f t="shared" si="17"/>
        <v>1529.2817397340693</v>
      </c>
      <c r="L127" s="4">
        <f t="shared" si="18"/>
        <v>9053.8428324889937</v>
      </c>
      <c r="M127" s="4">
        <f t="shared" si="19"/>
        <v>166557.45742405506</v>
      </c>
    </row>
    <row r="128" spans="1:13">
      <c r="A128">
        <f t="shared" si="20"/>
        <v>115</v>
      </c>
      <c r="B128" s="4">
        <f t="shared" si="11"/>
        <v>7424.8645361523413</v>
      </c>
      <c r="C128" s="4">
        <f t="shared" si="12"/>
        <v>3487.7970259129979</v>
      </c>
      <c r="D128" s="4">
        <f t="shared" si="13"/>
        <v>3807.1775102393431</v>
      </c>
      <c r="E128" s="4">
        <f t="shared" si="14"/>
        <v>396705.39962809574</v>
      </c>
      <c r="G128" s="4">
        <f t="shared" si="15"/>
        <v>18007.989108375405</v>
      </c>
      <c r="I128">
        <f t="shared" si="21"/>
        <v>115</v>
      </c>
      <c r="J128" s="4">
        <f t="shared" si="16"/>
        <v>10583.124572223063</v>
      </c>
      <c r="K128" s="4">
        <f t="shared" si="17"/>
        <v>1450.4378584011447</v>
      </c>
      <c r="L128" s="4">
        <f t="shared" si="18"/>
        <v>9132.6867138219186</v>
      </c>
      <c r="M128" s="4">
        <f t="shared" si="19"/>
        <v>157424.77071023313</v>
      </c>
    </row>
    <row r="129" spans="1:13">
      <c r="A129">
        <f t="shared" si="20"/>
        <v>116</v>
      </c>
      <c r="B129" s="4">
        <f t="shared" si="11"/>
        <v>7424.8645361523404</v>
      </c>
      <c r="C129" s="4">
        <f t="shared" si="12"/>
        <v>3454.6428550946634</v>
      </c>
      <c r="D129" s="4">
        <f t="shared" si="13"/>
        <v>3840.3316810576766</v>
      </c>
      <c r="E129" s="4">
        <f t="shared" si="14"/>
        <v>392865.06794703804</v>
      </c>
      <c r="G129" s="4">
        <f t="shared" si="15"/>
        <v>18007.989108375401</v>
      </c>
      <c r="I129">
        <f t="shared" si="21"/>
        <v>116</v>
      </c>
      <c r="J129" s="4">
        <f t="shared" si="16"/>
        <v>10583.124572223061</v>
      </c>
      <c r="K129" s="4">
        <f t="shared" si="17"/>
        <v>1370.9073782682788</v>
      </c>
      <c r="L129" s="4">
        <f t="shared" si="18"/>
        <v>9212.2171939547825</v>
      </c>
      <c r="M129" s="4">
        <f t="shared" si="19"/>
        <v>148212.55351627836</v>
      </c>
    </row>
    <row r="130" spans="1:13">
      <c r="A130">
        <f t="shared" si="20"/>
        <v>117</v>
      </c>
      <c r="B130" s="4">
        <f t="shared" si="11"/>
        <v>7424.8645361523404</v>
      </c>
      <c r="C130" s="4">
        <f t="shared" si="12"/>
        <v>3421.1999667054524</v>
      </c>
      <c r="D130" s="4">
        <f t="shared" si="13"/>
        <v>3873.7745694468877</v>
      </c>
      <c r="E130" s="4">
        <f t="shared" si="14"/>
        <v>388991.29337759118</v>
      </c>
      <c r="G130" s="4">
        <f t="shared" si="15"/>
        <v>18007.989108375405</v>
      </c>
      <c r="I130">
        <f t="shared" si="21"/>
        <v>117</v>
      </c>
      <c r="J130" s="4">
        <f t="shared" si="16"/>
        <v>10583.124572223065</v>
      </c>
      <c r="K130" s="4">
        <f t="shared" si="17"/>
        <v>1290.684320204256</v>
      </c>
      <c r="L130" s="4">
        <f t="shared" si="18"/>
        <v>9292.4402520188087</v>
      </c>
      <c r="M130" s="4">
        <f t="shared" si="19"/>
        <v>138920.11326425956</v>
      </c>
    </row>
    <row r="131" spans="1:13">
      <c r="A131">
        <f t="shared" si="20"/>
        <v>118</v>
      </c>
      <c r="B131" s="4">
        <f t="shared" si="11"/>
        <v>7424.8645361523413</v>
      </c>
      <c r="C131" s="4">
        <f t="shared" si="12"/>
        <v>3387.4658464965191</v>
      </c>
      <c r="D131" s="4">
        <f t="shared" si="13"/>
        <v>3907.5086896558219</v>
      </c>
      <c r="E131" s="4">
        <f t="shared" si="14"/>
        <v>385083.78468793537</v>
      </c>
      <c r="G131" s="4">
        <f t="shared" si="15"/>
        <v>18007.989108375405</v>
      </c>
      <c r="I131">
        <f t="shared" si="21"/>
        <v>118</v>
      </c>
      <c r="J131" s="4">
        <f t="shared" si="16"/>
        <v>10583.124572223061</v>
      </c>
      <c r="K131" s="4">
        <f t="shared" si="17"/>
        <v>1209.762653009592</v>
      </c>
      <c r="L131" s="4">
        <f t="shared" si="18"/>
        <v>9373.3619192134702</v>
      </c>
      <c r="M131" s="4">
        <f t="shared" si="19"/>
        <v>129546.7513450461</v>
      </c>
    </row>
    <row r="132" spans="1:13">
      <c r="A132">
        <f t="shared" si="20"/>
        <v>119</v>
      </c>
      <c r="B132" s="4">
        <f t="shared" si="11"/>
        <v>7424.8645361523404</v>
      </c>
      <c r="C132" s="4">
        <f t="shared" si="12"/>
        <v>3353.4379583240998</v>
      </c>
      <c r="D132" s="4">
        <f t="shared" si="13"/>
        <v>3941.5365778282403</v>
      </c>
      <c r="E132" s="4">
        <f t="shared" si="14"/>
        <v>381142.24811010715</v>
      </c>
      <c r="G132" s="4">
        <f t="shared" si="15"/>
        <v>18007.989108375405</v>
      </c>
      <c r="I132">
        <f t="shared" si="21"/>
        <v>119</v>
      </c>
      <c r="J132" s="4">
        <f t="shared" si="16"/>
        <v>10583.124572223065</v>
      </c>
      <c r="K132" s="4">
        <f t="shared" si="17"/>
        <v>1128.1362929631082</v>
      </c>
      <c r="L132" s="4">
        <f t="shared" si="18"/>
        <v>9454.9882792599565</v>
      </c>
      <c r="M132" s="4">
        <f t="shared" si="19"/>
        <v>120091.76306578614</v>
      </c>
    </row>
    <row r="133" spans="1:13">
      <c r="A133">
        <f t="shared" si="20"/>
        <v>120</v>
      </c>
      <c r="B133" s="4">
        <f t="shared" si="11"/>
        <v>7424.8645361523404</v>
      </c>
      <c r="C133" s="4">
        <f t="shared" si="12"/>
        <v>3319.1137439588451</v>
      </c>
      <c r="D133" s="4">
        <f t="shared" si="13"/>
        <v>3975.8607921934949</v>
      </c>
      <c r="E133" s="4">
        <f t="shared" si="14"/>
        <v>377166.38731791364</v>
      </c>
      <c r="G133" s="4">
        <f t="shared" si="15"/>
        <v>18007.989108375405</v>
      </c>
      <c r="I133">
        <f t="shared" si="21"/>
        <v>120</v>
      </c>
      <c r="J133" s="4">
        <f t="shared" si="16"/>
        <v>10583.124572223063</v>
      </c>
      <c r="K133" s="4">
        <f t="shared" si="17"/>
        <v>1045.7991033645528</v>
      </c>
      <c r="L133" s="4">
        <f t="shared" si="18"/>
        <v>9537.3254688585112</v>
      </c>
      <c r="M133" s="4">
        <f t="shared" si="19"/>
        <v>110554.43759692763</v>
      </c>
    </row>
    <row r="134" spans="1:13">
      <c r="A134">
        <f t="shared" si="20"/>
        <v>121</v>
      </c>
      <c r="B134" s="4">
        <f t="shared" si="11"/>
        <v>7424.8645361523422</v>
      </c>
      <c r="C134" s="4">
        <f t="shared" si="12"/>
        <v>3284.4906228934947</v>
      </c>
      <c r="D134" s="4">
        <f t="shared" si="13"/>
        <v>4010.4839132588468</v>
      </c>
      <c r="E134" s="4">
        <f t="shared" si="14"/>
        <v>373155.90340465482</v>
      </c>
      <c r="G134" s="4">
        <f t="shared" si="15"/>
        <v>18007.989108375405</v>
      </c>
      <c r="I134">
        <f t="shared" si="21"/>
        <v>121</v>
      </c>
      <c r="J134" s="4">
        <f t="shared" si="16"/>
        <v>10583.124572223063</v>
      </c>
      <c r="K134" s="4">
        <f t="shared" si="17"/>
        <v>962.74489407324313</v>
      </c>
      <c r="L134" s="4">
        <f t="shared" si="18"/>
        <v>9620.3796781498204</v>
      </c>
      <c r="M134" s="4">
        <f t="shared" si="19"/>
        <v>100934.05791877781</v>
      </c>
    </row>
    <row r="135" spans="1:13">
      <c r="A135">
        <f t="shared" si="20"/>
        <v>122</v>
      </c>
      <c r="B135" s="4">
        <f t="shared" si="11"/>
        <v>7424.8645361523395</v>
      </c>
      <c r="C135" s="4">
        <f t="shared" si="12"/>
        <v>3249.5659921488641</v>
      </c>
      <c r="D135" s="4">
        <f t="shared" si="13"/>
        <v>4045.4085440034751</v>
      </c>
      <c r="E135" s="4">
        <f t="shared" si="14"/>
        <v>369110.49486065132</v>
      </c>
      <c r="G135" s="4">
        <f t="shared" si="15"/>
        <v>18007.989108375405</v>
      </c>
      <c r="I135">
        <f t="shared" si="21"/>
        <v>122</v>
      </c>
      <c r="J135" s="4">
        <f t="shared" si="16"/>
        <v>10583.124572223065</v>
      </c>
      <c r="K135" s="4">
        <f t="shared" si="17"/>
        <v>878.96742104268856</v>
      </c>
      <c r="L135" s="4">
        <f t="shared" si="18"/>
        <v>9704.1571511803759</v>
      </c>
      <c r="M135" s="4">
        <f t="shared" si="19"/>
        <v>91229.900767597428</v>
      </c>
    </row>
    <row r="136" spans="1:13">
      <c r="A136">
        <f t="shared" si="20"/>
        <v>123</v>
      </c>
      <c r="B136" s="4">
        <f t="shared" si="11"/>
        <v>7424.8645361523413</v>
      </c>
      <c r="C136" s="4">
        <f t="shared" si="12"/>
        <v>3214.337226078168</v>
      </c>
      <c r="D136" s="4">
        <f t="shared" si="13"/>
        <v>4080.637310074173</v>
      </c>
      <c r="E136" s="4">
        <f t="shared" si="14"/>
        <v>365029.85755057714</v>
      </c>
      <c r="G136" s="4">
        <f t="shared" si="15"/>
        <v>18007.989108375405</v>
      </c>
      <c r="I136">
        <f t="shared" si="21"/>
        <v>123</v>
      </c>
      <c r="J136" s="4">
        <f t="shared" si="16"/>
        <v>10583.124572223065</v>
      </c>
      <c r="K136" s="4">
        <f t="shared" si="17"/>
        <v>794.46038585115923</v>
      </c>
      <c r="L136" s="4">
        <f t="shared" si="18"/>
        <v>9788.6641863719051</v>
      </c>
      <c r="M136" s="4">
        <f t="shared" si="19"/>
        <v>81441.23658122553</v>
      </c>
    </row>
    <row r="137" spans="1:13">
      <c r="A137">
        <f t="shared" si="20"/>
        <v>124</v>
      </c>
      <c r="B137" s="4">
        <f t="shared" si="11"/>
        <v>7424.8645361523404</v>
      </c>
      <c r="C137" s="4">
        <f t="shared" si="12"/>
        <v>3178.8016761696053</v>
      </c>
      <c r="D137" s="4">
        <f t="shared" si="13"/>
        <v>4116.1728599827347</v>
      </c>
      <c r="E137" s="4">
        <f t="shared" si="14"/>
        <v>360913.68469059438</v>
      </c>
      <c r="G137" s="4">
        <f t="shared" si="15"/>
        <v>18007.989108375405</v>
      </c>
      <c r="I137">
        <f t="shared" si="21"/>
        <v>124</v>
      </c>
      <c r="J137" s="4">
        <f t="shared" si="16"/>
        <v>10583.124572223065</v>
      </c>
      <c r="K137" s="4">
        <f t="shared" si="17"/>
        <v>709.21743522817064</v>
      </c>
      <c r="L137" s="4">
        <f t="shared" si="18"/>
        <v>9873.9071369948942</v>
      </c>
      <c r="M137" s="4">
        <f t="shared" si="19"/>
        <v>71567.329444230636</v>
      </c>
    </row>
    <row r="138" spans="1:13">
      <c r="A138">
        <f t="shared" si="20"/>
        <v>125</v>
      </c>
      <c r="B138" s="4">
        <f t="shared" si="11"/>
        <v>7424.8645361523404</v>
      </c>
      <c r="C138" s="4">
        <f t="shared" si="12"/>
        <v>3142.9566708472553</v>
      </c>
      <c r="D138" s="4">
        <f t="shared" si="13"/>
        <v>4152.0178653050843</v>
      </c>
      <c r="E138" s="4">
        <f t="shared" si="14"/>
        <v>356761.66682528931</v>
      </c>
      <c r="G138" s="4">
        <f t="shared" si="15"/>
        <v>18007.989108375405</v>
      </c>
      <c r="I138">
        <f t="shared" si="21"/>
        <v>125</v>
      </c>
      <c r="J138" s="4">
        <f t="shared" si="16"/>
        <v>10583.124572223063</v>
      </c>
      <c r="K138" s="4">
        <f t="shared" si="17"/>
        <v>623.2321605768401</v>
      </c>
      <c r="L138" s="4">
        <f t="shared" si="18"/>
        <v>9959.892411646224</v>
      </c>
      <c r="M138" s="4">
        <f t="shared" si="19"/>
        <v>61607.437032584414</v>
      </c>
    </row>
    <row r="139" spans="1:13">
      <c r="A139">
        <f t="shared" si="20"/>
        <v>126</v>
      </c>
      <c r="B139" s="4">
        <f t="shared" si="11"/>
        <v>7424.8645361523395</v>
      </c>
      <c r="C139" s="4">
        <f t="shared" si="12"/>
        <v>3106.7995152702233</v>
      </c>
      <c r="D139" s="4">
        <f t="shared" si="13"/>
        <v>4188.1750208821159</v>
      </c>
      <c r="E139" s="4">
        <f t="shared" si="14"/>
        <v>352573.49180440721</v>
      </c>
      <c r="G139" s="4">
        <f t="shared" si="15"/>
        <v>18007.989108375401</v>
      </c>
      <c r="I139">
        <f t="shared" si="21"/>
        <v>126</v>
      </c>
      <c r="J139" s="4">
        <f t="shared" si="16"/>
        <v>10583.124572223061</v>
      </c>
      <c r="K139" s="4">
        <f t="shared" si="17"/>
        <v>536.4980974920876</v>
      </c>
      <c r="L139" s="4">
        <f t="shared" si="18"/>
        <v>10046.626474730974</v>
      </c>
      <c r="M139" s="4">
        <f t="shared" si="19"/>
        <v>51560.810557853438</v>
      </c>
    </row>
    <row r="140" spans="1:13">
      <c r="A140">
        <f t="shared" si="20"/>
        <v>127</v>
      </c>
      <c r="B140" s="4">
        <f t="shared" si="11"/>
        <v>7424.8645361523386</v>
      </c>
      <c r="C140" s="4">
        <f t="shared" si="12"/>
        <v>3070.3274911300409</v>
      </c>
      <c r="D140" s="4">
        <f t="shared" si="13"/>
        <v>4224.6470450222978</v>
      </c>
      <c r="E140" s="4">
        <f t="shared" si="14"/>
        <v>348348.84475938493</v>
      </c>
      <c r="G140" s="4">
        <f t="shared" si="15"/>
        <v>18007.989108375401</v>
      </c>
      <c r="I140">
        <f t="shared" si="21"/>
        <v>127</v>
      </c>
      <c r="J140" s="4">
        <f t="shared" si="16"/>
        <v>10583.124572223063</v>
      </c>
      <c r="K140" s="4">
        <f t="shared" si="17"/>
        <v>449.00872527463866</v>
      </c>
      <c r="L140" s="4">
        <f t="shared" si="18"/>
        <v>10134.115846948425</v>
      </c>
      <c r="M140" s="4">
        <f t="shared" si="19"/>
        <v>41426.694710905009</v>
      </c>
    </row>
    <row r="141" spans="1:13">
      <c r="A141">
        <f t="shared" si="20"/>
        <v>128</v>
      </c>
      <c r="B141" s="4">
        <f t="shared" si="11"/>
        <v>7424.8645361523404</v>
      </c>
      <c r="C141" s="4">
        <f t="shared" si="12"/>
        <v>3033.5378564463063</v>
      </c>
      <c r="D141" s="4">
        <f t="shared" si="13"/>
        <v>4261.4366797060338</v>
      </c>
      <c r="E141" s="4">
        <f t="shared" si="14"/>
        <v>344087.40807967889</v>
      </c>
      <c r="G141" s="4">
        <f t="shared" si="15"/>
        <v>18007.989108375405</v>
      </c>
      <c r="I141">
        <f t="shared" si="21"/>
        <v>128</v>
      </c>
      <c r="J141" s="4">
        <f t="shared" si="16"/>
        <v>10583.124572223065</v>
      </c>
      <c r="K141" s="4">
        <f t="shared" si="17"/>
        <v>360.75746644079624</v>
      </c>
      <c r="L141" s="4">
        <f t="shared" si="18"/>
        <v>10222.367105782268</v>
      </c>
      <c r="M141" s="4">
        <f t="shared" si="19"/>
        <v>31204.32760512274</v>
      </c>
    </row>
    <row r="142" spans="1:13">
      <c r="A142">
        <f t="shared" si="20"/>
        <v>129</v>
      </c>
      <c r="B142" s="4">
        <f t="shared" si="11"/>
        <v>7424.8645361523395</v>
      </c>
      <c r="C142" s="4">
        <f t="shared" si="12"/>
        <v>2996.427845360532</v>
      </c>
      <c r="D142" s="4">
        <f t="shared" si="13"/>
        <v>4298.5466907918071</v>
      </c>
      <c r="E142" s="4">
        <f t="shared" si="14"/>
        <v>339788.8613888871</v>
      </c>
      <c r="G142" s="4">
        <f t="shared" si="15"/>
        <v>18007.989108375401</v>
      </c>
      <c r="I142">
        <f t="shared" si="21"/>
        <v>129</v>
      </c>
      <c r="J142" s="4">
        <f t="shared" si="16"/>
        <v>10583.124572223061</v>
      </c>
      <c r="K142" s="4">
        <f t="shared" si="17"/>
        <v>271.73768622794222</v>
      </c>
      <c r="L142" s="4">
        <f t="shared" si="18"/>
        <v>10311.38688599512</v>
      </c>
      <c r="M142" s="4">
        <f t="shared" si="19"/>
        <v>20892.940719127619</v>
      </c>
    </row>
    <row r="143" spans="1:13">
      <c r="A143">
        <f t="shared" si="20"/>
        <v>130</v>
      </c>
      <c r="B143" s="4">
        <f t="shared" ref="B143:B202" si="22">C143+D143+129.89</f>
        <v>7424.8645361523422</v>
      </c>
      <c r="C143" s="4">
        <f t="shared" ref="C143:C203" si="23">IPMT($C$2/12,A143,$C$4,-$C$3)</f>
        <v>2958.9946679282216</v>
      </c>
      <c r="D143" s="4">
        <f t="shared" ref="D143:D202" si="24">PPMT($C$2/12,A143,$C$4,-$C$3)</f>
        <v>4335.9798682241199</v>
      </c>
      <c r="E143" s="4">
        <f t="shared" ref="E143:E202" si="25">E142-D143</f>
        <v>335452.88152066298</v>
      </c>
      <c r="G143" s="4">
        <f t="shared" ref="G143:G202" si="26">B143+J143</f>
        <v>18007.989108375405</v>
      </c>
      <c r="I143">
        <f t="shared" si="21"/>
        <v>130</v>
      </c>
      <c r="J143" s="4">
        <f t="shared" ref="J143:J144" si="27">K143+L143</f>
        <v>10583.124572223063</v>
      </c>
      <c r="K143" s="4">
        <f t="shared" ref="K143:K144" si="28">IPMT($K$2/12,I143,$K$4,-$K$3)</f>
        <v>181.94269209573474</v>
      </c>
      <c r="L143" s="4">
        <f t="shared" ref="L143:L144" si="29">PPMT($K$2/12,I143,$K$4,-$K$3)</f>
        <v>10401.181880127329</v>
      </c>
      <c r="M143" s="4">
        <f t="shared" ref="M143:M144" si="30">M142-L143</f>
        <v>10491.758839000289</v>
      </c>
    </row>
    <row r="144" spans="1:13">
      <c r="A144">
        <f t="shared" ref="A144:A202" si="31">A143+1</f>
        <v>131</v>
      </c>
      <c r="B144" s="4">
        <f t="shared" si="22"/>
        <v>7424.8645361523404</v>
      </c>
      <c r="C144" s="4">
        <f t="shared" si="23"/>
        <v>2921.2355099091023</v>
      </c>
      <c r="D144" s="4">
        <f t="shared" si="24"/>
        <v>4373.7390262432382</v>
      </c>
      <c r="E144" s="4">
        <f t="shared" si="25"/>
        <v>331079.14249441976</v>
      </c>
      <c r="G144" s="4">
        <f t="shared" si="26"/>
        <v>18007.989108375405</v>
      </c>
      <c r="I144">
        <f t="shared" ref="I144" si="32">I143+1</f>
        <v>131</v>
      </c>
      <c r="J144" s="4">
        <f t="shared" si="27"/>
        <v>10583.124572223065</v>
      </c>
      <c r="K144" s="4">
        <f t="shared" si="28"/>
        <v>91.365733222959236</v>
      </c>
      <c r="L144" s="4">
        <f t="shared" si="29"/>
        <v>10491.758839000106</v>
      </c>
      <c r="M144" s="4">
        <f t="shared" si="30"/>
        <v>1.837179297581315E-10</v>
      </c>
    </row>
    <row r="145" spans="1:9">
      <c r="A145">
        <f t="shared" si="31"/>
        <v>132</v>
      </c>
      <c r="B145" s="4">
        <f t="shared" si="22"/>
        <v>7424.8645361523404</v>
      </c>
      <c r="C145" s="4">
        <f t="shared" si="23"/>
        <v>2883.1475325555675</v>
      </c>
      <c r="D145" s="4">
        <f t="shared" si="24"/>
        <v>4411.8270035967726</v>
      </c>
      <c r="E145" s="4">
        <f t="shared" si="25"/>
        <v>326667.31549082301</v>
      </c>
      <c r="G145" s="4">
        <f t="shared" si="26"/>
        <v>7424.8645361523404</v>
      </c>
      <c r="I145">
        <f>I144/12</f>
        <v>10.916666666666666</v>
      </c>
    </row>
    <row r="146" spans="1:9">
      <c r="A146">
        <f t="shared" si="31"/>
        <v>133</v>
      </c>
      <c r="B146" s="4">
        <f t="shared" si="22"/>
        <v>7424.8645361523404</v>
      </c>
      <c r="C146" s="4">
        <f t="shared" si="23"/>
        <v>2844.7278723992458</v>
      </c>
      <c r="D146" s="4">
        <f t="shared" si="24"/>
        <v>4450.2466637530943</v>
      </c>
      <c r="E146" s="4">
        <f t="shared" si="25"/>
        <v>322217.06882706989</v>
      </c>
      <c r="G146" s="4">
        <f t="shared" si="26"/>
        <v>7424.8645361523404</v>
      </c>
    </row>
    <row r="147" spans="1:9">
      <c r="A147">
        <f t="shared" si="31"/>
        <v>134</v>
      </c>
      <c r="B147" s="4">
        <f t="shared" si="22"/>
        <v>7424.8645361523404</v>
      </c>
      <c r="C147" s="4">
        <f t="shared" si="23"/>
        <v>2805.9736410357291</v>
      </c>
      <c r="D147" s="4">
        <f t="shared" si="24"/>
        <v>4489.000895116611</v>
      </c>
      <c r="E147" s="4">
        <f t="shared" si="25"/>
        <v>317728.06793195329</v>
      </c>
      <c r="G147" s="4">
        <f t="shared" si="26"/>
        <v>7424.8645361523404</v>
      </c>
    </row>
    <row r="148" spans="1:9">
      <c r="A148">
        <f t="shared" si="31"/>
        <v>135</v>
      </c>
      <c r="B148" s="4">
        <f t="shared" si="22"/>
        <v>7424.8645361523404</v>
      </c>
      <c r="C148" s="4">
        <f t="shared" si="23"/>
        <v>2766.8819249074222</v>
      </c>
      <c r="D148" s="4">
        <f t="shared" si="24"/>
        <v>4528.0926112449179</v>
      </c>
      <c r="E148" s="4">
        <f t="shared" si="25"/>
        <v>313199.97532070836</v>
      </c>
      <c r="G148" s="4">
        <f t="shared" si="26"/>
        <v>7424.8645361523404</v>
      </c>
    </row>
    <row r="149" spans="1:9">
      <c r="A149">
        <f t="shared" si="31"/>
        <v>136</v>
      </c>
      <c r="B149" s="4">
        <f t="shared" si="22"/>
        <v>7424.8645361523404</v>
      </c>
      <c r="C149" s="4">
        <f t="shared" si="23"/>
        <v>2727.4497850844973</v>
      </c>
      <c r="D149" s="4">
        <f t="shared" si="24"/>
        <v>4567.5247510678428</v>
      </c>
      <c r="E149" s="4">
        <f t="shared" si="25"/>
        <v>308632.4505696405</v>
      </c>
      <c r="G149" s="4">
        <f t="shared" si="26"/>
        <v>7424.8645361523404</v>
      </c>
    </row>
    <row r="150" spans="1:9">
      <c r="A150">
        <f t="shared" si="31"/>
        <v>137</v>
      </c>
      <c r="B150" s="4">
        <f t="shared" si="22"/>
        <v>7424.8645361523422</v>
      </c>
      <c r="C150" s="4">
        <f t="shared" si="23"/>
        <v>2687.6742570439487</v>
      </c>
      <c r="D150" s="4">
        <f t="shared" si="24"/>
        <v>4607.3002791083927</v>
      </c>
      <c r="E150" s="4">
        <f t="shared" si="25"/>
        <v>304025.1502905321</v>
      </c>
      <c r="G150" s="4">
        <f t="shared" si="26"/>
        <v>7424.8645361523422</v>
      </c>
    </row>
    <row r="151" spans="1:9">
      <c r="A151">
        <f t="shared" si="31"/>
        <v>138</v>
      </c>
      <c r="B151" s="4">
        <f t="shared" si="22"/>
        <v>7424.8645361523413</v>
      </c>
      <c r="C151" s="4">
        <f t="shared" si="23"/>
        <v>2647.5523504467128</v>
      </c>
      <c r="D151" s="4">
        <f t="shared" si="24"/>
        <v>4647.4221857056282</v>
      </c>
      <c r="E151" s="4">
        <f t="shared" si="25"/>
        <v>299377.72810482647</v>
      </c>
      <c r="G151" s="4">
        <f t="shared" si="26"/>
        <v>7424.8645361523413</v>
      </c>
    </row>
    <row r="152" spans="1:9">
      <c r="A152">
        <f t="shared" si="31"/>
        <v>139</v>
      </c>
      <c r="B152" s="4">
        <f t="shared" si="22"/>
        <v>7424.8645361523404</v>
      </c>
      <c r="C152" s="4">
        <f t="shared" si="23"/>
        <v>2607.0810489128594</v>
      </c>
      <c r="D152" s="4">
        <f t="shared" si="24"/>
        <v>4687.8934872394811</v>
      </c>
      <c r="E152" s="4">
        <f t="shared" si="25"/>
        <v>294689.83461758698</v>
      </c>
      <c r="G152" s="4">
        <f t="shared" si="26"/>
        <v>7424.8645361523404</v>
      </c>
    </row>
    <row r="153" spans="1:9">
      <c r="A153">
        <f t="shared" si="31"/>
        <v>140</v>
      </c>
      <c r="B153" s="4">
        <f t="shared" si="22"/>
        <v>7424.8645361523404</v>
      </c>
      <c r="C153" s="4">
        <f t="shared" si="23"/>
        <v>2566.2573097948157</v>
      </c>
      <c r="D153" s="4">
        <f t="shared" si="24"/>
        <v>4728.7172263575239</v>
      </c>
      <c r="E153" s="4">
        <f t="shared" si="25"/>
        <v>289961.11739122943</v>
      </c>
      <c r="G153" s="4">
        <f t="shared" si="26"/>
        <v>7424.8645361523404</v>
      </c>
    </row>
    <row r="154" spans="1:9">
      <c r="A154">
        <f t="shared" si="31"/>
        <v>141</v>
      </c>
      <c r="B154" s="4">
        <f t="shared" si="22"/>
        <v>7424.8645361523404</v>
      </c>
      <c r="C154" s="4">
        <f t="shared" si="23"/>
        <v>2525.0780639486188</v>
      </c>
      <c r="D154" s="4">
        <f t="shared" si="24"/>
        <v>4769.8964722037208</v>
      </c>
      <c r="E154" s="4">
        <f t="shared" si="25"/>
        <v>285191.22091902571</v>
      </c>
      <c r="G154" s="4">
        <f t="shared" si="26"/>
        <v>7424.8645361523404</v>
      </c>
    </row>
    <row r="155" spans="1:9">
      <c r="A155">
        <f t="shared" si="31"/>
        <v>142</v>
      </c>
      <c r="B155" s="4">
        <f t="shared" si="22"/>
        <v>7424.8645361523404</v>
      </c>
      <c r="C155" s="4">
        <f t="shared" si="23"/>
        <v>2483.5402155031784</v>
      </c>
      <c r="D155" s="4">
        <f t="shared" si="24"/>
        <v>4811.4343206491621</v>
      </c>
      <c r="E155" s="4">
        <f t="shared" si="25"/>
        <v>280379.78659837652</v>
      </c>
      <c r="G155" s="4">
        <f t="shared" si="26"/>
        <v>7424.8645361523404</v>
      </c>
    </row>
    <row r="156" spans="1:9">
      <c r="A156">
        <f t="shared" si="31"/>
        <v>143</v>
      </c>
      <c r="B156" s="4">
        <f t="shared" si="22"/>
        <v>7424.8645361523404</v>
      </c>
      <c r="C156" s="4">
        <f t="shared" si="23"/>
        <v>2441.6406416275249</v>
      </c>
      <c r="D156" s="4">
        <f t="shared" si="24"/>
        <v>4853.3338945248152</v>
      </c>
      <c r="E156" s="4">
        <f t="shared" si="25"/>
        <v>275526.45270385168</v>
      </c>
      <c r="G156" s="4">
        <f t="shared" si="26"/>
        <v>7424.8645361523404</v>
      </c>
    </row>
    <row r="157" spans="1:9">
      <c r="A157">
        <f t="shared" si="31"/>
        <v>144</v>
      </c>
      <c r="B157" s="4">
        <f t="shared" si="22"/>
        <v>7424.8645361523404</v>
      </c>
      <c r="C157" s="4">
        <f t="shared" si="23"/>
        <v>2399.3761922960384</v>
      </c>
      <c r="D157" s="4">
        <f t="shared" si="24"/>
        <v>4895.5983438563017</v>
      </c>
      <c r="E157" s="4">
        <f t="shared" si="25"/>
        <v>270630.8543599954</v>
      </c>
      <c r="G157" s="4">
        <f t="shared" si="26"/>
        <v>7424.8645361523404</v>
      </c>
    </row>
    <row r="158" spans="1:9">
      <c r="A158">
        <f t="shared" si="31"/>
        <v>145</v>
      </c>
      <c r="B158" s="4">
        <f t="shared" si="22"/>
        <v>7424.8645361523404</v>
      </c>
      <c r="C158" s="4">
        <f t="shared" si="23"/>
        <v>2356.7436900516232</v>
      </c>
      <c r="D158" s="4">
        <f t="shared" si="24"/>
        <v>4938.2308461007169</v>
      </c>
      <c r="E158" s="4">
        <f t="shared" si="25"/>
        <v>265692.62351389468</v>
      </c>
      <c r="G158" s="4">
        <f t="shared" si="26"/>
        <v>7424.8645361523404</v>
      </c>
    </row>
    <row r="159" spans="1:9">
      <c r="A159">
        <f t="shared" si="31"/>
        <v>146</v>
      </c>
      <c r="B159" s="4">
        <f t="shared" si="22"/>
        <v>7424.8645361523404</v>
      </c>
      <c r="C159" s="4">
        <f t="shared" si="23"/>
        <v>2313.7399297668294</v>
      </c>
      <c r="D159" s="4">
        <f t="shared" si="24"/>
        <v>4981.2346063855111</v>
      </c>
      <c r="E159" s="4">
        <f t="shared" si="25"/>
        <v>260711.38890750916</v>
      </c>
      <c r="G159" s="4">
        <f t="shared" si="26"/>
        <v>7424.8645361523404</v>
      </c>
    </row>
    <row r="160" spans="1:9">
      <c r="A160">
        <f t="shared" si="31"/>
        <v>147</v>
      </c>
      <c r="B160" s="4">
        <f t="shared" si="22"/>
        <v>7424.8645361523404</v>
      </c>
      <c r="C160" s="4">
        <f t="shared" si="23"/>
        <v>2270.3616784028886</v>
      </c>
      <c r="D160" s="4">
        <f t="shared" si="24"/>
        <v>5024.6128577494519</v>
      </c>
      <c r="E160" s="4">
        <f t="shared" si="25"/>
        <v>255686.7760497597</v>
      </c>
      <c r="G160" s="4">
        <f t="shared" si="26"/>
        <v>7424.8645361523404</v>
      </c>
    </row>
    <row r="161" spans="1:7">
      <c r="A161">
        <f t="shared" si="31"/>
        <v>148</v>
      </c>
      <c r="B161" s="4">
        <f t="shared" si="22"/>
        <v>7424.8645361523413</v>
      </c>
      <c r="C161" s="4">
        <f t="shared" si="23"/>
        <v>2226.6056747666544</v>
      </c>
      <c r="D161" s="4">
        <f t="shared" si="24"/>
        <v>5068.3688613856866</v>
      </c>
      <c r="E161" s="4">
        <f t="shared" si="25"/>
        <v>250618.40718837403</v>
      </c>
      <c r="G161" s="4">
        <f t="shared" si="26"/>
        <v>7424.8645361523413</v>
      </c>
    </row>
    <row r="162" spans="1:7">
      <c r="A162">
        <f t="shared" si="31"/>
        <v>149</v>
      </c>
      <c r="B162" s="4">
        <f t="shared" si="22"/>
        <v>7424.8645361523404</v>
      </c>
      <c r="C162" s="4">
        <f t="shared" si="23"/>
        <v>2182.4686292654201</v>
      </c>
      <c r="D162" s="4">
        <f t="shared" si="24"/>
        <v>5112.5059068869205</v>
      </c>
      <c r="E162" s="4">
        <f t="shared" si="25"/>
        <v>245505.90128148711</v>
      </c>
      <c r="G162" s="4">
        <f t="shared" si="26"/>
        <v>7424.8645361523404</v>
      </c>
    </row>
    <row r="163" spans="1:7">
      <c r="A163">
        <f t="shared" si="31"/>
        <v>150</v>
      </c>
      <c r="B163" s="4">
        <f t="shared" si="22"/>
        <v>7424.8645361523404</v>
      </c>
      <c r="C163" s="4">
        <f t="shared" si="23"/>
        <v>2137.947223659613</v>
      </c>
      <c r="D163" s="4">
        <f t="shared" si="24"/>
        <v>5157.0273124927271</v>
      </c>
      <c r="E163" s="4">
        <f t="shared" si="25"/>
        <v>240348.87396899439</v>
      </c>
      <c r="G163" s="4">
        <f t="shared" si="26"/>
        <v>7424.8645361523404</v>
      </c>
    </row>
    <row r="164" spans="1:7">
      <c r="A164">
        <f t="shared" si="31"/>
        <v>151</v>
      </c>
      <c r="B164" s="4">
        <f t="shared" si="22"/>
        <v>7424.8645361523422</v>
      </c>
      <c r="C164" s="4">
        <f t="shared" si="23"/>
        <v>2093.0381108133229</v>
      </c>
      <c r="D164" s="4">
        <f t="shared" si="24"/>
        <v>5201.9364253390186</v>
      </c>
      <c r="E164" s="4">
        <f t="shared" si="25"/>
        <v>235146.93754365537</v>
      </c>
      <c r="G164" s="4">
        <f t="shared" si="26"/>
        <v>7424.8645361523422</v>
      </c>
    </row>
    <row r="165" spans="1:7">
      <c r="A165">
        <f t="shared" si="31"/>
        <v>152</v>
      </c>
      <c r="B165" s="4">
        <f t="shared" si="22"/>
        <v>7424.8645361523413</v>
      </c>
      <c r="C165" s="4">
        <f t="shared" si="23"/>
        <v>2047.737914442662</v>
      </c>
      <c r="D165" s="4">
        <f t="shared" si="24"/>
        <v>5247.2366217096787</v>
      </c>
      <c r="E165" s="4">
        <f t="shared" si="25"/>
        <v>229899.70092194568</v>
      </c>
      <c r="G165" s="4">
        <f t="shared" si="26"/>
        <v>7424.8645361523413</v>
      </c>
    </row>
    <row r="166" spans="1:7">
      <c r="A166">
        <f t="shared" si="31"/>
        <v>153</v>
      </c>
      <c r="B166" s="4">
        <f t="shared" si="22"/>
        <v>7424.8645361523413</v>
      </c>
      <c r="C166" s="4">
        <f t="shared" si="23"/>
        <v>2002.0432288619404</v>
      </c>
      <c r="D166" s="4">
        <f t="shared" si="24"/>
        <v>5292.9313072904006</v>
      </c>
      <c r="E166" s="4">
        <f t="shared" si="25"/>
        <v>224606.76961465529</v>
      </c>
      <c r="G166" s="4">
        <f t="shared" si="26"/>
        <v>7424.8645361523413</v>
      </c>
    </row>
    <row r="167" spans="1:7">
      <c r="A167">
        <f t="shared" si="31"/>
        <v>154</v>
      </c>
      <c r="B167" s="4">
        <f t="shared" si="22"/>
        <v>7424.8645361523404</v>
      </c>
      <c r="C167" s="4">
        <f t="shared" si="23"/>
        <v>1955.9506187276195</v>
      </c>
      <c r="D167" s="4">
        <f t="shared" si="24"/>
        <v>5339.0239174247208</v>
      </c>
      <c r="E167" s="4">
        <f t="shared" si="25"/>
        <v>219267.74569723057</v>
      </c>
      <c r="G167" s="4">
        <f t="shared" si="26"/>
        <v>7424.8645361523404</v>
      </c>
    </row>
    <row r="168" spans="1:7">
      <c r="A168">
        <f t="shared" si="31"/>
        <v>155</v>
      </c>
      <c r="B168" s="4">
        <f t="shared" si="22"/>
        <v>7424.8645361523404</v>
      </c>
      <c r="C168" s="4">
        <f t="shared" si="23"/>
        <v>1909.456618780046</v>
      </c>
      <c r="D168" s="4">
        <f t="shared" si="24"/>
        <v>5385.5179173722945</v>
      </c>
      <c r="E168" s="4">
        <f t="shared" si="25"/>
        <v>213882.22777985828</v>
      </c>
      <c r="G168" s="4">
        <f t="shared" si="26"/>
        <v>7424.8645361523404</v>
      </c>
    </row>
    <row r="169" spans="1:7">
      <c r="A169">
        <f t="shared" si="31"/>
        <v>156</v>
      </c>
      <c r="B169" s="4">
        <f t="shared" si="22"/>
        <v>7424.8645361523413</v>
      </c>
      <c r="C169" s="4">
        <f t="shared" si="23"/>
        <v>1862.5577335829291</v>
      </c>
      <c r="D169" s="4">
        <f t="shared" si="24"/>
        <v>5432.4168025694116</v>
      </c>
      <c r="E169" s="4">
        <f t="shared" si="25"/>
        <v>208449.81097728887</v>
      </c>
      <c r="G169" s="4">
        <f t="shared" si="26"/>
        <v>7424.8645361523413</v>
      </c>
    </row>
    <row r="170" spans="1:7">
      <c r="A170">
        <f t="shared" si="31"/>
        <v>157</v>
      </c>
      <c r="B170" s="4">
        <f t="shared" si="22"/>
        <v>7424.8645361523413</v>
      </c>
      <c r="C170" s="4">
        <f t="shared" si="23"/>
        <v>1815.2504372605536</v>
      </c>
      <c r="D170" s="4">
        <f t="shared" si="24"/>
        <v>5479.7240988917874</v>
      </c>
      <c r="E170" s="4">
        <f t="shared" si="25"/>
        <v>202970.08687839709</v>
      </c>
      <c r="G170" s="4">
        <f t="shared" si="26"/>
        <v>7424.8645361523413</v>
      </c>
    </row>
    <row r="171" spans="1:7">
      <c r="A171">
        <f t="shared" si="31"/>
        <v>158</v>
      </c>
      <c r="B171" s="4">
        <f t="shared" si="22"/>
        <v>7424.8645361523404</v>
      </c>
      <c r="C171" s="4">
        <f t="shared" si="23"/>
        <v>1767.5311732327045</v>
      </c>
      <c r="D171" s="4">
        <f t="shared" si="24"/>
        <v>5527.4433629196355</v>
      </c>
      <c r="E171" s="4">
        <f t="shared" si="25"/>
        <v>197442.64351547745</v>
      </c>
      <c r="G171" s="4">
        <f t="shared" si="26"/>
        <v>7424.8645361523404</v>
      </c>
    </row>
    <row r="172" spans="1:7">
      <c r="A172">
        <f t="shared" si="31"/>
        <v>159</v>
      </c>
      <c r="B172" s="4">
        <f t="shared" si="22"/>
        <v>7424.8645361523413</v>
      </c>
      <c r="C172" s="4">
        <f t="shared" si="23"/>
        <v>1719.3963539472795</v>
      </c>
      <c r="D172" s="4">
        <f t="shared" si="24"/>
        <v>5575.5781822050612</v>
      </c>
      <c r="E172" s="4">
        <f t="shared" si="25"/>
        <v>191867.06533327239</v>
      </c>
      <c r="G172" s="4">
        <f t="shared" si="26"/>
        <v>7424.8645361523413</v>
      </c>
    </row>
    <row r="173" spans="1:7">
      <c r="A173">
        <f t="shared" si="31"/>
        <v>160</v>
      </c>
      <c r="B173" s="4">
        <f t="shared" si="22"/>
        <v>7424.8645361523413</v>
      </c>
      <c r="C173" s="4">
        <f t="shared" si="23"/>
        <v>1670.8423606105769</v>
      </c>
      <c r="D173" s="4">
        <f t="shared" si="24"/>
        <v>5624.1321755417639</v>
      </c>
      <c r="E173" s="4">
        <f t="shared" si="25"/>
        <v>186242.93315773061</v>
      </c>
      <c r="G173" s="4">
        <f t="shared" si="26"/>
        <v>7424.8645361523413</v>
      </c>
    </row>
    <row r="174" spans="1:7">
      <c r="A174">
        <f t="shared" si="31"/>
        <v>161</v>
      </c>
      <c r="B174" s="4">
        <f t="shared" si="22"/>
        <v>7424.8645361523404</v>
      </c>
      <c r="C174" s="4">
        <f t="shared" si="23"/>
        <v>1621.8655429152336</v>
      </c>
      <c r="D174" s="4">
        <f t="shared" si="24"/>
        <v>5673.1089932371069</v>
      </c>
      <c r="E174" s="4">
        <f t="shared" si="25"/>
        <v>180569.8241644935</v>
      </c>
      <c r="G174" s="4">
        <f t="shared" si="26"/>
        <v>7424.8645361523404</v>
      </c>
    </row>
    <row r="175" spans="1:7">
      <c r="A175">
        <f t="shared" si="31"/>
        <v>162</v>
      </c>
      <c r="B175" s="4">
        <f t="shared" si="22"/>
        <v>7424.8645361523404</v>
      </c>
      <c r="C175" s="4">
        <f t="shared" si="23"/>
        <v>1572.462218765794</v>
      </c>
      <c r="D175" s="4">
        <f t="shared" si="24"/>
        <v>5722.5123173865459</v>
      </c>
      <c r="E175" s="4">
        <f t="shared" si="25"/>
        <v>174847.31184710696</v>
      </c>
      <c r="G175" s="4">
        <f t="shared" si="26"/>
        <v>7424.8645361523404</v>
      </c>
    </row>
    <row r="176" spans="1:7">
      <c r="A176">
        <f t="shared" si="31"/>
        <v>163</v>
      </c>
      <c r="B176" s="4">
        <f t="shared" si="22"/>
        <v>7424.8645361523404</v>
      </c>
      <c r="C176" s="4">
        <f t="shared" si="23"/>
        <v>1522.6286740018863</v>
      </c>
      <c r="D176" s="4">
        <f t="shared" si="24"/>
        <v>5772.3458621504542</v>
      </c>
      <c r="E176" s="4">
        <f t="shared" si="25"/>
        <v>169074.96598495651</v>
      </c>
      <c r="G176" s="4">
        <f t="shared" si="26"/>
        <v>7424.8645361523404</v>
      </c>
    </row>
    <row r="177" spans="1:7">
      <c r="A177">
        <f t="shared" si="31"/>
        <v>164</v>
      </c>
      <c r="B177" s="4">
        <f t="shared" si="22"/>
        <v>7424.8645361523404</v>
      </c>
      <c r="C177" s="4">
        <f t="shared" si="23"/>
        <v>1472.3611621189925</v>
      </c>
      <c r="D177" s="4">
        <f t="shared" si="24"/>
        <v>5822.613374033348</v>
      </c>
      <c r="E177" s="4">
        <f t="shared" si="25"/>
        <v>163252.35261092315</v>
      </c>
      <c r="G177" s="4">
        <f t="shared" si="26"/>
        <v>7424.8645361523404</v>
      </c>
    </row>
    <row r="178" spans="1:7">
      <c r="A178">
        <f t="shared" si="31"/>
        <v>165</v>
      </c>
      <c r="B178" s="4">
        <f t="shared" si="22"/>
        <v>7424.8645361523404</v>
      </c>
      <c r="C178" s="4">
        <f t="shared" si="23"/>
        <v>1421.6559039867855</v>
      </c>
      <c r="D178" s="4">
        <f t="shared" si="24"/>
        <v>5873.3186321655548</v>
      </c>
      <c r="E178" s="4">
        <f t="shared" si="25"/>
        <v>157379.03397875759</v>
      </c>
      <c r="G178" s="4">
        <f t="shared" si="26"/>
        <v>7424.8645361523404</v>
      </c>
    </row>
    <row r="179" spans="1:7">
      <c r="A179">
        <f t="shared" si="31"/>
        <v>166</v>
      </c>
      <c r="B179" s="4">
        <f t="shared" si="22"/>
        <v>7424.8645361523404</v>
      </c>
      <c r="C179" s="4">
        <f t="shared" si="23"/>
        <v>1370.5090875650105</v>
      </c>
      <c r="D179" s="4">
        <f t="shared" si="24"/>
        <v>5924.4654485873298</v>
      </c>
      <c r="E179" s="4">
        <f t="shared" si="25"/>
        <v>151454.56853017028</v>
      </c>
      <c r="G179" s="4">
        <f t="shared" si="26"/>
        <v>7424.8645361523404</v>
      </c>
    </row>
    <row r="180" spans="1:7">
      <c r="A180">
        <f t="shared" si="31"/>
        <v>167</v>
      </c>
      <c r="B180" s="4">
        <f t="shared" si="22"/>
        <v>7424.8645361523404</v>
      </c>
      <c r="C180" s="4">
        <f t="shared" si="23"/>
        <v>1318.9168676168961</v>
      </c>
      <c r="D180" s="4">
        <f t="shared" si="24"/>
        <v>5976.0576685354445</v>
      </c>
      <c r="E180" s="4">
        <f t="shared" si="25"/>
        <v>145478.51086163483</v>
      </c>
      <c r="G180" s="4">
        <f t="shared" si="26"/>
        <v>7424.8645361523404</v>
      </c>
    </row>
    <row r="181" spans="1:7">
      <c r="A181">
        <f t="shared" si="31"/>
        <v>168</v>
      </c>
      <c r="B181" s="4">
        <f t="shared" si="22"/>
        <v>7424.8645361523404</v>
      </c>
      <c r="C181" s="4">
        <f t="shared" si="23"/>
        <v>1266.8753654200664</v>
      </c>
      <c r="D181" s="4">
        <f t="shared" si="24"/>
        <v>6028.0991707322737</v>
      </c>
      <c r="E181" s="4">
        <f t="shared" si="25"/>
        <v>139450.41169090255</v>
      </c>
      <c r="G181" s="4">
        <f t="shared" si="26"/>
        <v>7424.8645361523404</v>
      </c>
    </row>
    <row r="182" spans="1:7">
      <c r="A182">
        <f t="shared" si="31"/>
        <v>169</v>
      </c>
      <c r="B182" s="4">
        <f t="shared" si="22"/>
        <v>7424.8645361523404</v>
      </c>
      <c r="C182" s="4">
        <f t="shared" si="23"/>
        <v>1214.3806684749393</v>
      </c>
      <c r="D182" s="4">
        <f t="shared" si="24"/>
        <v>6080.5938676774003</v>
      </c>
      <c r="E182" s="4">
        <f t="shared" si="25"/>
        <v>133369.81782322514</v>
      </c>
      <c r="G182" s="4">
        <f t="shared" si="26"/>
        <v>7424.8645361523404</v>
      </c>
    </row>
    <row r="183" spans="1:7">
      <c r="A183">
        <f t="shared" si="31"/>
        <v>170</v>
      </c>
      <c r="B183" s="4">
        <f t="shared" si="22"/>
        <v>7424.8645361523404</v>
      </c>
      <c r="C183" s="4">
        <f t="shared" si="23"/>
        <v>1161.428830210582</v>
      </c>
      <c r="D183" s="4">
        <f t="shared" si="24"/>
        <v>6133.5457059417586</v>
      </c>
      <c r="E183" s="4">
        <f t="shared" si="25"/>
        <v>127236.27211728338</v>
      </c>
      <c r="G183" s="4">
        <f t="shared" si="26"/>
        <v>7424.8645361523404</v>
      </c>
    </row>
    <row r="184" spans="1:7">
      <c r="A184">
        <f t="shared" si="31"/>
        <v>171</v>
      </c>
      <c r="B184" s="4">
        <f t="shared" si="22"/>
        <v>7424.8645361523413</v>
      </c>
      <c r="C184" s="4">
        <f t="shared" si="23"/>
        <v>1108.015869688006</v>
      </c>
      <c r="D184" s="4">
        <f t="shared" si="24"/>
        <v>6186.9586664643348</v>
      </c>
      <c r="E184" s="4">
        <f t="shared" si="25"/>
        <v>121049.31345081906</v>
      </c>
      <c r="G184" s="4">
        <f t="shared" si="26"/>
        <v>7424.8645361523413</v>
      </c>
    </row>
    <row r="185" spans="1:7">
      <c r="A185">
        <f t="shared" si="31"/>
        <v>172</v>
      </c>
      <c r="B185" s="4">
        <f t="shared" si="22"/>
        <v>7424.8645361523404</v>
      </c>
      <c r="C185" s="4">
        <f t="shared" si="23"/>
        <v>1054.1377713008787</v>
      </c>
      <c r="D185" s="4">
        <f t="shared" si="24"/>
        <v>6240.8367648514613</v>
      </c>
      <c r="E185" s="4">
        <f t="shared" si="25"/>
        <v>114808.47668596759</v>
      </c>
      <c r="G185" s="4">
        <f t="shared" si="26"/>
        <v>7424.8645361523404</v>
      </c>
    </row>
    <row r="186" spans="1:7">
      <c r="A186">
        <f t="shared" si="31"/>
        <v>173</v>
      </c>
      <c r="B186" s="4">
        <f t="shared" si="22"/>
        <v>7424.8645361523404</v>
      </c>
      <c r="C186" s="4">
        <f t="shared" si="23"/>
        <v>999.79048447363084</v>
      </c>
      <c r="D186" s="4">
        <f t="shared" si="24"/>
        <v>6295.1840516787097</v>
      </c>
      <c r="E186" s="4">
        <f t="shared" si="25"/>
        <v>108513.29263428888</v>
      </c>
      <c r="G186" s="4">
        <f t="shared" si="26"/>
        <v>7424.8645361523404</v>
      </c>
    </row>
    <row r="187" spans="1:7">
      <c r="A187">
        <f t="shared" si="31"/>
        <v>174</v>
      </c>
      <c r="B187" s="4">
        <f t="shared" si="22"/>
        <v>7424.8645361523404</v>
      </c>
      <c r="C187" s="4">
        <f t="shared" si="23"/>
        <v>944.96992335692869</v>
      </c>
      <c r="D187" s="4">
        <f t="shared" si="24"/>
        <v>6350.004612795411</v>
      </c>
      <c r="E187" s="4">
        <f t="shared" si="25"/>
        <v>102163.28802149347</v>
      </c>
      <c r="G187" s="4">
        <f t="shared" si="26"/>
        <v>7424.8645361523404</v>
      </c>
    </row>
    <row r="188" spans="1:7">
      <c r="A188">
        <f t="shared" si="31"/>
        <v>175</v>
      </c>
      <c r="B188" s="4">
        <f t="shared" si="22"/>
        <v>7424.8645361523413</v>
      </c>
      <c r="C188" s="4">
        <f t="shared" si="23"/>
        <v>889.671966520502</v>
      </c>
      <c r="D188" s="4">
        <f t="shared" si="24"/>
        <v>6405.3025696318391</v>
      </c>
      <c r="E188" s="4">
        <f t="shared" si="25"/>
        <v>95757.985451861634</v>
      </c>
      <c r="G188" s="4">
        <f t="shared" si="26"/>
        <v>7424.8645361523413</v>
      </c>
    </row>
    <row r="189" spans="1:7">
      <c r="A189">
        <f t="shared" si="31"/>
        <v>176</v>
      </c>
      <c r="B189" s="4">
        <f t="shared" si="22"/>
        <v>7424.8645361523413</v>
      </c>
      <c r="C189" s="4">
        <f t="shared" si="23"/>
        <v>833.89245664329144</v>
      </c>
      <c r="D189" s="4">
        <f t="shared" si="24"/>
        <v>6461.0820795090494</v>
      </c>
      <c r="E189" s="4">
        <f t="shared" si="25"/>
        <v>89296.903372352579</v>
      </c>
      <c r="G189" s="4">
        <f t="shared" si="26"/>
        <v>7424.8645361523413</v>
      </c>
    </row>
    <row r="190" spans="1:7">
      <c r="A190">
        <f t="shared" si="31"/>
        <v>177</v>
      </c>
      <c r="B190" s="4">
        <f t="shared" si="22"/>
        <v>7424.8645361523413</v>
      </c>
      <c r="C190" s="4">
        <f t="shared" si="23"/>
        <v>777.62720020090023</v>
      </c>
      <c r="D190" s="4">
        <f t="shared" si="24"/>
        <v>6517.347335951441</v>
      </c>
      <c r="E190" s="4">
        <f t="shared" si="25"/>
        <v>82779.556036401133</v>
      </c>
      <c r="G190" s="4">
        <f t="shared" si="26"/>
        <v>7424.8645361523413</v>
      </c>
    </row>
    <row r="191" spans="1:7">
      <c r="A191">
        <f t="shared" si="31"/>
        <v>178</v>
      </c>
      <c r="B191" s="4">
        <f t="shared" si="22"/>
        <v>7424.8645361523404</v>
      </c>
      <c r="C191" s="4">
        <f t="shared" si="23"/>
        <v>720.87196715032314</v>
      </c>
      <c r="D191" s="4">
        <f t="shared" si="24"/>
        <v>6574.1025690020169</v>
      </c>
      <c r="E191" s="4">
        <f t="shared" si="25"/>
        <v>76205.453467399115</v>
      </c>
      <c r="G191" s="4">
        <f t="shared" si="26"/>
        <v>7424.8645361523404</v>
      </c>
    </row>
    <row r="192" spans="1:7">
      <c r="A192">
        <f t="shared" si="31"/>
        <v>179</v>
      </c>
      <c r="B192" s="4">
        <f t="shared" si="22"/>
        <v>7424.8645361523404</v>
      </c>
      <c r="C192" s="4">
        <f t="shared" si="23"/>
        <v>663.62249061193052</v>
      </c>
      <c r="D192" s="4">
        <f t="shared" si="24"/>
        <v>6631.3520455404096</v>
      </c>
      <c r="E192" s="4">
        <f t="shared" si="25"/>
        <v>69574.101421858708</v>
      </c>
      <c r="G192" s="4">
        <f t="shared" si="26"/>
        <v>7424.8645361523404</v>
      </c>
    </row>
    <row r="193" spans="1:7">
      <c r="A193">
        <f t="shared" si="31"/>
        <v>180</v>
      </c>
      <c r="B193" s="4">
        <f t="shared" si="22"/>
        <v>7424.8645361523413</v>
      </c>
      <c r="C193" s="4">
        <f t="shared" si="23"/>
        <v>605.87446654868279</v>
      </c>
      <c r="D193" s="4">
        <f t="shared" si="24"/>
        <v>6689.1000696036581</v>
      </c>
      <c r="E193" s="4">
        <f t="shared" si="25"/>
        <v>62885.001352255051</v>
      </c>
      <c r="G193" s="4">
        <f t="shared" si="26"/>
        <v>7424.8645361523413</v>
      </c>
    </row>
    <row r="194" spans="1:7">
      <c r="A194">
        <f t="shared" si="31"/>
        <v>181</v>
      </c>
      <c r="B194" s="4">
        <f t="shared" si="22"/>
        <v>7424.8645361523404</v>
      </c>
      <c r="C194" s="4">
        <f t="shared" si="23"/>
        <v>547.62355344255081</v>
      </c>
      <c r="D194" s="4">
        <f t="shared" si="24"/>
        <v>6747.3509827097896</v>
      </c>
      <c r="E194" s="4">
        <f t="shared" si="25"/>
        <v>56137.650369545263</v>
      </c>
      <c r="G194" s="4">
        <f t="shared" si="26"/>
        <v>7424.8645361523404</v>
      </c>
    </row>
    <row r="195" spans="1:7">
      <c r="A195">
        <f t="shared" si="31"/>
        <v>182</v>
      </c>
      <c r="B195" s="4">
        <f t="shared" si="22"/>
        <v>7424.8645361523404</v>
      </c>
      <c r="C195" s="4">
        <f t="shared" si="23"/>
        <v>488.8653719681198</v>
      </c>
      <c r="D195" s="4">
        <f t="shared" si="24"/>
        <v>6806.1091641842204</v>
      </c>
      <c r="E195" s="4">
        <f t="shared" si="25"/>
        <v>49331.541205361042</v>
      </c>
      <c r="G195" s="4">
        <f t="shared" si="26"/>
        <v>7424.8645361523404</v>
      </c>
    </row>
    <row r="196" spans="1:7">
      <c r="A196">
        <f t="shared" si="31"/>
        <v>183</v>
      </c>
      <c r="B196" s="4">
        <f t="shared" si="22"/>
        <v>7424.8645361523413</v>
      </c>
      <c r="C196" s="4">
        <f t="shared" si="23"/>
        <v>429.59550466334895</v>
      </c>
      <c r="D196" s="4">
        <f t="shared" si="24"/>
        <v>6865.379031488992</v>
      </c>
      <c r="E196" s="4">
        <f t="shared" si="25"/>
        <v>42466.16217387205</v>
      </c>
      <c r="G196" s="4">
        <f t="shared" si="26"/>
        <v>7424.8645361523413</v>
      </c>
    </row>
    <row r="197" spans="1:7">
      <c r="A197">
        <f t="shared" si="31"/>
        <v>184</v>
      </c>
      <c r="B197" s="4">
        <f t="shared" si="22"/>
        <v>7424.8645361523404</v>
      </c>
      <c r="C197" s="4">
        <f t="shared" si="23"/>
        <v>369.80949559746563</v>
      </c>
      <c r="D197" s="4">
        <f t="shared" si="24"/>
        <v>6925.1650405548744</v>
      </c>
      <c r="E197" s="4">
        <f t="shared" si="25"/>
        <v>35540.997133317178</v>
      </c>
      <c r="G197" s="4">
        <f t="shared" si="26"/>
        <v>7424.8645361523404</v>
      </c>
    </row>
    <row r="198" spans="1:7">
      <c r="A198">
        <f t="shared" si="31"/>
        <v>185</v>
      </c>
      <c r="B198" s="4">
        <f t="shared" si="22"/>
        <v>7424.8645361523404</v>
      </c>
      <c r="C198" s="4">
        <f t="shared" si="23"/>
        <v>309.5028500359669</v>
      </c>
      <c r="D198" s="4">
        <f t="shared" si="24"/>
        <v>6985.4716861163733</v>
      </c>
      <c r="E198" s="4">
        <f t="shared" si="25"/>
        <v>28555.525447200806</v>
      </c>
      <c r="G198" s="4">
        <f t="shared" si="26"/>
        <v>7424.8645361523404</v>
      </c>
    </row>
    <row r="199" spans="1:7">
      <c r="A199">
        <f t="shared" si="31"/>
        <v>186</v>
      </c>
      <c r="B199" s="4">
        <f t="shared" si="22"/>
        <v>7424.8645361523413</v>
      </c>
      <c r="C199" s="4">
        <f t="shared" si="23"/>
        <v>248.67103410270346</v>
      </c>
      <c r="D199" s="4">
        <f t="shared" si="24"/>
        <v>7046.3035020496372</v>
      </c>
      <c r="E199" s="4">
        <f t="shared" si="25"/>
        <v>21509.22194515117</v>
      </c>
      <c r="G199" s="4">
        <f t="shared" si="26"/>
        <v>7424.8645361523413</v>
      </c>
    </row>
    <row r="200" spans="1:7">
      <c r="A200">
        <f t="shared" si="31"/>
        <v>187</v>
      </c>
      <c r="B200" s="4">
        <f t="shared" si="22"/>
        <v>7424.8645361523404</v>
      </c>
      <c r="C200" s="4">
        <f t="shared" si="23"/>
        <v>187.30947443902119</v>
      </c>
      <c r="D200" s="4">
        <f t="shared" si="24"/>
        <v>7107.6650617133191</v>
      </c>
      <c r="E200" s="4">
        <f t="shared" si="25"/>
        <v>14401.55688343785</v>
      </c>
      <c r="G200" s="4">
        <f t="shared" si="26"/>
        <v>7424.8645361523404</v>
      </c>
    </row>
    <row r="201" spans="1:7">
      <c r="A201">
        <f t="shared" si="31"/>
        <v>188</v>
      </c>
      <c r="B201" s="4">
        <f t="shared" si="22"/>
        <v>7424.8645361523404</v>
      </c>
      <c r="C201" s="4">
        <f t="shared" si="23"/>
        <v>125.4135578599344</v>
      </c>
      <c r="D201" s="4">
        <f t="shared" si="24"/>
        <v>7169.5609782924057</v>
      </c>
      <c r="E201" s="4">
        <f t="shared" si="25"/>
        <v>7231.9959051454443</v>
      </c>
      <c r="G201" s="4">
        <f t="shared" si="26"/>
        <v>7424.8645361523404</v>
      </c>
    </row>
    <row r="202" spans="1:7">
      <c r="A202">
        <f t="shared" si="31"/>
        <v>189</v>
      </c>
      <c r="B202" s="4">
        <f t="shared" si="22"/>
        <v>7424.8645361523413</v>
      </c>
      <c r="C202" s="4">
        <f t="shared" si="23"/>
        <v>62.978631007304685</v>
      </c>
      <c r="D202" s="4">
        <f t="shared" si="24"/>
        <v>7231.995905145036</v>
      </c>
      <c r="E202" s="4">
        <f t="shared" si="25"/>
        <v>4.0836312109604478E-10</v>
      </c>
      <c r="G202" s="4">
        <f t="shared" si="26"/>
        <v>7424.8645361523413</v>
      </c>
    </row>
    <row r="203" spans="1:7">
      <c r="A203" t="s">
        <v>54</v>
      </c>
      <c r="B203" s="4">
        <f>SUM(B14:B202)</f>
        <v>1403299.3973327975</v>
      </c>
      <c r="C203" s="4">
        <f>SUM(C14:C202)</f>
        <v>703750.18733279221</v>
      </c>
      <c r="D203" s="4">
        <f>SUM(D14:D202)</f>
        <v>675000</v>
      </c>
    </row>
    <row r="204" spans="1:7">
      <c r="B20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C23FF-E2E3-4449-9CE4-4604396C0BB8}">
  <dimension ref="B3:F4"/>
  <sheetViews>
    <sheetView workbookViewId="0">
      <selection activeCell="E4" sqref="E4"/>
    </sheetView>
  </sheetViews>
  <sheetFormatPr defaultColWidth="11.42578125" defaultRowHeight="15"/>
  <cols>
    <col min="2" max="2" width="13.42578125" bestFit="1" customWidth="1"/>
    <col min="3" max="3" width="12.7109375" bestFit="1" customWidth="1"/>
  </cols>
  <sheetData>
    <row r="3" spans="2:6">
      <c r="B3" s="4">
        <v>2500000</v>
      </c>
      <c r="C3" s="4">
        <f>B3*(1+0.07)^5</f>
        <v>3506379.3267500005</v>
      </c>
      <c r="E3" t="s">
        <v>55</v>
      </c>
    </row>
    <row r="4" spans="2:6">
      <c r="E4" s="4">
        <f>2000000*0.05</f>
        <v>100000</v>
      </c>
      <c r="F4" s="4">
        <v>12000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0701-1856-448E-A6D6-FB0DB12CD3D4}">
  <dimension ref="B1:EE15"/>
  <sheetViews>
    <sheetView workbookViewId="0"/>
  </sheetViews>
  <sheetFormatPr defaultColWidth="11.42578125" defaultRowHeight="15"/>
  <cols>
    <col min="2" max="2" width="15.42578125" bestFit="1" customWidth="1"/>
    <col min="3" max="3" width="25.7109375" bestFit="1" customWidth="1"/>
    <col min="133" max="133" width="12.7109375" bestFit="1" customWidth="1"/>
  </cols>
  <sheetData>
    <row r="1" spans="2:135">
      <c r="B1" t="s">
        <v>56</v>
      </c>
      <c r="C1">
        <f>ROUND(C2/12,0)</f>
        <v>0</v>
      </c>
      <c r="D1">
        <f t="shared" ref="D1:BO1" si="0">ROUND(D2/12,0)</f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1</v>
      </c>
      <c r="I1">
        <f t="shared" si="0"/>
        <v>1</v>
      </c>
      <c r="J1">
        <f t="shared" si="0"/>
        <v>1</v>
      </c>
      <c r="K1">
        <f t="shared" si="0"/>
        <v>1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 t="shared" si="0"/>
        <v>1</v>
      </c>
      <c r="T1">
        <f t="shared" si="0"/>
        <v>2</v>
      </c>
      <c r="U1">
        <f t="shared" si="0"/>
        <v>2</v>
      </c>
      <c r="V1">
        <f t="shared" si="0"/>
        <v>2</v>
      </c>
      <c r="W1">
        <f t="shared" si="0"/>
        <v>2</v>
      </c>
      <c r="X1">
        <f t="shared" si="0"/>
        <v>2</v>
      </c>
      <c r="Y1">
        <f t="shared" si="0"/>
        <v>2</v>
      </c>
      <c r="Z1">
        <f t="shared" si="0"/>
        <v>2</v>
      </c>
      <c r="AA1">
        <f t="shared" si="0"/>
        <v>2</v>
      </c>
      <c r="AB1">
        <f t="shared" si="0"/>
        <v>2</v>
      </c>
      <c r="AC1">
        <f t="shared" si="0"/>
        <v>2</v>
      </c>
      <c r="AD1">
        <f t="shared" si="0"/>
        <v>2</v>
      </c>
      <c r="AE1">
        <f t="shared" si="0"/>
        <v>2</v>
      </c>
      <c r="AF1">
        <f t="shared" si="0"/>
        <v>3</v>
      </c>
      <c r="AG1">
        <f t="shared" si="0"/>
        <v>3</v>
      </c>
      <c r="AH1">
        <f t="shared" si="0"/>
        <v>3</v>
      </c>
      <c r="AI1">
        <f t="shared" si="0"/>
        <v>3</v>
      </c>
      <c r="AJ1">
        <f t="shared" si="0"/>
        <v>3</v>
      </c>
      <c r="AK1">
        <f t="shared" si="0"/>
        <v>3</v>
      </c>
      <c r="AL1">
        <f t="shared" si="0"/>
        <v>3</v>
      </c>
      <c r="AM1">
        <f t="shared" si="0"/>
        <v>3</v>
      </c>
      <c r="AN1">
        <f t="shared" si="0"/>
        <v>3</v>
      </c>
      <c r="AO1">
        <f t="shared" si="0"/>
        <v>3</v>
      </c>
      <c r="AP1">
        <f t="shared" si="0"/>
        <v>3</v>
      </c>
      <c r="AQ1">
        <f t="shared" si="0"/>
        <v>3</v>
      </c>
      <c r="AR1">
        <f t="shared" si="0"/>
        <v>4</v>
      </c>
      <c r="AS1">
        <f t="shared" si="0"/>
        <v>4</v>
      </c>
      <c r="AT1">
        <f t="shared" si="0"/>
        <v>4</v>
      </c>
      <c r="AU1">
        <f t="shared" si="0"/>
        <v>4</v>
      </c>
      <c r="AV1">
        <f t="shared" si="0"/>
        <v>4</v>
      </c>
      <c r="AW1">
        <f t="shared" si="0"/>
        <v>4</v>
      </c>
      <c r="AX1">
        <f t="shared" si="0"/>
        <v>4</v>
      </c>
      <c r="AY1">
        <f t="shared" si="0"/>
        <v>4</v>
      </c>
      <c r="AZ1">
        <f t="shared" si="0"/>
        <v>4</v>
      </c>
      <c r="BA1">
        <f t="shared" si="0"/>
        <v>4</v>
      </c>
      <c r="BB1">
        <f t="shared" si="0"/>
        <v>4</v>
      </c>
      <c r="BC1">
        <f t="shared" si="0"/>
        <v>4</v>
      </c>
      <c r="BD1">
        <f t="shared" si="0"/>
        <v>5</v>
      </c>
      <c r="BE1">
        <f t="shared" si="0"/>
        <v>5</v>
      </c>
      <c r="BF1">
        <f t="shared" si="0"/>
        <v>5</v>
      </c>
      <c r="BG1">
        <f t="shared" si="0"/>
        <v>5</v>
      </c>
      <c r="BH1">
        <f t="shared" si="0"/>
        <v>5</v>
      </c>
      <c r="BI1">
        <f t="shared" si="0"/>
        <v>5</v>
      </c>
      <c r="BJ1">
        <f t="shared" si="0"/>
        <v>5</v>
      </c>
      <c r="BK1">
        <f t="shared" si="0"/>
        <v>5</v>
      </c>
      <c r="BL1">
        <f t="shared" si="0"/>
        <v>5</v>
      </c>
      <c r="BM1">
        <f t="shared" si="0"/>
        <v>5</v>
      </c>
      <c r="BN1">
        <f t="shared" si="0"/>
        <v>5</v>
      </c>
      <c r="BO1">
        <f t="shared" si="0"/>
        <v>5</v>
      </c>
      <c r="BP1">
        <f t="shared" ref="BP1:EA1" si="1">ROUND(BP2/12,0)</f>
        <v>6</v>
      </c>
      <c r="BQ1">
        <f t="shared" si="1"/>
        <v>6</v>
      </c>
      <c r="BR1">
        <f t="shared" si="1"/>
        <v>6</v>
      </c>
      <c r="BS1">
        <f t="shared" si="1"/>
        <v>6</v>
      </c>
      <c r="BT1">
        <f t="shared" si="1"/>
        <v>6</v>
      </c>
      <c r="BU1">
        <f t="shared" si="1"/>
        <v>6</v>
      </c>
      <c r="BV1">
        <f t="shared" si="1"/>
        <v>6</v>
      </c>
      <c r="BW1">
        <f t="shared" si="1"/>
        <v>6</v>
      </c>
      <c r="BX1">
        <f t="shared" si="1"/>
        <v>6</v>
      </c>
      <c r="BY1">
        <f t="shared" si="1"/>
        <v>6</v>
      </c>
      <c r="BZ1">
        <f t="shared" si="1"/>
        <v>6</v>
      </c>
      <c r="CA1">
        <f t="shared" si="1"/>
        <v>6</v>
      </c>
      <c r="CB1">
        <f t="shared" si="1"/>
        <v>7</v>
      </c>
      <c r="CC1">
        <f t="shared" si="1"/>
        <v>7</v>
      </c>
      <c r="CD1">
        <f t="shared" si="1"/>
        <v>7</v>
      </c>
      <c r="CE1">
        <f t="shared" si="1"/>
        <v>7</v>
      </c>
      <c r="CF1">
        <f t="shared" si="1"/>
        <v>7</v>
      </c>
      <c r="CG1">
        <f t="shared" si="1"/>
        <v>7</v>
      </c>
      <c r="CH1">
        <f t="shared" si="1"/>
        <v>7</v>
      </c>
      <c r="CI1">
        <f t="shared" si="1"/>
        <v>7</v>
      </c>
      <c r="CJ1">
        <f t="shared" si="1"/>
        <v>7</v>
      </c>
      <c r="CK1">
        <f t="shared" si="1"/>
        <v>7</v>
      </c>
      <c r="CL1">
        <f t="shared" si="1"/>
        <v>7</v>
      </c>
      <c r="CM1">
        <f t="shared" si="1"/>
        <v>7</v>
      </c>
      <c r="CN1">
        <f t="shared" si="1"/>
        <v>8</v>
      </c>
      <c r="CO1">
        <f t="shared" si="1"/>
        <v>8</v>
      </c>
      <c r="CP1">
        <f t="shared" si="1"/>
        <v>8</v>
      </c>
      <c r="CQ1">
        <f t="shared" si="1"/>
        <v>8</v>
      </c>
      <c r="CR1">
        <f t="shared" si="1"/>
        <v>8</v>
      </c>
      <c r="CS1">
        <f t="shared" si="1"/>
        <v>8</v>
      </c>
      <c r="CT1">
        <f t="shared" si="1"/>
        <v>8</v>
      </c>
      <c r="CU1">
        <f t="shared" si="1"/>
        <v>8</v>
      </c>
      <c r="CV1">
        <f t="shared" si="1"/>
        <v>8</v>
      </c>
      <c r="CW1">
        <f t="shared" si="1"/>
        <v>8</v>
      </c>
      <c r="CX1">
        <f t="shared" si="1"/>
        <v>8</v>
      </c>
      <c r="CY1">
        <f t="shared" si="1"/>
        <v>8</v>
      </c>
      <c r="CZ1">
        <f t="shared" si="1"/>
        <v>9</v>
      </c>
      <c r="DA1">
        <f t="shared" si="1"/>
        <v>9</v>
      </c>
      <c r="DB1">
        <f t="shared" si="1"/>
        <v>9</v>
      </c>
      <c r="DC1">
        <f t="shared" si="1"/>
        <v>9</v>
      </c>
      <c r="DD1">
        <f t="shared" si="1"/>
        <v>9</v>
      </c>
      <c r="DE1">
        <f t="shared" si="1"/>
        <v>9</v>
      </c>
      <c r="DF1">
        <f t="shared" si="1"/>
        <v>9</v>
      </c>
      <c r="DG1">
        <f t="shared" si="1"/>
        <v>9</v>
      </c>
      <c r="DH1">
        <f t="shared" si="1"/>
        <v>9</v>
      </c>
      <c r="DI1">
        <f t="shared" si="1"/>
        <v>9</v>
      </c>
      <c r="DJ1">
        <f t="shared" si="1"/>
        <v>9</v>
      </c>
      <c r="DK1">
        <f t="shared" si="1"/>
        <v>9</v>
      </c>
      <c r="DL1">
        <f t="shared" si="1"/>
        <v>10</v>
      </c>
      <c r="DM1">
        <f t="shared" si="1"/>
        <v>10</v>
      </c>
      <c r="DN1">
        <f t="shared" si="1"/>
        <v>10</v>
      </c>
      <c r="DO1">
        <f t="shared" si="1"/>
        <v>10</v>
      </c>
      <c r="DP1">
        <f t="shared" si="1"/>
        <v>10</v>
      </c>
      <c r="DQ1">
        <f t="shared" si="1"/>
        <v>10</v>
      </c>
      <c r="DR1">
        <f t="shared" si="1"/>
        <v>10</v>
      </c>
      <c r="DS1">
        <f t="shared" si="1"/>
        <v>10</v>
      </c>
      <c r="DT1">
        <f t="shared" si="1"/>
        <v>10</v>
      </c>
      <c r="DU1">
        <f t="shared" si="1"/>
        <v>10</v>
      </c>
      <c r="DV1">
        <f t="shared" si="1"/>
        <v>10</v>
      </c>
      <c r="DW1">
        <f t="shared" si="1"/>
        <v>10</v>
      </c>
      <c r="DX1">
        <f t="shared" si="1"/>
        <v>11</v>
      </c>
      <c r="DY1">
        <f t="shared" si="1"/>
        <v>11</v>
      </c>
      <c r="DZ1">
        <f t="shared" si="1"/>
        <v>11</v>
      </c>
      <c r="EA1">
        <f t="shared" si="1"/>
        <v>11</v>
      </c>
      <c r="EB1">
        <f t="shared" ref="EB1:EC1" si="2">ROUND(EB2/12,0)</f>
        <v>11</v>
      </c>
      <c r="EC1">
        <f t="shared" si="2"/>
        <v>11</v>
      </c>
    </row>
    <row r="2" spans="2:135">
      <c r="B2" t="s">
        <v>57</v>
      </c>
      <c r="C2">
        <v>1</v>
      </c>
      <c r="D2">
        <v>2</v>
      </c>
      <c r="E2">
        <v>3</v>
      </c>
      <c r="F2">
        <v>4</v>
      </c>
      <c r="G2">
        <f>F2+1</f>
        <v>5</v>
      </c>
      <c r="H2">
        <f t="shared" ref="H2:BS2" si="3">G2+1</f>
        <v>6</v>
      </c>
      <c r="I2">
        <f t="shared" si="3"/>
        <v>7</v>
      </c>
      <c r="J2">
        <f t="shared" si="3"/>
        <v>8</v>
      </c>
      <c r="K2">
        <f t="shared" si="3"/>
        <v>9</v>
      </c>
      <c r="L2">
        <f t="shared" si="3"/>
        <v>10</v>
      </c>
      <c r="M2">
        <f t="shared" si="3"/>
        <v>11</v>
      </c>
      <c r="N2">
        <f t="shared" si="3"/>
        <v>12</v>
      </c>
      <c r="O2">
        <f t="shared" si="3"/>
        <v>13</v>
      </c>
      <c r="P2">
        <f t="shared" si="3"/>
        <v>14</v>
      </c>
      <c r="Q2">
        <f t="shared" si="3"/>
        <v>15</v>
      </c>
      <c r="R2">
        <f t="shared" si="3"/>
        <v>16</v>
      </c>
      <c r="S2">
        <f t="shared" si="3"/>
        <v>17</v>
      </c>
      <c r="T2">
        <f t="shared" si="3"/>
        <v>18</v>
      </c>
      <c r="U2">
        <f t="shared" si="3"/>
        <v>19</v>
      </c>
      <c r="V2">
        <f t="shared" si="3"/>
        <v>20</v>
      </c>
      <c r="W2">
        <f t="shared" si="3"/>
        <v>21</v>
      </c>
      <c r="X2">
        <f t="shared" si="3"/>
        <v>22</v>
      </c>
      <c r="Y2">
        <f t="shared" si="3"/>
        <v>23</v>
      </c>
      <c r="Z2">
        <f t="shared" si="3"/>
        <v>24</v>
      </c>
      <c r="AA2">
        <f t="shared" si="3"/>
        <v>25</v>
      </c>
      <c r="AB2">
        <f t="shared" si="3"/>
        <v>26</v>
      </c>
      <c r="AC2">
        <f t="shared" si="3"/>
        <v>27</v>
      </c>
      <c r="AD2">
        <f t="shared" si="3"/>
        <v>28</v>
      </c>
      <c r="AE2">
        <f t="shared" si="3"/>
        <v>29</v>
      </c>
      <c r="AF2">
        <f t="shared" si="3"/>
        <v>30</v>
      </c>
      <c r="AG2">
        <f t="shared" si="3"/>
        <v>31</v>
      </c>
      <c r="AH2">
        <f t="shared" si="3"/>
        <v>32</v>
      </c>
      <c r="AI2">
        <f t="shared" si="3"/>
        <v>33</v>
      </c>
      <c r="AJ2">
        <f t="shared" si="3"/>
        <v>34</v>
      </c>
      <c r="AK2">
        <f t="shared" si="3"/>
        <v>35</v>
      </c>
      <c r="AL2">
        <f t="shared" si="3"/>
        <v>36</v>
      </c>
      <c r="AM2">
        <f t="shared" si="3"/>
        <v>37</v>
      </c>
      <c r="AN2">
        <f t="shared" si="3"/>
        <v>38</v>
      </c>
      <c r="AO2">
        <f t="shared" si="3"/>
        <v>39</v>
      </c>
      <c r="AP2">
        <f t="shared" si="3"/>
        <v>40</v>
      </c>
      <c r="AQ2">
        <f t="shared" si="3"/>
        <v>41</v>
      </c>
      <c r="AR2">
        <f t="shared" si="3"/>
        <v>42</v>
      </c>
      <c r="AS2">
        <f t="shared" si="3"/>
        <v>43</v>
      </c>
      <c r="AT2">
        <f t="shared" si="3"/>
        <v>44</v>
      </c>
      <c r="AU2">
        <f t="shared" si="3"/>
        <v>45</v>
      </c>
      <c r="AV2">
        <f t="shared" si="3"/>
        <v>46</v>
      </c>
      <c r="AW2">
        <f t="shared" si="3"/>
        <v>47</v>
      </c>
      <c r="AX2">
        <f t="shared" si="3"/>
        <v>48</v>
      </c>
      <c r="AY2">
        <f t="shared" si="3"/>
        <v>49</v>
      </c>
      <c r="AZ2">
        <f t="shared" si="3"/>
        <v>50</v>
      </c>
      <c r="BA2">
        <f t="shared" si="3"/>
        <v>51</v>
      </c>
      <c r="BB2">
        <f t="shared" si="3"/>
        <v>52</v>
      </c>
      <c r="BC2">
        <f t="shared" si="3"/>
        <v>53</v>
      </c>
      <c r="BD2">
        <f t="shared" si="3"/>
        <v>54</v>
      </c>
      <c r="BE2">
        <f t="shared" si="3"/>
        <v>55</v>
      </c>
      <c r="BF2">
        <f t="shared" si="3"/>
        <v>56</v>
      </c>
      <c r="BG2">
        <f t="shared" si="3"/>
        <v>57</v>
      </c>
      <c r="BH2">
        <f t="shared" si="3"/>
        <v>58</v>
      </c>
      <c r="BI2">
        <f t="shared" si="3"/>
        <v>59</v>
      </c>
      <c r="BJ2">
        <f t="shared" si="3"/>
        <v>60</v>
      </c>
      <c r="BK2">
        <f t="shared" si="3"/>
        <v>61</v>
      </c>
      <c r="BL2">
        <f t="shared" si="3"/>
        <v>62</v>
      </c>
      <c r="BM2">
        <f t="shared" si="3"/>
        <v>63</v>
      </c>
      <c r="BN2">
        <f t="shared" si="3"/>
        <v>64</v>
      </c>
      <c r="BO2">
        <f t="shared" si="3"/>
        <v>65</v>
      </c>
      <c r="BP2">
        <f t="shared" si="3"/>
        <v>66</v>
      </c>
      <c r="BQ2">
        <f t="shared" si="3"/>
        <v>67</v>
      </c>
      <c r="BR2">
        <f t="shared" si="3"/>
        <v>68</v>
      </c>
      <c r="BS2">
        <f t="shared" si="3"/>
        <v>69</v>
      </c>
      <c r="BT2">
        <f t="shared" ref="BT2:CG2" si="4">BS2+1</f>
        <v>70</v>
      </c>
      <c r="BU2">
        <f t="shared" si="4"/>
        <v>71</v>
      </c>
      <c r="BV2">
        <f t="shared" si="4"/>
        <v>72</v>
      </c>
      <c r="BW2">
        <f t="shared" si="4"/>
        <v>73</v>
      </c>
      <c r="BX2">
        <f t="shared" si="4"/>
        <v>74</v>
      </c>
      <c r="BY2">
        <f t="shared" si="4"/>
        <v>75</v>
      </c>
      <c r="BZ2">
        <f t="shared" si="4"/>
        <v>76</v>
      </c>
      <c r="CA2">
        <f t="shared" si="4"/>
        <v>77</v>
      </c>
      <c r="CB2">
        <f t="shared" si="4"/>
        <v>78</v>
      </c>
      <c r="CC2">
        <f t="shared" si="4"/>
        <v>79</v>
      </c>
      <c r="CD2">
        <f t="shared" si="4"/>
        <v>80</v>
      </c>
      <c r="CE2">
        <f t="shared" si="4"/>
        <v>81</v>
      </c>
      <c r="CF2">
        <f t="shared" si="4"/>
        <v>82</v>
      </c>
      <c r="CG2">
        <f t="shared" si="4"/>
        <v>83</v>
      </c>
      <c r="CH2">
        <f>CG2+1</f>
        <v>84</v>
      </c>
      <c r="CI2">
        <f t="shared" ref="CI2:DB2" si="5">CH2+1</f>
        <v>85</v>
      </c>
      <c r="CJ2">
        <f t="shared" si="5"/>
        <v>86</v>
      </c>
      <c r="CK2">
        <f t="shared" si="5"/>
        <v>87</v>
      </c>
      <c r="CL2">
        <f t="shared" si="5"/>
        <v>88</v>
      </c>
      <c r="CM2">
        <f t="shared" si="5"/>
        <v>89</v>
      </c>
      <c r="CN2">
        <f t="shared" si="5"/>
        <v>90</v>
      </c>
      <c r="CO2">
        <f t="shared" si="5"/>
        <v>91</v>
      </c>
      <c r="CP2">
        <f t="shared" si="5"/>
        <v>92</v>
      </c>
      <c r="CQ2">
        <f t="shared" si="5"/>
        <v>93</v>
      </c>
      <c r="CR2">
        <f t="shared" si="5"/>
        <v>94</v>
      </c>
      <c r="CS2">
        <f t="shared" si="5"/>
        <v>95</v>
      </c>
      <c r="CT2">
        <f t="shared" si="5"/>
        <v>96</v>
      </c>
      <c r="CU2">
        <f t="shared" si="5"/>
        <v>97</v>
      </c>
      <c r="CV2">
        <f t="shared" si="5"/>
        <v>98</v>
      </c>
      <c r="CW2">
        <f t="shared" si="5"/>
        <v>99</v>
      </c>
      <c r="CX2">
        <f t="shared" si="5"/>
        <v>100</v>
      </c>
      <c r="CY2">
        <f t="shared" si="5"/>
        <v>101</v>
      </c>
      <c r="CZ2">
        <f t="shared" si="5"/>
        <v>102</v>
      </c>
      <c r="DA2">
        <f t="shared" si="5"/>
        <v>103</v>
      </c>
      <c r="DB2">
        <f t="shared" si="5"/>
        <v>104</v>
      </c>
      <c r="DC2">
        <f>DB2+1</f>
        <v>105</v>
      </c>
      <c r="DD2">
        <f t="shared" ref="DD2:DU2" si="6">DC2+1</f>
        <v>106</v>
      </c>
      <c r="DE2">
        <f t="shared" si="6"/>
        <v>107</v>
      </c>
      <c r="DF2">
        <f t="shared" si="6"/>
        <v>108</v>
      </c>
      <c r="DG2">
        <f t="shared" si="6"/>
        <v>109</v>
      </c>
      <c r="DH2">
        <f t="shared" si="6"/>
        <v>110</v>
      </c>
      <c r="DI2">
        <f t="shared" si="6"/>
        <v>111</v>
      </c>
      <c r="DJ2">
        <f t="shared" si="6"/>
        <v>112</v>
      </c>
      <c r="DK2">
        <f t="shared" si="6"/>
        <v>113</v>
      </c>
      <c r="DL2">
        <f t="shared" si="6"/>
        <v>114</v>
      </c>
      <c r="DM2">
        <f t="shared" si="6"/>
        <v>115</v>
      </c>
      <c r="DN2">
        <f t="shared" si="6"/>
        <v>116</v>
      </c>
      <c r="DO2">
        <f t="shared" si="6"/>
        <v>117</v>
      </c>
      <c r="DP2">
        <f t="shared" si="6"/>
        <v>118</v>
      </c>
      <c r="DQ2">
        <f t="shared" si="6"/>
        <v>119</v>
      </c>
      <c r="DR2">
        <f t="shared" si="6"/>
        <v>120</v>
      </c>
      <c r="DS2">
        <f t="shared" si="6"/>
        <v>121</v>
      </c>
      <c r="DT2">
        <f t="shared" si="6"/>
        <v>122</v>
      </c>
      <c r="DU2">
        <f t="shared" si="6"/>
        <v>123</v>
      </c>
      <c r="DV2">
        <f>DU2+1</f>
        <v>124</v>
      </c>
      <c r="DW2">
        <f t="shared" ref="DW2" si="7">DV2+1</f>
        <v>125</v>
      </c>
      <c r="DX2">
        <f>DW2+1</f>
        <v>126</v>
      </c>
      <c r="DY2">
        <f t="shared" ref="DY2:EA2" si="8">DX2+1</f>
        <v>127</v>
      </c>
      <c r="DZ2">
        <f t="shared" si="8"/>
        <v>128</v>
      </c>
      <c r="EA2">
        <f t="shared" si="8"/>
        <v>129</v>
      </c>
      <c r="EB2">
        <f>EA2+1</f>
        <v>130</v>
      </c>
      <c r="EC2">
        <f t="shared" ref="EC2" si="9">EB2+1</f>
        <v>131</v>
      </c>
    </row>
    <row r="3" spans="2:135">
      <c r="B3" s="11" t="s">
        <v>58</v>
      </c>
      <c r="C3" s="4">
        <f>Portada!$B$12</f>
        <v>21000</v>
      </c>
      <c r="D3" s="4">
        <f>Portada!$B$12</f>
        <v>21000</v>
      </c>
      <c r="E3" s="4">
        <f>Portada!$B$12</f>
        <v>21000</v>
      </c>
      <c r="F3" s="4">
        <f>Portada!$B$12</f>
        <v>21000</v>
      </c>
      <c r="G3" s="4">
        <f>Portada!$B$12</f>
        <v>21000</v>
      </c>
      <c r="H3" s="4">
        <f>Portada!$B$12</f>
        <v>21000</v>
      </c>
      <c r="I3" s="4">
        <f>Portada!$B$12</f>
        <v>21000</v>
      </c>
      <c r="J3" s="4">
        <f>Portada!$B$12</f>
        <v>21000</v>
      </c>
      <c r="K3" s="4">
        <f>Portada!$B$12</f>
        <v>21000</v>
      </c>
      <c r="L3" s="4">
        <f>Portada!$B$12</f>
        <v>21000</v>
      </c>
      <c r="M3" s="4">
        <f>Portada!$B$12</f>
        <v>21000</v>
      </c>
      <c r="N3" s="4">
        <f>Portada!$B$12</f>
        <v>21000</v>
      </c>
      <c r="O3" s="4">
        <f>Portada!$B$12</f>
        <v>21000</v>
      </c>
      <c r="P3" s="4">
        <f>Portada!$B$12</f>
        <v>21000</v>
      </c>
      <c r="Q3" s="4">
        <f>Portada!$B$12</f>
        <v>21000</v>
      </c>
      <c r="R3" s="4">
        <f>Portada!$B$12</f>
        <v>21000</v>
      </c>
      <c r="S3" s="4">
        <f>Portada!$B$12</f>
        <v>21000</v>
      </c>
      <c r="T3" s="4">
        <f>Portada!$B$12</f>
        <v>21000</v>
      </c>
      <c r="U3" s="4">
        <f>Portada!$B$12</f>
        <v>21000</v>
      </c>
      <c r="V3" s="4">
        <f>Portada!$B$12</f>
        <v>21000</v>
      </c>
      <c r="W3" s="4">
        <f>Portada!$B$12</f>
        <v>21000</v>
      </c>
      <c r="X3" s="4">
        <f>Portada!$B$12</f>
        <v>21000</v>
      </c>
      <c r="Y3" s="4">
        <f>Portada!$B$12</f>
        <v>21000</v>
      </c>
      <c r="Z3" s="4">
        <f>Portada!$B$12</f>
        <v>21000</v>
      </c>
      <c r="AA3" s="4">
        <f>Portada!$B$12</f>
        <v>21000</v>
      </c>
      <c r="AB3" s="4">
        <f>Portada!$B$12</f>
        <v>21000</v>
      </c>
      <c r="AC3" s="4">
        <f>Portada!$B$12</f>
        <v>21000</v>
      </c>
      <c r="AD3" s="4">
        <f>Portada!$B$12</f>
        <v>21000</v>
      </c>
      <c r="AE3" s="4">
        <f>Portada!$B$12</f>
        <v>21000</v>
      </c>
      <c r="AF3" s="4">
        <f>Portada!$B$12</f>
        <v>21000</v>
      </c>
      <c r="AG3" s="4">
        <f>Portada!$B$12</f>
        <v>21000</v>
      </c>
      <c r="AH3" s="4">
        <f>Portada!$B$12</f>
        <v>21000</v>
      </c>
      <c r="AI3" s="4">
        <f>Portada!$B$12</f>
        <v>21000</v>
      </c>
      <c r="AJ3" s="4">
        <f>Portada!$B$12</f>
        <v>21000</v>
      </c>
      <c r="AK3" s="4">
        <f>Portada!$B$12</f>
        <v>21000</v>
      </c>
      <c r="AL3" s="4">
        <f>Portada!$B$12</f>
        <v>21000</v>
      </c>
      <c r="AM3" s="4">
        <f>Portada!$B$12</f>
        <v>21000</v>
      </c>
      <c r="AN3" s="4">
        <f>Portada!$B$12</f>
        <v>21000</v>
      </c>
      <c r="AO3" s="4">
        <f>Portada!$B$12</f>
        <v>21000</v>
      </c>
      <c r="AP3" s="4">
        <f>Portada!$B$12</f>
        <v>21000</v>
      </c>
      <c r="AQ3" s="4">
        <f>Portada!$B$12</f>
        <v>21000</v>
      </c>
      <c r="AR3" s="4">
        <f>Portada!$B$12</f>
        <v>21000</v>
      </c>
      <c r="AS3" s="4">
        <f>Portada!$B$12</f>
        <v>21000</v>
      </c>
      <c r="AT3" s="4">
        <f>Portada!$B$12</f>
        <v>21000</v>
      </c>
      <c r="AU3" s="4">
        <f>Portada!$B$12</f>
        <v>21000</v>
      </c>
      <c r="AV3" s="4">
        <f>Portada!$B$12</f>
        <v>21000</v>
      </c>
      <c r="AW3" s="4">
        <f>Portada!$B$12</f>
        <v>21000</v>
      </c>
      <c r="AX3" s="4">
        <f>Portada!$B$12</f>
        <v>21000</v>
      </c>
      <c r="AY3" s="4">
        <f>Portada!$B$12</f>
        <v>21000</v>
      </c>
      <c r="AZ3" s="4">
        <f>Portada!$B$12</f>
        <v>21000</v>
      </c>
      <c r="BA3" s="4">
        <f>Portada!$B$12</f>
        <v>21000</v>
      </c>
      <c r="BB3" s="4">
        <f>Portada!$B$12</f>
        <v>21000</v>
      </c>
      <c r="BC3" s="4">
        <f>Portada!$B$12</f>
        <v>21000</v>
      </c>
      <c r="BD3" s="4">
        <f>Portada!$B$12</f>
        <v>21000</v>
      </c>
      <c r="BE3" s="4">
        <f>Portada!$B$12</f>
        <v>21000</v>
      </c>
      <c r="BF3" s="4">
        <f>Portada!$B$12</f>
        <v>21000</v>
      </c>
      <c r="BG3" s="4">
        <f>Portada!$B$12</f>
        <v>21000</v>
      </c>
      <c r="BH3" s="4">
        <f>Portada!$B$12</f>
        <v>21000</v>
      </c>
      <c r="BI3" s="4">
        <f>Portada!$B$12</f>
        <v>21000</v>
      </c>
      <c r="BJ3" s="4">
        <f>Portada!$B$12</f>
        <v>21000</v>
      </c>
      <c r="BK3" s="4">
        <f>Portada!$B$12</f>
        <v>21000</v>
      </c>
      <c r="BL3" s="4">
        <f>Portada!$B$12</f>
        <v>21000</v>
      </c>
      <c r="BM3" s="4">
        <f>Portada!$B$12</f>
        <v>21000</v>
      </c>
      <c r="BN3" s="4">
        <f>Portada!$B$12</f>
        <v>21000</v>
      </c>
      <c r="BO3" s="4">
        <f>Portada!$B$12</f>
        <v>21000</v>
      </c>
      <c r="BP3" s="4">
        <f>Portada!$B$12</f>
        <v>21000</v>
      </c>
      <c r="BQ3" s="4">
        <f>Portada!$B$12</f>
        <v>21000</v>
      </c>
      <c r="BR3" s="4">
        <f>Portada!$B$12</f>
        <v>21000</v>
      </c>
      <c r="BS3" s="4">
        <f>Portada!$B$12</f>
        <v>21000</v>
      </c>
      <c r="BT3" s="4">
        <f>Portada!$B$12</f>
        <v>21000</v>
      </c>
      <c r="BU3" s="4">
        <f>Portada!$B$12</f>
        <v>21000</v>
      </c>
      <c r="BV3" s="4">
        <f>Portada!$B$12</f>
        <v>21000</v>
      </c>
      <c r="BW3" s="4">
        <f>Portada!$B$12</f>
        <v>21000</v>
      </c>
      <c r="BX3" s="4">
        <f>Portada!$B$12</f>
        <v>21000</v>
      </c>
      <c r="BY3" s="4">
        <f>Portada!$B$12</f>
        <v>21000</v>
      </c>
      <c r="BZ3" s="4">
        <f>Portada!$B$12</f>
        <v>21000</v>
      </c>
      <c r="CA3" s="4">
        <f>Portada!$B$12</f>
        <v>21000</v>
      </c>
      <c r="CB3" s="4">
        <f>Portada!$B$12</f>
        <v>21000</v>
      </c>
      <c r="CC3" s="4">
        <f>Portada!$B$12</f>
        <v>21000</v>
      </c>
      <c r="CD3" s="4">
        <f>Portada!$B$12</f>
        <v>21000</v>
      </c>
      <c r="CE3" s="4">
        <f>Portada!$B$12</f>
        <v>21000</v>
      </c>
      <c r="CF3" s="4">
        <f>Portada!$B$12</f>
        <v>21000</v>
      </c>
      <c r="CG3" s="4">
        <f>Portada!$B$12</f>
        <v>21000</v>
      </c>
      <c r="CH3" s="4">
        <f>Portada!$B$12</f>
        <v>21000</v>
      </c>
      <c r="CI3" s="4">
        <f>Portada!$B$12</f>
        <v>21000</v>
      </c>
      <c r="CJ3" s="4">
        <f>Portada!$B$12</f>
        <v>21000</v>
      </c>
      <c r="CK3" s="4">
        <f>Portada!$B$12</f>
        <v>21000</v>
      </c>
      <c r="CL3" s="4">
        <f>Portada!$B$12</f>
        <v>21000</v>
      </c>
      <c r="CM3" s="4">
        <f>Portada!$B$12</f>
        <v>21000</v>
      </c>
      <c r="CN3" s="4">
        <f>Portada!$B$12</f>
        <v>21000</v>
      </c>
      <c r="CO3" s="4">
        <f>Portada!$B$12</f>
        <v>21000</v>
      </c>
      <c r="CP3" s="4">
        <f>Portada!$B$12</f>
        <v>21000</v>
      </c>
      <c r="CQ3" s="4">
        <f>Portada!$B$12</f>
        <v>21000</v>
      </c>
      <c r="CR3" s="4">
        <f>Portada!$B$12</f>
        <v>21000</v>
      </c>
      <c r="CS3" s="4">
        <f>Portada!$B$12</f>
        <v>21000</v>
      </c>
      <c r="CT3" s="4">
        <f>Portada!$B$12</f>
        <v>21000</v>
      </c>
      <c r="CU3" s="4">
        <f>Portada!$B$12</f>
        <v>21000</v>
      </c>
      <c r="CV3" s="4">
        <f>Portada!$B$12</f>
        <v>21000</v>
      </c>
      <c r="CW3" s="4">
        <f>Portada!$B$12</f>
        <v>21000</v>
      </c>
      <c r="CX3" s="4">
        <f>Portada!$B$12</f>
        <v>21000</v>
      </c>
      <c r="CY3" s="4">
        <f>Portada!$B$12</f>
        <v>21000</v>
      </c>
      <c r="CZ3" s="4">
        <f>Portada!$B$12</f>
        <v>21000</v>
      </c>
      <c r="DA3" s="4">
        <f>Portada!$B$12</f>
        <v>21000</v>
      </c>
      <c r="DB3" s="4">
        <f>Portada!$B$12</f>
        <v>21000</v>
      </c>
      <c r="DC3" s="4">
        <f>Portada!$B$12</f>
        <v>21000</v>
      </c>
      <c r="DD3" s="4">
        <f>Portada!$B$12</f>
        <v>21000</v>
      </c>
      <c r="DE3" s="4">
        <f>Portada!$B$12</f>
        <v>21000</v>
      </c>
      <c r="DF3" s="4">
        <f>Portada!$B$12</f>
        <v>21000</v>
      </c>
      <c r="DG3" s="4">
        <f>Portada!$B$12</f>
        <v>21000</v>
      </c>
      <c r="DH3" s="4">
        <f>Portada!$B$12</f>
        <v>21000</v>
      </c>
      <c r="DI3" s="4">
        <f>Portada!$B$12</f>
        <v>21000</v>
      </c>
      <c r="DJ3" s="4">
        <f>Portada!$B$12</f>
        <v>21000</v>
      </c>
      <c r="DK3" s="4">
        <f>Portada!$B$12</f>
        <v>21000</v>
      </c>
      <c r="DL3" s="4">
        <f>Portada!$B$12</f>
        <v>21000</v>
      </c>
      <c r="DM3" s="4">
        <f>Portada!$B$12</f>
        <v>21000</v>
      </c>
      <c r="DN3" s="4">
        <f>Portada!$B$12</f>
        <v>21000</v>
      </c>
      <c r="DO3" s="4">
        <f>Portada!$B$12</f>
        <v>21000</v>
      </c>
      <c r="DP3" s="4">
        <f>Portada!$B$12</f>
        <v>21000</v>
      </c>
      <c r="DQ3" s="4">
        <f>Portada!$B$12</f>
        <v>21000</v>
      </c>
      <c r="DR3" s="4">
        <f>Portada!$B$12</f>
        <v>21000</v>
      </c>
      <c r="DS3" s="4">
        <f>Portada!$B$12</f>
        <v>21000</v>
      </c>
      <c r="DT3" s="4">
        <f>Portada!$B$12</f>
        <v>21000</v>
      </c>
      <c r="DU3" s="4">
        <f>Portada!$B$12</f>
        <v>21000</v>
      </c>
      <c r="DV3" s="4">
        <f>Portada!$B$12</f>
        <v>21000</v>
      </c>
      <c r="DW3" s="4">
        <f>Portada!$B$12</f>
        <v>21000</v>
      </c>
      <c r="DX3" s="4">
        <f>Portada!$B$12</f>
        <v>21000</v>
      </c>
      <c r="DY3" s="4">
        <f>Portada!$B$12</f>
        <v>21000</v>
      </c>
      <c r="DZ3" s="4">
        <f>Portada!$B$12</f>
        <v>21000</v>
      </c>
      <c r="EA3" s="4">
        <f>Portada!$B$12</f>
        <v>21000</v>
      </c>
      <c r="EB3" s="4">
        <f>Portada!$B$12</f>
        <v>21000</v>
      </c>
      <c r="EC3" s="4">
        <f>Portada!$B$12</f>
        <v>21000</v>
      </c>
    </row>
    <row r="4" spans="2:135">
      <c r="B4" s="11" t="s">
        <v>59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EC4" s="4">
        <f>Portada!B7</f>
        <v>5316265.0234808456</v>
      </c>
    </row>
    <row r="5" spans="2:135">
      <c r="B5" t="s">
        <v>60</v>
      </c>
      <c r="C5" s="4">
        <f>SUM(C3:C4)</f>
        <v>21000</v>
      </c>
      <c r="D5" s="4">
        <f t="shared" ref="D5:BO5" si="10">SUM(D3:D4)</f>
        <v>21000</v>
      </c>
      <c r="E5" s="4">
        <f t="shared" si="10"/>
        <v>21000</v>
      </c>
      <c r="F5" s="4">
        <f t="shared" si="10"/>
        <v>21000</v>
      </c>
      <c r="G5" s="4">
        <f t="shared" si="10"/>
        <v>21000</v>
      </c>
      <c r="H5" s="4">
        <f t="shared" si="10"/>
        <v>21000</v>
      </c>
      <c r="I5" s="4">
        <f t="shared" si="10"/>
        <v>21000</v>
      </c>
      <c r="J5" s="4">
        <f t="shared" si="10"/>
        <v>21000</v>
      </c>
      <c r="K5" s="4">
        <f t="shared" si="10"/>
        <v>21000</v>
      </c>
      <c r="L5" s="4">
        <f t="shared" si="10"/>
        <v>21000</v>
      </c>
      <c r="M5" s="4">
        <f t="shared" si="10"/>
        <v>21000</v>
      </c>
      <c r="N5" s="4">
        <f t="shared" si="10"/>
        <v>21000</v>
      </c>
      <c r="O5" s="4">
        <f t="shared" si="10"/>
        <v>21000</v>
      </c>
      <c r="P5" s="4">
        <f t="shared" si="10"/>
        <v>21000</v>
      </c>
      <c r="Q5" s="4">
        <f t="shared" si="10"/>
        <v>21000</v>
      </c>
      <c r="R5" s="4">
        <f t="shared" si="10"/>
        <v>21000</v>
      </c>
      <c r="S5" s="4">
        <f t="shared" si="10"/>
        <v>21000</v>
      </c>
      <c r="T5" s="4">
        <f t="shared" si="10"/>
        <v>21000</v>
      </c>
      <c r="U5" s="4">
        <f t="shared" si="10"/>
        <v>21000</v>
      </c>
      <c r="V5" s="4">
        <f t="shared" si="10"/>
        <v>21000</v>
      </c>
      <c r="W5" s="4">
        <f t="shared" si="10"/>
        <v>21000</v>
      </c>
      <c r="X5" s="4">
        <f t="shared" si="10"/>
        <v>21000</v>
      </c>
      <c r="Y5" s="4">
        <f t="shared" si="10"/>
        <v>21000</v>
      </c>
      <c r="Z5" s="4">
        <f t="shared" si="10"/>
        <v>21000</v>
      </c>
      <c r="AA5" s="4">
        <f t="shared" si="10"/>
        <v>21000</v>
      </c>
      <c r="AB5" s="4">
        <f t="shared" si="10"/>
        <v>21000</v>
      </c>
      <c r="AC5" s="4">
        <f t="shared" si="10"/>
        <v>21000</v>
      </c>
      <c r="AD5" s="4">
        <f t="shared" si="10"/>
        <v>21000</v>
      </c>
      <c r="AE5" s="4">
        <f t="shared" si="10"/>
        <v>21000</v>
      </c>
      <c r="AF5" s="4">
        <f t="shared" si="10"/>
        <v>21000</v>
      </c>
      <c r="AG5" s="4">
        <f t="shared" si="10"/>
        <v>21000</v>
      </c>
      <c r="AH5" s="4">
        <f t="shared" si="10"/>
        <v>21000</v>
      </c>
      <c r="AI5" s="4">
        <f t="shared" si="10"/>
        <v>21000</v>
      </c>
      <c r="AJ5" s="4">
        <f t="shared" si="10"/>
        <v>21000</v>
      </c>
      <c r="AK5" s="4">
        <f t="shared" si="10"/>
        <v>21000</v>
      </c>
      <c r="AL5" s="4">
        <f t="shared" si="10"/>
        <v>21000</v>
      </c>
      <c r="AM5" s="4">
        <f t="shared" si="10"/>
        <v>21000</v>
      </c>
      <c r="AN5" s="4">
        <f t="shared" si="10"/>
        <v>21000</v>
      </c>
      <c r="AO5" s="4">
        <f t="shared" si="10"/>
        <v>21000</v>
      </c>
      <c r="AP5" s="4">
        <f t="shared" si="10"/>
        <v>21000</v>
      </c>
      <c r="AQ5" s="4">
        <f t="shared" si="10"/>
        <v>21000</v>
      </c>
      <c r="AR5" s="4">
        <f t="shared" si="10"/>
        <v>21000</v>
      </c>
      <c r="AS5" s="4">
        <f t="shared" si="10"/>
        <v>21000</v>
      </c>
      <c r="AT5" s="4">
        <f t="shared" si="10"/>
        <v>21000</v>
      </c>
      <c r="AU5" s="4">
        <f t="shared" si="10"/>
        <v>21000</v>
      </c>
      <c r="AV5" s="4">
        <f t="shared" si="10"/>
        <v>21000</v>
      </c>
      <c r="AW5" s="4">
        <f t="shared" si="10"/>
        <v>21000</v>
      </c>
      <c r="AX5" s="4">
        <f t="shared" si="10"/>
        <v>21000</v>
      </c>
      <c r="AY5" s="4">
        <f t="shared" si="10"/>
        <v>21000</v>
      </c>
      <c r="AZ5" s="4">
        <f t="shared" si="10"/>
        <v>21000</v>
      </c>
      <c r="BA5" s="4">
        <f t="shared" si="10"/>
        <v>21000</v>
      </c>
      <c r="BB5" s="4">
        <f t="shared" si="10"/>
        <v>21000</v>
      </c>
      <c r="BC5" s="4">
        <f t="shared" si="10"/>
        <v>21000</v>
      </c>
      <c r="BD5" s="4">
        <f t="shared" si="10"/>
        <v>21000</v>
      </c>
      <c r="BE5" s="4">
        <f t="shared" si="10"/>
        <v>21000</v>
      </c>
      <c r="BF5" s="4">
        <f t="shared" si="10"/>
        <v>21000</v>
      </c>
      <c r="BG5" s="4">
        <f t="shared" si="10"/>
        <v>21000</v>
      </c>
      <c r="BH5" s="4">
        <f t="shared" si="10"/>
        <v>21000</v>
      </c>
      <c r="BI5" s="4">
        <f t="shared" si="10"/>
        <v>21000</v>
      </c>
      <c r="BJ5" s="4">
        <f t="shared" si="10"/>
        <v>21000</v>
      </c>
      <c r="BK5" s="4">
        <f t="shared" si="10"/>
        <v>21000</v>
      </c>
      <c r="BL5" s="4">
        <f t="shared" si="10"/>
        <v>21000</v>
      </c>
      <c r="BM5" s="4">
        <f t="shared" si="10"/>
        <v>21000</v>
      </c>
      <c r="BN5" s="4">
        <f t="shared" si="10"/>
        <v>21000</v>
      </c>
      <c r="BO5" s="4">
        <f t="shared" si="10"/>
        <v>21000</v>
      </c>
      <c r="BP5" s="4">
        <f t="shared" ref="BP5:CQ5" si="11">SUM(BP3:BP4)</f>
        <v>21000</v>
      </c>
      <c r="BQ5" s="4">
        <f t="shared" si="11"/>
        <v>21000</v>
      </c>
      <c r="BR5" s="4">
        <f t="shared" si="11"/>
        <v>21000</v>
      </c>
      <c r="BS5" s="4">
        <f t="shared" si="11"/>
        <v>21000</v>
      </c>
      <c r="BT5" s="4">
        <f t="shared" si="11"/>
        <v>21000</v>
      </c>
      <c r="BU5" s="4">
        <f t="shared" si="11"/>
        <v>21000</v>
      </c>
      <c r="BV5" s="4">
        <f t="shared" si="11"/>
        <v>21000</v>
      </c>
      <c r="BW5" s="4">
        <f t="shared" si="11"/>
        <v>21000</v>
      </c>
      <c r="BX5" s="4">
        <f t="shared" si="11"/>
        <v>21000</v>
      </c>
      <c r="BY5" s="4">
        <f t="shared" si="11"/>
        <v>21000</v>
      </c>
      <c r="BZ5" s="4">
        <f t="shared" si="11"/>
        <v>21000</v>
      </c>
      <c r="CA5" s="4">
        <f t="shared" si="11"/>
        <v>21000</v>
      </c>
      <c r="CB5" s="4">
        <f t="shared" si="11"/>
        <v>21000</v>
      </c>
      <c r="CC5" s="4">
        <f t="shared" si="11"/>
        <v>21000</v>
      </c>
      <c r="CD5" s="4">
        <f t="shared" si="11"/>
        <v>21000</v>
      </c>
      <c r="CE5" s="4">
        <f t="shared" si="11"/>
        <v>21000</v>
      </c>
      <c r="CF5" s="4">
        <f t="shared" si="11"/>
        <v>21000</v>
      </c>
      <c r="CG5" s="4">
        <f t="shared" si="11"/>
        <v>21000</v>
      </c>
      <c r="CH5" s="4">
        <f t="shared" si="11"/>
        <v>21000</v>
      </c>
      <c r="CI5" s="4">
        <f t="shared" si="11"/>
        <v>21000</v>
      </c>
      <c r="CJ5" s="4">
        <f t="shared" si="11"/>
        <v>21000</v>
      </c>
      <c r="CK5" s="4">
        <f t="shared" si="11"/>
        <v>21000</v>
      </c>
      <c r="CL5" s="4">
        <f t="shared" si="11"/>
        <v>21000</v>
      </c>
      <c r="CM5" s="4">
        <f t="shared" si="11"/>
        <v>21000</v>
      </c>
      <c r="CN5" s="4">
        <f t="shared" si="11"/>
        <v>21000</v>
      </c>
      <c r="CO5" s="4">
        <f t="shared" si="11"/>
        <v>21000</v>
      </c>
      <c r="CP5" s="4">
        <f t="shared" si="11"/>
        <v>21000</v>
      </c>
      <c r="CQ5" s="4">
        <f t="shared" si="11"/>
        <v>21000</v>
      </c>
      <c r="CR5" s="4">
        <f t="shared" ref="CR5" si="12">SUM(CR3:CR4)</f>
        <v>21000</v>
      </c>
      <c r="CS5" s="4">
        <f t="shared" ref="CS5" si="13">SUM(CS3:CS4)</f>
        <v>21000</v>
      </c>
      <c r="CT5" s="4">
        <f t="shared" ref="CT5" si="14">SUM(CT3:CT4)</f>
        <v>21000</v>
      </c>
      <c r="CU5" s="4">
        <f t="shared" ref="CU5" si="15">SUM(CU3:CU4)</f>
        <v>21000</v>
      </c>
      <c r="CV5" s="4">
        <f t="shared" ref="CV5" si="16">SUM(CV3:CV4)</f>
        <v>21000</v>
      </c>
      <c r="CW5" s="4">
        <f t="shared" ref="CW5" si="17">SUM(CW3:CW4)</f>
        <v>21000</v>
      </c>
      <c r="CX5" s="4">
        <f t="shared" ref="CX5" si="18">SUM(CX3:CX4)</f>
        <v>21000</v>
      </c>
      <c r="CY5" s="4">
        <f t="shared" ref="CY5" si="19">SUM(CY3:CY4)</f>
        <v>21000</v>
      </c>
      <c r="CZ5" s="4">
        <f t="shared" ref="CZ5" si="20">SUM(CZ3:CZ4)</f>
        <v>21000</v>
      </c>
      <c r="DA5" s="4">
        <f t="shared" ref="DA5" si="21">SUM(DA3:DA4)</f>
        <v>21000</v>
      </c>
      <c r="DB5" s="4">
        <f t="shared" ref="DB5" si="22">SUM(DB3:DB4)</f>
        <v>21000</v>
      </c>
      <c r="DC5" s="4">
        <f t="shared" ref="DC5" si="23">SUM(DC3:DC4)</f>
        <v>21000</v>
      </c>
      <c r="DD5" s="4">
        <f t="shared" ref="DD5" si="24">SUM(DD3:DD4)</f>
        <v>21000</v>
      </c>
      <c r="DE5" s="4">
        <f t="shared" ref="DE5" si="25">SUM(DE3:DE4)</f>
        <v>21000</v>
      </c>
      <c r="DF5" s="4">
        <f t="shared" ref="DF5" si="26">SUM(DF3:DF4)</f>
        <v>21000</v>
      </c>
      <c r="DG5" s="4">
        <f t="shared" ref="DG5" si="27">SUM(DG3:DG4)</f>
        <v>21000</v>
      </c>
      <c r="DH5" s="4">
        <f t="shared" ref="DH5" si="28">SUM(DH3:DH4)</f>
        <v>21000</v>
      </c>
      <c r="DI5" s="4">
        <f t="shared" ref="DI5" si="29">SUM(DI3:DI4)</f>
        <v>21000</v>
      </c>
      <c r="DJ5" s="4">
        <f t="shared" ref="DJ5" si="30">SUM(DJ3:DJ4)</f>
        <v>21000</v>
      </c>
      <c r="DK5" s="4">
        <f t="shared" ref="DK5" si="31">SUM(DK3:DK4)</f>
        <v>21000</v>
      </c>
      <c r="DL5" s="4">
        <f t="shared" ref="DL5" si="32">SUM(DL3:DL4)</f>
        <v>21000</v>
      </c>
      <c r="DM5" s="4">
        <f t="shared" ref="DM5" si="33">SUM(DM3:DM4)</f>
        <v>21000</v>
      </c>
      <c r="DN5" s="4">
        <f t="shared" ref="DN5" si="34">SUM(DN3:DN4)</f>
        <v>21000</v>
      </c>
      <c r="DO5" s="4">
        <f t="shared" ref="DO5" si="35">SUM(DO3:DO4)</f>
        <v>21000</v>
      </c>
      <c r="DP5" s="4">
        <f t="shared" ref="DP5" si="36">SUM(DP3:DP4)</f>
        <v>21000</v>
      </c>
      <c r="DQ5" s="4">
        <f t="shared" ref="DQ5" si="37">SUM(DQ3:DQ4)</f>
        <v>21000</v>
      </c>
      <c r="DR5" s="4">
        <f t="shared" ref="DR5" si="38">SUM(DR3:DR4)</f>
        <v>21000</v>
      </c>
      <c r="DS5" s="4">
        <f t="shared" ref="DS5" si="39">SUM(DS3:DS4)</f>
        <v>21000</v>
      </c>
      <c r="DT5" s="4">
        <f t="shared" ref="DT5" si="40">SUM(DT3:DT4)</f>
        <v>21000</v>
      </c>
      <c r="DU5" s="4">
        <f t="shared" ref="DU5" si="41">SUM(DU3:DU4)</f>
        <v>21000</v>
      </c>
      <c r="DV5" s="4">
        <f t="shared" ref="DV5" si="42">SUM(DV3:DV4)</f>
        <v>21000</v>
      </c>
      <c r="DW5" s="4">
        <f t="shared" ref="DW5" si="43">SUM(DW3:DW4)</f>
        <v>21000</v>
      </c>
      <c r="DX5" s="4">
        <f t="shared" ref="DX5" si="44">SUM(DX3:DX4)</f>
        <v>21000</v>
      </c>
      <c r="DY5" s="4">
        <f t="shared" ref="DY5" si="45">SUM(DY3:DY4)</f>
        <v>21000</v>
      </c>
      <c r="DZ5" s="4">
        <f t="shared" ref="DZ5" si="46">SUM(DZ3:DZ4)</f>
        <v>21000</v>
      </c>
      <c r="EA5" s="4">
        <f t="shared" ref="EA5" si="47">SUM(EA3:EA4)</f>
        <v>21000</v>
      </c>
      <c r="EB5" s="4">
        <f t="shared" ref="EB5" si="48">SUM(EB3:EB4)</f>
        <v>21000</v>
      </c>
      <c r="EC5" s="4">
        <f>SUM(EC3:EC4)</f>
        <v>5337265.0234808456</v>
      </c>
    </row>
    <row r="6" spans="2:135">
      <c r="B6" s="11" t="s">
        <v>61</v>
      </c>
    </row>
    <row r="7" spans="2:135">
      <c r="B7" t="s">
        <v>62</v>
      </c>
      <c r="C7" s="4">
        <v>-1000000</v>
      </c>
    </row>
    <row r="8" spans="2:135">
      <c r="B8" s="11" t="s">
        <v>63</v>
      </c>
      <c r="C8" s="4">
        <f>-Hipotecas!$G$14</f>
        <v>-18007.989108375405</v>
      </c>
      <c r="D8" s="4">
        <f>-Hipotecas!$G$14</f>
        <v>-18007.989108375405</v>
      </c>
      <c r="E8" s="4">
        <f>-Hipotecas!$G$14</f>
        <v>-18007.989108375405</v>
      </c>
      <c r="F8" s="4">
        <f>-Hipotecas!$G$14</f>
        <v>-18007.989108375405</v>
      </c>
      <c r="G8" s="4">
        <f>-Hipotecas!$G$14</f>
        <v>-18007.989108375405</v>
      </c>
      <c r="H8" s="4">
        <f>-Hipotecas!$G$14</f>
        <v>-18007.989108375405</v>
      </c>
      <c r="I8" s="4">
        <f>-Hipotecas!$G$14</f>
        <v>-18007.989108375405</v>
      </c>
      <c r="J8" s="4">
        <f>-Hipotecas!$G$14</f>
        <v>-18007.989108375405</v>
      </c>
      <c r="K8" s="4">
        <f>-Hipotecas!$G$14</f>
        <v>-18007.989108375405</v>
      </c>
      <c r="L8" s="4">
        <f>-Hipotecas!$G$14</f>
        <v>-18007.989108375405</v>
      </c>
      <c r="M8" s="4">
        <f>-Hipotecas!$G$14</f>
        <v>-18007.989108375405</v>
      </c>
      <c r="N8" s="4">
        <f>-Hipotecas!$G$14</f>
        <v>-18007.989108375405</v>
      </c>
      <c r="O8" s="4">
        <f>-Hipotecas!$G$14</f>
        <v>-18007.989108375405</v>
      </c>
      <c r="P8" s="4">
        <f>-Hipotecas!$G$14</f>
        <v>-18007.989108375405</v>
      </c>
      <c r="Q8" s="4">
        <f>-Hipotecas!$G$14</f>
        <v>-18007.989108375405</v>
      </c>
      <c r="R8" s="4">
        <f>-Hipotecas!$G$14</f>
        <v>-18007.989108375405</v>
      </c>
      <c r="S8" s="4">
        <f>-Hipotecas!$G$14</f>
        <v>-18007.989108375405</v>
      </c>
      <c r="T8" s="4">
        <f>-Hipotecas!$G$14</f>
        <v>-18007.989108375405</v>
      </c>
      <c r="U8" s="4">
        <f>-Hipotecas!$G$14</f>
        <v>-18007.989108375405</v>
      </c>
      <c r="V8" s="4">
        <f>-Hipotecas!$G$14</f>
        <v>-18007.989108375405</v>
      </c>
      <c r="W8" s="4">
        <f>-Hipotecas!$G$14</f>
        <v>-18007.989108375405</v>
      </c>
      <c r="X8" s="4">
        <f>-Hipotecas!$G$14</f>
        <v>-18007.989108375405</v>
      </c>
      <c r="Y8" s="4">
        <f>-Hipotecas!$G$14</f>
        <v>-18007.989108375405</v>
      </c>
      <c r="Z8" s="4">
        <f>-Hipotecas!$G$14</f>
        <v>-18007.989108375405</v>
      </c>
      <c r="AA8" s="4">
        <f>-Hipotecas!$G$14</f>
        <v>-18007.989108375405</v>
      </c>
      <c r="AB8" s="4">
        <f>-Hipotecas!$G$14</f>
        <v>-18007.989108375405</v>
      </c>
      <c r="AC8" s="4">
        <f>-Hipotecas!$G$14</f>
        <v>-18007.989108375405</v>
      </c>
      <c r="AD8" s="4">
        <f>-Hipotecas!$G$14</f>
        <v>-18007.989108375405</v>
      </c>
      <c r="AE8" s="4">
        <f>-Hipotecas!$G$14</f>
        <v>-18007.989108375405</v>
      </c>
      <c r="AF8" s="4">
        <f>-Hipotecas!$G$14</f>
        <v>-18007.989108375405</v>
      </c>
      <c r="AG8" s="4">
        <f>-Hipotecas!$G$14</f>
        <v>-18007.989108375405</v>
      </c>
      <c r="AH8" s="4">
        <f>-Hipotecas!$G$14</f>
        <v>-18007.989108375405</v>
      </c>
      <c r="AI8" s="4">
        <f>-Hipotecas!$G$14</f>
        <v>-18007.989108375405</v>
      </c>
      <c r="AJ8" s="4">
        <f>-Hipotecas!$G$14</f>
        <v>-18007.989108375405</v>
      </c>
      <c r="AK8" s="4">
        <f>-Hipotecas!$G$14</f>
        <v>-18007.989108375405</v>
      </c>
      <c r="AL8" s="4">
        <f>-Hipotecas!$G$14</f>
        <v>-18007.989108375405</v>
      </c>
      <c r="AM8" s="4">
        <f>-Hipotecas!$G$14</f>
        <v>-18007.989108375405</v>
      </c>
      <c r="AN8" s="4">
        <f>-Hipotecas!$G$14</f>
        <v>-18007.989108375405</v>
      </c>
      <c r="AO8" s="4">
        <f>-Hipotecas!$G$14</f>
        <v>-18007.989108375405</v>
      </c>
      <c r="AP8" s="4">
        <f>-Hipotecas!$G$14</f>
        <v>-18007.989108375405</v>
      </c>
      <c r="AQ8" s="4">
        <f>-Hipotecas!$G$14</f>
        <v>-18007.989108375405</v>
      </c>
      <c r="AR8" s="4">
        <f>-Hipotecas!$G$14</f>
        <v>-18007.989108375405</v>
      </c>
      <c r="AS8" s="4">
        <f>-Hipotecas!$G$14</f>
        <v>-18007.989108375405</v>
      </c>
      <c r="AT8" s="4">
        <f>-Hipotecas!$G$14</f>
        <v>-18007.989108375405</v>
      </c>
      <c r="AU8" s="4">
        <f>-Hipotecas!$G$14</f>
        <v>-18007.989108375405</v>
      </c>
      <c r="AV8" s="4">
        <f>-Hipotecas!$G$14</f>
        <v>-18007.989108375405</v>
      </c>
      <c r="AW8" s="4">
        <f>-Hipotecas!$G$14</f>
        <v>-18007.989108375405</v>
      </c>
      <c r="AX8" s="4">
        <f>-Hipotecas!$G$14</f>
        <v>-18007.989108375405</v>
      </c>
      <c r="AY8" s="4">
        <f>-Hipotecas!$G$14</f>
        <v>-18007.989108375405</v>
      </c>
      <c r="AZ8" s="4">
        <f>-Hipotecas!$G$14</f>
        <v>-18007.989108375405</v>
      </c>
      <c r="BA8" s="4">
        <f>-Hipotecas!$G$14</f>
        <v>-18007.989108375405</v>
      </c>
      <c r="BB8" s="4">
        <f>-Hipotecas!$G$14</f>
        <v>-18007.989108375405</v>
      </c>
      <c r="BC8" s="4">
        <f>-Hipotecas!$G$14</f>
        <v>-18007.989108375405</v>
      </c>
      <c r="BD8" s="4">
        <f>-Hipotecas!$G$14</f>
        <v>-18007.989108375405</v>
      </c>
      <c r="BE8" s="4">
        <f>-Hipotecas!$G$14</f>
        <v>-18007.989108375405</v>
      </c>
      <c r="BF8" s="4">
        <f>-Hipotecas!$G$14</f>
        <v>-18007.989108375405</v>
      </c>
      <c r="BG8" s="4">
        <f>-Hipotecas!$G$14</f>
        <v>-18007.989108375405</v>
      </c>
      <c r="BH8" s="4">
        <f>-Hipotecas!$G$14</f>
        <v>-18007.989108375405</v>
      </c>
      <c r="BI8" s="4">
        <f>-Hipotecas!$G$14</f>
        <v>-18007.989108375405</v>
      </c>
      <c r="BJ8" s="4">
        <f>-Hipotecas!$G$14</f>
        <v>-18007.989108375405</v>
      </c>
      <c r="BK8" s="4">
        <f>-Hipotecas!$G$14</f>
        <v>-18007.989108375405</v>
      </c>
      <c r="BL8" s="4">
        <f>-Hipotecas!$G$14</f>
        <v>-18007.989108375405</v>
      </c>
      <c r="BM8" s="4">
        <f>-Hipotecas!$G$14</f>
        <v>-18007.989108375405</v>
      </c>
      <c r="BN8" s="4">
        <f>-Hipotecas!$G$14</f>
        <v>-18007.989108375405</v>
      </c>
      <c r="BO8" s="4">
        <f>-Hipotecas!$G$14</f>
        <v>-18007.989108375405</v>
      </c>
      <c r="BP8" s="4">
        <f>-Hipotecas!$G$14</f>
        <v>-18007.989108375405</v>
      </c>
      <c r="BQ8" s="4">
        <f>-Hipotecas!$G$14</f>
        <v>-18007.989108375405</v>
      </c>
      <c r="BR8" s="4">
        <f>-Hipotecas!$G$14</f>
        <v>-18007.989108375405</v>
      </c>
      <c r="BS8" s="4">
        <f>-Hipotecas!$G$14</f>
        <v>-18007.989108375405</v>
      </c>
      <c r="BT8" s="4">
        <f>-Hipotecas!$G$14</f>
        <v>-18007.989108375405</v>
      </c>
      <c r="BU8" s="4">
        <f>-Hipotecas!$G$14</f>
        <v>-18007.989108375405</v>
      </c>
      <c r="BV8" s="4">
        <f>-Hipotecas!$G$14</f>
        <v>-18007.989108375405</v>
      </c>
      <c r="BW8" s="4">
        <f>-Hipotecas!$G$14</f>
        <v>-18007.989108375405</v>
      </c>
      <c r="BX8" s="4">
        <f>-Hipotecas!$G$14</f>
        <v>-18007.989108375405</v>
      </c>
      <c r="BY8" s="4">
        <f>-Hipotecas!$G$14</f>
        <v>-18007.989108375405</v>
      </c>
      <c r="BZ8" s="4">
        <f>-Hipotecas!$G$14</f>
        <v>-18007.989108375405</v>
      </c>
      <c r="CA8" s="4">
        <f>-Hipotecas!$G$14</f>
        <v>-18007.989108375405</v>
      </c>
      <c r="CB8" s="4">
        <f>-Hipotecas!$G$14</f>
        <v>-18007.989108375405</v>
      </c>
      <c r="CC8" s="4">
        <f>-Hipotecas!$G$14</f>
        <v>-18007.989108375405</v>
      </c>
      <c r="CD8" s="4">
        <f>-Hipotecas!$G$14</f>
        <v>-18007.989108375405</v>
      </c>
      <c r="CE8" s="4">
        <f>-Hipotecas!$G$14</f>
        <v>-18007.989108375405</v>
      </c>
      <c r="CF8" s="4">
        <f>-Hipotecas!$G$14</f>
        <v>-18007.989108375405</v>
      </c>
      <c r="CG8" s="4">
        <f>-Hipotecas!$G$14</f>
        <v>-18007.989108375405</v>
      </c>
      <c r="CH8" s="4">
        <f>-Hipotecas!$G$14</f>
        <v>-18007.989108375405</v>
      </c>
      <c r="CI8" s="4">
        <f>-Hipotecas!$G$14</f>
        <v>-18007.989108375405</v>
      </c>
      <c r="CJ8" s="4">
        <f>-Hipotecas!$G$14</f>
        <v>-18007.989108375405</v>
      </c>
      <c r="CK8" s="4">
        <f>-Hipotecas!$G$14</f>
        <v>-18007.989108375405</v>
      </c>
      <c r="CL8" s="4">
        <f>-Hipotecas!$G$14</f>
        <v>-18007.989108375405</v>
      </c>
      <c r="CM8" s="4">
        <f>-Hipotecas!$G$14</f>
        <v>-18007.989108375405</v>
      </c>
      <c r="CN8" s="4">
        <f>-Hipotecas!$G$14</f>
        <v>-18007.989108375405</v>
      </c>
      <c r="CO8" s="4">
        <f>-Hipotecas!$G$14</f>
        <v>-18007.989108375405</v>
      </c>
      <c r="CP8" s="4">
        <f>-Hipotecas!$G$14</f>
        <v>-18007.989108375405</v>
      </c>
      <c r="CQ8" s="4">
        <f>-Hipotecas!$G$14</f>
        <v>-18007.989108375405</v>
      </c>
      <c r="CR8" s="4">
        <f>-Hipotecas!$G$14</f>
        <v>-18007.989108375405</v>
      </c>
      <c r="CS8" s="4">
        <f>-Hipotecas!$G$14</f>
        <v>-18007.989108375405</v>
      </c>
      <c r="CT8" s="4">
        <f>-Hipotecas!$G$14</f>
        <v>-18007.989108375405</v>
      </c>
      <c r="CU8" s="4">
        <f>-Hipotecas!$G$14</f>
        <v>-18007.989108375405</v>
      </c>
      <c r="CV8" s="4">
        <f>-Hipotecas!$G$14</f>
        <v>-18007.989108375405</v>
      </c>
      <c r="CW8" s="4">
        <f>-Hipotecas!$G$14</f>
        <v>-18007.989108375405</v>
      </c>
      <c r="CX8" s="4">
        <f>-Hipotecas!$G$14</f>
        <v>-18007.989108375405</v>
      </c>
      <c r="CY8" s="4">
        <f>-Hipotecas!$G$14</f>
        <v>-18007.989108375405</v>
      </c>
      <c r="CZ8" s="4">
        <f>-Hipotecas!$G$14</f>
        <v>-18007.989108375405</v>
      </c>
      <c r="DA8" s="4">
        <f>-Hipotecas!$G$14</f>
        <v>-18007.989108375405</v>
      </c>
      <c r="DB8" s="4">
        <f>-Hipotecas!$G$14</f>
        <v>-18007.989108375405</v>
      </c>
      <c r="DC8" s="4">
        <f>-Hipotecas!$G$14</f>
        <v>-18007.989108375405</v>
      </c>
      <c r="DD8" s="4">
        <f>-Hipotecas!$G$14</f>
        <v>-18007.989108375405</v>
      </c>
      <c r="DE8" s="4">
        <f>-Hipotecas!$G$14</f>
        <v>-18007.989108375405</v>
      </c>
      <c r="DF8" s="4">
        <f>-Hipotecas!$G$14</f>
        <v>-18007.989108375405</v>
      </c>
      <c r="DG8" s="4">
        <f>-Hipotecas!$G$14</f>
        <v>-18007.989108375405</v>
      </c>
      <c r="DH8" s="4">
        <f>-Hipotecas!$G$14</f>
        <v>-18007.989108375405</v>
      </c>
      <c r="DI8" s="4">
        <f>-Hipotecas!$G$14</f>
        <v>-18007.989108375405</v>
      </c>
      <c r="DJ8" s="4">
        <f>-Hipotecas!$G$14</f>
        <v>-18007.989108375405</v>
      </c>
      <c r="DK8" s="4">
        <f>-Hipotecas!$G$14</f>
        <v>-18007.989108375405</v>
      </c>
      <c r="DL8" s="4">
        <f>-Hipotecas!$G$14</f>
        <v>-18007.989108375405</v>
      </c>
      <c r="DM8" s="4">
        <f>-Hipotecas!$G$14</f>
        <v>-18007.989108375405</v>
      </c>
      <c r="DN8" s="4">
        <f>-Hipotecas!$G$14</f>
        <v>-18007.989108375405</v>
      </c>
      <c r="DO8" s="4">
        <f>-Hipotecas!$G$14</f>
        <v>-18007.989108375405</v>
      </c>
      <c r="DP8" s="4">
        <f>-Hipotecas!$G$14</f>
        <v>-18007.989108375405</v>
      </c>
      <c r="DQ8" s="4">
        <f>-Hipotecas!$G$14</f>
        <v>-18007.989108375405</v>
      </c>
      <c r="DR8" s="4">
        <f>-Hipotecas!$G$14</f>
        <v>-18007.989108375405</v>
      </c>
      <c r="DS8" s="4">
        <f>-Hipotecas!$G$14</f>
        <v>-18007.989108375405</v>
      </c>
      <c r="DT8" s="4">
        <f>-Hipotecas!$G$14</f>
        <v>-18007.989108375405</v>
      </c>
      <c r="DU8" s="4">
        <f>-Hipotecas!$G$14</f>
        <v>-18007.989108375405</v>
      </c>
      <c r="DV8" s="4">
        <f>-Hipotecas!$G$14</f>
        <v>-18007.989108375405</v>
      </c>
      <c r="DW8" s="4">
        <f>-Hipotecas!$G$14</f>
        <v>-18007.989108375405</v>
      </c>
      <c r="DX8" s="4">
        <f>-Hipotecas!$G$14</f>
        <v>-18007.989108375405</v>
      </c>
      <c r="DY8" s="4">
        <f>-Hipotecas!$G$14</f>
        <v>-18007.989108375405</v>
      </c>
      <c r="DZ8" s="4">
        <f>-Hipotecas!$G$14</f>
        <v>-18007.989108375405</v>
      </c>
      <c r="EA8" s="4">
        <f>-Hipotecas!$G$14</f>
        <v>-18007.989108375405</v>
      </c>
      <c r="EB8" s="4">
        <f>-Hipotecas!$G$14</f>
        <v>-18007.989108375405</v>
      </c>
      <c r="EC8" s="4">
        <f>-Hipotecas!$G$14</f>
        <v>-18007.989108375405</v>
      </c>
      <c r="ED8" s="4"/>
      <c r="EE8" s="4"/>
    </row>
    <row r="9" spans="2:135">
      <c r="B9" t="s">
        <v>64</v>
      </c>
      <c r="C9" s="4">
        <f>C7*Portada!B8</f>
        <v>-50000</v>
      </c>
    </row>
    <row r="10" spans="2:135">
      <c r="B10" t="s">
        <v>10</v>
      </c>
      <c r="C10" s="4">
        <f>C7*Portada!B9</f>
        <v>-20000</v>
      </c>
    </row>
    <row r="11" spans="2:135">
      <c r="B11" t="s">
        <v>65</v>
      </c>
      <c r="C11" s="4">
        <v>-1666</v>
      </c>
      <c r="D11" s="4">
        <v>-1666</v>
      </c>
      <c r="E11" s="4">
        <v>-1666</v>
      </c>
      <c r="F11" s="4">
        <v>-1666</v>
      </c>
      <c r="G11" s="4">
        <v>-1666</v>
      </c>
      <c r="H11" s="4">
        <v>-1666</v>
      </c>
      <c r="I11" s="4">
        <v>-1666</v>
      </c>
      <c r="J11" s="4">
        <v>-1666</v>
      </c>
      <c r="K11" s="4">
        <v>-1666</v>
      </c>
      <c r="L11" s="4">
        <v>-1666</v>
      </c>
      <c r="M11" s="4">
        <v>-1666</v>
      </c>
      <c r="N11" s="4">
        <v>-1666</v>
      </c>
      <c r="O11" s="4">
        <v>-1666</v>
      </c>
      <c r="P11" s="4">
        <v>-1666</v>
      </c>
      <c r="Q11" s="4">
        <v>-1666</v>
      </c>
      <c r="R11" s="4">
        <v>-1666</v>
      </c>
      <c r="S11" s="4">
        <v>-1666</v>
      </c>
      <c r="T11" s="4">
        <v>-1666</v>
      </c>
      <c r="U11" s="4">
        <v>-1666</v>
      </c>
      <c r="V11" s="4">
        <v>-1666</v>
      </c>
      <c r="W11" s="4">
        <v>-1666</v>
      </c>
      <c r="X11" s="4">
        <v>-1666</v>
      </c>
      <c r="Y11" s="4">
        <v>-1666</v>
      </c>
      <c r="Z11" s="4">
        <v>-1666</v>
      </c>
      <c r="AA11" s="4">
        <v>-1666</v>
      </c>
      <c r="AB11" s="4">
        <v>-1666</v>
      </c>
      <c r="AC11" s="4">
        <v>-1666</v>
      </c>
      <c r="AD11" s="4">
        <v>-1666</v>
      </c>
      <c r="AE11" s="4">
        <v>-1666</v>
      </c>
      <c r="AF11" s="4">
        <v>-1666</v>
      </c>
      <c r="AG11" s="4">
        <v>-1666</v>
      </c>
      <c r="AH11" s="4">
        <v>-1666</v>
      </c>
      <c r="AI11" s="4">
        <v>-1666</v>
      </c>
      <c r="AJ11" s="4">
        <v>-1666</v>
      </c>
      <c r="AK11" s="4">
        <v>-1666</v>
      </c>
      <c r="AL11" s="4">
        <v>-1666</v>
      </c>
      <c r="AM11" s="4">
        <v>-1666</v>
      </c>
      <c r="AN11" s="4">
        <v>-1666</v>
      </c>
      <c r="AO11" s="4">
        <v>-1666</v>
      </c>
      <c r="AP11" s="4">
        <v>-1666</v>
      </c>
      <c r="AQ11" s="4">
        <v>-1666</v>
      </c>
      <c r="AR11" s="4">
        <v>-1666</v>
      </c>
      <c r="AS11" s="4">
        <v>-1666</v>
      </c>
      <c r="AT11" s="4">
        <v>-1666</v>
      </c>
      <c r="AU11" s="4">
        <v>-1666</v>
      </c>
      <c r="AV11" s="4">
        <v>-1666</v>
      </c>
      <c r="AW11" s="4">
        <v>-1666</v>
      </c>
      <c r="AX11" s="4">
        <v>-1666</v>
      </c>
      <c r="AY11" s="4">
        <v>-1666</v>
      </c>
      <c r="AZ11" s="4">
        <v>-1666</v>
      </c>
      <c r="BA11" s="4">
        <v>-1666</v>
      </c>
      <c r="BB11" s="4">
        <v>-1666</v>
      </c>
      <c r="BC11" s="4">
        <v>-1666</v>
      </c>
      <c r="BD11" s="4">
        <v>-1666</v>
      </c>
      <c r="BE11" s="4">
        <v>-1666</v>
      </c>
      <c r="BF11" s="4">
        <v>-1666</v>
      </c>
      <c r="BG11" s="4">
        <v>-1666</v>
      </c>
      <c r="BH11" s="4">
        <v>-1666</v>
      </c>
      <c r="BI11" s="4">
        <v>-1666</v>
      </c>
      <c r="BJ11" s="4">
        <v>-1666</v>
      </c>
      <c r="BK11" s="4">
        <v>-1666</v>
      </c>
      <c r="BL11" s="4">
        <v>-1666</v>
      </c>
      <c r="BM11" s="4">
        <v>-1666</v>
      </c>
      <c r="BN11" s="4">
        <v>-1666</v>
      </c>
      <c r="BO11" s="4">
        <v>-1666</v>
      </c>
      <c r="BP11" s="4">
        <v>-1666</v>
      </c>
      <c r="BQ11" s="4">
        <v>-1666</v>
      </c>
      <c r="BR11" s="4">
        <v>-1666</v>
      </c>
      <c r="BS11" s="4">
        <v>-1666</v>
      </c>
      <c r="BT11" s="4">
        <v>-1666</v>
      </c>
      <c r="BU11" s="4">
        <v>-1666</v>
      </c>
      <c r="BV11" s="4">
        <v>-1666</v>
      </c>
      <c r="BW11" s="4">
        <v>-1666</v>
      </c>
      <c r="BX11" s="4">
        <v>-1666</v>
      </c>
      <c r="BY11" s="4">
        <v>-1666</v>
      </c>
      <c r="BZ11" s="4">
        <v>-1666</v>
      </c>
      <c r="CA11" s="4">
        <v>-1666</v>
      </c>
      <c r="CB11" s="4">
        <v>-1666</v>
      </c>
      <c r="CC11" s="4">
        <v>-1666</v>
      </c>
      <c r="CD11" s="4">
        <v>-1666</v>
      </c>
      <c r="CE11" s="4">
        <v>-1666</v>
      </c>
      <c r="CF11" s="4">
        <v>-1666</v>
      </c>
      <c r="CG11" s="4">
        <v>-1666</v>
      </c>
      <c r="CH11" s="4">
        <v>-1666</v>
      </c>
      <c r="CI11" s="4">
        <v>-1666</v>
      </c>
      <c r="CJ11" s="4">
        <v>-1666</v>
      </c>
      <c r="CK11" s="4">
        <v>-1666</v>
      </c>
      <c r="CL11" s="4">
        <v>-1666</v>
      </c>
      <c r="CM11" s="4">
        <v>-1666</v>
      </c>
      <c r="CN11" s="4">
        <v>-1666</v>
      </c>
      <c r="CO11" s="4">
        <v>-1666</v>
      </c>
      <c r="CP11" s="4">
        <v>-1666</v>
      </c>
      <c r="CQ11" s="4">
        <v>-1666</v>
      </c>
      <c r="CR11" s="4">
        <v>-1666</v>
      </c>
      <c r="CS11" s="4">
        <v>-1666</v>
      </c>
      <c r="CT11" s="4">
        <v>-1666</v>
      </c>
      <c r="CU11" s="4">
        <v>-1666</v>
      </c>
      <c r="CV11" s="4">
        <v>-1666</v>
      </c>
      <c r="CW11" s="4">
        <v>-1666</v>
      </c>
      <c r="CX11" s="4">
        <v>-1666</v>
      </c>
      <c r="CY11" s="4">
        <v>-1666</v>
      </c>
      <c r="CZ11" s="4">
        <v>-1666</v>
      </c>
      <c r="DA11" s="4">
        <v>-1666</v>
      </c>
      <c r="DB11" s="4">
        <v>-1666</v>
      </c>
      <c r="DC11" s="4">
        <v>-1666</v>
      </c>
      <c r="DD11" s="4">
        <v>-1666</v>
      </c>
      <c r="DE11" s="4">
        <v>-1666</v>
      </c>
      <c r="DF11" s="4">
        <v>-1666</v>
      </c>
      <c r="DG11" s="4">
        <v>-1666</v>
      </c>
      <c r="DH11" s="4">
        <v>-1666</v>
      </c>
      <c r="DI11" s="4">
        <v>-1666</v>
      </c>
      <c r="DJ11" s="4">
        <v>-1666</v>
      </c>
      <c r="DK11" s="4">
        <v>-1666</v>
      </c>
      <c r="DL11" s="4">
        <v>-1666</v>
      </c>
      <c r="DM11" s="4">
        <v>-1666</v>
      </c>
      <c r="DN11" s="4">
        <v>-1666</v>
      </c>
      <c r="DO11" s="4">
        <v>-1666</v>
      </c>
      <c r="DP11" s="4">
        <v>-1666</v>
      </c>
      <c r="DQ11" s="4">
        <v>-1666</v>
      </c>
      <c r="DR11" s="4">
        <v>-1666</v>
      </c>
      <c r="DS11" s="4">
        <v>-1666</v>
      </c>
      <c r="DT11" s="4">
        <v>-1666</v>
      </c>
      <c r="DU11" s="4">
        <v>-1666</v>
      </c>
      <c r="DV11" s="4">
        <v>-1666</v>
      </c>
      <c r="DW11" s="4">
        <v>-1666</v>
      </c>
      <c r="DX11" s="4">
        <v>-1666</v>
      </c>
      <c r="DY11" s="4">
        <v>-1666</v>
      </c>
      <c r="DZ11" s="4">
        <v>-1666</v>
      </c>
      <c r="EA11" s="4">
        <v>-1666</v>
      </c>
      <c r="EB11" s="4">
        <v>-1666</v>
      </c>
      <c r="EC11" s="4">
        <v>-1666</v>
      </c>
      <c r="ED11" s="4"/>
      <c r="EE11" s="4"/>
    </row>
    <row r="12" spans="2:13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</row>
    <row r="13" spans="2:135">
      <c r="B13" t="s">
        <v>60</v>
      </c>
      <c r="C13" s="4">
        <f>SUM(C7:C11)</f>
        <v>-1089673.9891083753</v>
      </c>
      <c r="D13" s="4">
        <f>SUM(D7:D11)</f>
        <v>-19673.989108375405</v>
      </c>
      <c r="E13" s="4">
        <f t="shared" ref="D13:BO13" si="49">SUM(E7:E11)</f>
        <v>-19673.989108375405</v>
      </c>
      <c r="F13" s="4">
        <f t="shared" si="49"/>
        <v>-19673.989108375405</v>
      </c>
      <c r="G13" s="4">
        <f t="shared" si="49"/>
        <v>-19673.989108375405</v>
      </c>
      <c r="H13" s="4">
        <f t="shared" si="49"/>
        <v>-19673.989108375405</v>
      </c>
      <c r="I13" s="4">
        <f t="shared" si="49"/>
        <v>-19673.989108375405</v>
      </c>
      <c r="J13" s="4">
        <f t="shared" si="49"/>
        <v>-19673.989108375405</v>
      </c>
      <c r="K13" s="4">
        <f t="shared" si="49"/>
        <v>-19673.989108375405</v>
      </c>
      <c r="L13" s="4">
        <f t="shared" si="49"/>
        <v>-19673.989108375405</v>
      </c>
      <c r="M13" s="4">
        <f t="shared" si="49"/>
        <v>-19673.989108375405</v>
      </c>
      <c r="N13" s="4">
        <f t="shared" si="49"/>
        <v>-19673.989108375405</v>
      </c>
      <c r="O13" s="4">
        <f t="shared" si="49"/>
        <v>-19673.989108375405</v>
      </c>
      <c r="P13" s="4">
        <f t="shared" si="49"/>
        <v>-19673.989108375405</v>
      </c>
      <c r="Q13" s="4">
        <f t="shared" si="49"/>
        <v>-19673.989108375405</v>
      </c>
      <c r="R13" s="4">
        <f t="shared" si="49"/>
        <v>-19673.989108375405</v>
      </c>
      <c r="S13" s="4">
        <f t="shared" si="49"/>
        <v>-19673.989108375405</v>
      </c>
      <c r="T13" s="4">
        <f t="shared" si="49"/>
        <v>-19673.989108375405</v>
      </c>
      <c r="U13" s="4">
        <f t="shared" si="49"/>
        <v>-19673.989108375405</v>
      </c>
      <c r="V13" s="4">
        <f t="shared" si="49"/>
        <v>-19673.989108375405</v>
      </c>
      <c r="W13" s="4">
        <f t="shared" si="49"/>
        <v>-19673.989108375405</v>
      </c>
      <c r="X13" s="4">
        <f t="shared" si="49"/>
        <v>-19673.989108375405</v>
      </c>
      <c r="Y13" s="4">
        <f t="shared" si="49"/>
        <v>-19673.989108375405</v>
      </c>
      <c r="Z13" s="4">
        <f t="shared" si="49"/>
        <v>-19673.989108375405</v>
      </c>
      <c r="AA13" s="4">
        <f t="shared" si="49"/>
        <v>-19673.989108375405</v>
      </c>
      <c r="AB13" s="4">
        <f t="shared" si="49"/>
        <v>-19673.989108375405</v>
      </c>
      <c r="AC13" s="4">
        <f t="shared" si="49"/>
        <v>-19673.989108375405</v>
      </c>
      <c r="AD13" s="4">
        <f t="shared" si="49"/>
        <v>-19673.989108375405</v>
      </c>
      <c r="AE13" s="4">
        <f t="shared" si="49"/>
        <v>-19673.989108375405</v>
      </c>
      <c r="AF13" s="4">
        <f t="shared" si="49"/>
        <v>-19673.989108375405</v>
      </c>
      <c r="AG13" s="4">
        <f t="shared" si="49"/>
        <v>-19673.989108375405</v>
      </c>
      <c r="AH13" s="4">
        <f t="shared" si="49"/>
        <v>-19673.989108375405</v>
      </c>
      <c r="AI13" s="4">
        <f t="shared" si="49"/>
        <v>-19673.989108375405</v>
      </c>
      <c r="AJ13" s="4">
        <f t="shared" si="49"/>
        <v>-19673.989108375405</v>
      </c>
      <c r="AK13" s="4">
        <f t="shared" si="49"/>
        <v>-19673.989108375405</v>
      </c>
      <c r="AL13" s="4">
        <f t="shared" si="49"/>
        <v>-19673.989108375405</v>
      </c>
      <c r="AM13" s="4">
        <f t="shared" si="49"/>
        <v>-19673.989108375405</v>
      </c>
      <c r="AN13" s="4">
        <f t="shared" si="49"/>
        <v>-19673.989108375405</v>
      </c>
      <c r="AO13" s="4">
        <f t="shared" si="49"/>
        <v>-19673.989108375405</v>
      </c>
      <c r="AP13" s="4">
        <f t="shared" si="49"/>
        <v>-19673.989108375405</v>
      </c>
      <c r="AQ13" s="4">
        <f t="shared" si="49"/>
        <v>-19673.989108375405</v>
      </c>
      <c r="AR13" s="4">
        <f t="shared" si="49"/>
        <v>-19673.989108375405</v>
      </c>
      <c r="AS13" s="4">
        <f t="shared" si="49"/>
        <v>-19673.989108375405</v>
      </c>
      <c r="AT13" s="4">
        <f t="shared" si="49"/>
        <v>-19673.989108375405</v>
      </c>
      <c r="AU13" s="4">
        <f t="shared" si="49"/>
        <v>-19673.989108375405</v>
      </c>
      <c r="AV13" s="4">
        <f t="shared" si="49"/>
        <v>-19673.989108375405</v>
      </c>
      <c r="AW13" s="4">
        <f t="shared" si="49"/>
        <v>-19673.989108375405</v>
      </c>
      <c r="AX13" s="4">
        <f t="shared" si="49"/>
        <v>-19673.989108375405</v>
      </c>
      <c r="AY13" s="4">
        <f t="shared" si="49"/>
        <v>-19673.989108375405</v>
      </c>
      <c r="AZ13" s="4">
        <f t="shared" si="49"/>
        <v>-19673.989108375405</v>
      </c>
      <c r="BA13" s="4">
        <f t="shared" si="49"/>
        <v>-19673.989108375405</v>
      </c>
      <c r="BB13" s="4">
        <f t="shared" si="49"/>
        <v>-19673.989108375405</v>
      </c>
      <c r="BC13" s="4">
        <f t="shared" si="49"/>
        <v>-19673.989108375405</v>
      </c>
      <c r="BD13" s="4">
        <f t="shared" si="49"/>
        <v>-19673.989108375405</v>
      </c>
      <c r="BE13" s="4">
        <f t="shared" si="49"/>
        <v>-19673.989108375405</v>
      </c>
      <c r="BF13" s="4">
        <f t="shared" si="49"/>
        <v>-19673.989108375405</v>
      </c>
      <c r="BG13" s="4">
        <f t="shared" si="49"/>
        <v>-19673.989108375405</v>
      </c>
      <c r="BH13" s="4">
        <f t="shared" si="49"/>
        <v>-19673.989108375405</v>
      </c>
      <c r="BI13" s="4">
        <f t="shared" si="49"/>
        <v>-19673.989108375405</v>
      </c>
      <c r="BJ13" s="4">
        <f t="shared" si="49"/>
        <v>-19673.989108375405</v>
      </c>
      <c r="BK13" s="4">
        <f t="shared" si="49"/>
        <v>-19673.989108375405</v>
      </c>
      <c r="BL13" s="4">
        <f t="shared" si="49"/>
        <v>-19673.989108375405</v>
      </c>
      <c r="BM13" s="4">
        <f t="shared" si="49"/>
        <v>-19673.989108375405</v>
      </c>
      <c r="BN13" s="4">
        <f t="shared" si="49"/>
        <v>-19673.989108375405</v>
      </c>
      <c r="BO13" s="4">
        <f t="shared" si="49"/>
        <v>-19673.989108375405</v>
      </c>
      <c r="BP13" s="4">
        <f t="shared" ref="BP13:EA13" si="50">SUM(BP7:BP11)</f>
        <v>-19673.989108375405</v>
      </c>
      <c r="BQ13" s="4">
        <f t="shared" si="50"/>
        <v>-19673.989108375405</v>
      </c>
      <c r="BR13" s="4">
        <f t="shared" si="50"/>
        <v>-19673.989108375405</v>
      </c>
      <c r="BS13" s="4">
        <f t="shared" si="50"/>
        <v>-19673.989108375405</v>
      </c>
      <c r="BT13" s="4">
        <f t="shared" si="50"/>
        <v>-19673.989108375405</v>
      </c>
      <c r="BU13" s="4">
        <f t="shared" si="50"/>
        <v>-19673.989108375405</v>
      </c>
      <c r="BV13" s="4">
        <f t="shared" si="50"/>
        <v>-19673.989108375405</v>
      </c>
      <c r="BW13" s="4">
        <f t="shared" si="50"/>
        <v>-19673.989108375405</v>
      </c>
      <c r="BX13" s="4">
        <f t="shared" si="50"/>
        <v>-19673.989108375405</v>
      </c>
      <c r="BY13" s="4">
        <f t="shared" si="50"/>
        <v>-19673.989108375405</v>
      </c>
      <c r="BZ13" s="4">
        <f t="shared" si="50"/>
        <v>-19673.989108375405</v>
      </c>
      <c r="CA13" s="4">
        <f t="shared" si="50"/>
        <v>-19673.989108375405</v>
      </c>
      <c r="CB13" s="4">
        <f t="shared" si="50"/>
        <v>-19673.989108375405</v>
      </c>
      <c r="CC13" s="4">
        <f t="shared" si="50"/>
        <v>-19673.989108375405</v>
      </c>
      <c r="CD13" s="4">
        <f t="shared" si="50"/>
        <v>-19673.989108375405</v>
      </c>
      <c r="CE13" s="4">
        <f t="shared" si="50"/>
        <v>-19673.989108375405</v>
      </c>
      <c r="CF13" s="4">
        <f t="shared" si="50"/>
        <v>-19673.989108375405</v>
      </c>
      <c r="CG13" s="4">
        <f t="shared" si="50"/>
        <v>-19673.989108375405</v>
      </c>
      <c r="CH13" s="4">
        <f t="shared" si="50"/>
        <v>-19673.989108375405</v>
      </c>
      <c r="CI13" s="4">
        <f t="shared" si="50"/>
        <v>-19673.989108375405</v>
      </c>
      <c r="CJ13" s="4">
        <f t="shared" si="50"/>
        <v>-19673.989108375405</v>
      </c>
      <c r="CK13" s="4">
        <f t="shared" si="50"/>
        <v>-19673.989108375405</v>
      </c>
      <c r="CL13" s="4">
        <f t="shared" si="50"/>
        <v>-19673.989108375405</v>
      </c>
      <c r="CM13" s="4">
        <f t="shared" si="50"/>
        <v>-19673.989108375405</v>
      </c>
      <c r="CN13" s="4">
        <f t="shared" si="50"/>
        <v>-19673.989108375405</v>
      </c>
      <c r="CO13" s="4">
        <f t="shared" si="50"/>
        <v>-19673.989108375405</v>
      </c>
      <c r="CP13" s="4">
        <f t="shared" si="50"/>
        <v>-19673.989108375405</v>
      </c>
      <c r="CQ13" s="4">
        <f t="shared" si="50"/>
        <v>-19673.989108375405</v>
      </c>
      <c r="CR13" s="4">
        <f t="shared" si="50"/>
        <v>-19673.989108375405</v>
      </c>
      <c r="CS13" s="4">
        <f t="shared" si="50"/>
        <v>-19673.989108375405</v>
      </c>
      <c r="CT13" s="4">
        <f t="shared" si="50"/>
        <v>-19673.989108375405</v>
      </c>
      <c r="CU13" s="4">
        <f t="shared" si="50"/>
        <v>-19673.989108375405</v>
      </c>
      <c r="CV13" s="4">
        <f t="shared" si="50"/>
        <v>-19673.989108375405</v>
      </c>
      <c r="CW13" s="4">
        <f t="shared" si="50"/>
        <v>-19673.989108375405</v>
      </c>
      <c r="CX13" s="4">
        <f t="shared" si="50"/>
        <v>-19673.989108375405</v>
      </c>
      <c r="CY13" s="4">
        <f t="shared" si="50"/>
        <v>-19673.989108375405</v>
      </c>
      <c r="CZ13" s="4">
        <f t="shared" si="50"/>
        <v>-19673.989108375405</v>
      </c>
      <c r="DA13" s="4">
        <f t="shared" si="50"/>
        <v>-19673.989108375405</v>
      </c>
      <c r="DB13" s="4">
        <f t="shared" si="50"/>
        <v>-19673.989108375405</v>
      </c>
      <c r="DC13" s="4">
        <f t="shared" si="50"/>
        <v>-19673.989108375405</v>
      </c>
      <c r="DD13" s="4">
        <f t="shared" si="50"/>
        <v>-19673.989108375405</v>
      </c>
      <c r="DE13" s="4">
        <f t="shared" si="50"/>
        <v>-19673.989108375405</v>
      </c>
      <c r="DF13" s="4">
        <f t="shared" si="50"/>
        <v>-19673.989108375405</v>
      </c>
      <c r="DG13" s="4">
        <f t="shared" si="50"/>
        <v>-19673.989108375405</v>
      </c>
      <c r="DH13" s="4">
        <f t="shared" si="50"/>
        <v>-19673.989108375405</v>
      </c>
      <c r="DI13" s="4">
        <f t="shared" si="50"/>
        <v>-19673.989108375405</v>
      </c>
      <c r="DJ13" s="4">
        <f t="shared" si="50"/>
        <v>-19673.989108375405</v>
      </c>
      <c r="DK13" s="4">
        <f t="shared" si="50"/>
        <v>-19673.989108375405</v>
      </c>
      <c r="DL13" s="4">
        <f t="shared" si="50"/>
        <v>-19673.989108375405</v>
      </c>
      <c r="DM13" s="4">
        <f t="shared" si="50"/>
        <v>-19673.989108375405</v>
      </c>
      <c r="DN13" s="4">
        <f t="shared" si="50"/>
        <v>-19673.989108375405</v>
      </c>
      <c r="DO13" s="4">
        <f t="shared" si="50"/>
        <v>-19673.989108375405</v>
      </c>
      <c r="DP13" s="4">
        <f t="shared" si="50"/>
        <v>-19673.989108375405</v>
      </c>
      <c r="DQ13" s="4">
        <f t="shared" si="50"/>
        <v>-19673.989108375405</v>
      </c>
      <c r="DR13" s="4">
        <f t="shared" si="50"/>
        <v>-19673.989108375405</v>
      </c>
      <c r="DS13" s="4">
        <f t="shared" si="50"/>
        <v>-19673.989108375405</v>
      </c>
      <c r="DT13" s="4">
        <f t="shared" si="50"/>
        <v>-19673.989108375405</v>
      </c>
      <c r="DU13" s="4">
        <f t="shared" si="50"/>
        <v>-19673.989108375405</v>
      </c>
      <c r="DV13" s="4">
        <f t="shared" si="50"/>
        <v>-19673.989108375405</v>
      </c>
      <c r="DW13" s="4">
        <f t="shared" si="50"/>
        <v>-19673.989108375405</v>
      </c>
      <c r="DX13" s="4">
        <f t="shared" si="50"/>
        <v>-19673.989108375405</v>
      </c>
      <c r="DY13" s="4">
        <f t="shared" si="50"/>
        <v>-19673.989108375405</v>
      </c>
      <c r="DZ13" s="4">
        <f t="shared" si="50"/>
        <v>-19673.989108375405</v>
      </c>
      <c r="EA13" s="4">
        <f t="shared" si="50"/>
        <v>-19673.989108375405</v>
      </c>
      <c r="EB13" s="4">
        <f t="shared" ref="EB13:EC13" si="51">SUM(EB7:EB11)</f>
        <v>-19673.989108375405</v>
      </c>
      <c r="EC13" s="4">
        <f t="shared" si="51"/>
        <v>-19673.989108375405</v>
      </c>
    </row>
    <row r="14" spans="2:135">
      <c r="B14" t="s">
        <v>66</v>
      </c>
      <c r="C14" s="4">
        <f>C13+C5</f>
        <v>-1068673.9891083753</v>
      </c>
      <c r="D14" s="4">
        <f>D13+D5</f>
        <v>1326.0108916245954</v>
      </c>
      <c r="E14" s="4">
        <f>E13+E5</f>
        <v>1326.0108916245954</v>
      </c>
      <c r="F14" s="4">
        <f>F13+F5</f>
        <v>1326.0108916245954</v>
      </c>
      <c r="G14" s="4">
        <f>G13+G5</f>
        <v>1326.0108916245954</v>
      </c>
      <c r="H14" s="4">
        <f>H13+H5</f>
        <v>1326.0108916245954</v>
      </c>
      <c r="I14" s="4">
        <f>I13+I5</f>
        <v>1326.0108916245954</v>
      </c>
      <c r="J14" s="4">
        <f>J13+J5</f>
        <v>1326.0108916245954</v>
      </c>
      <c r="K14" s="4">
        <f>K13+K5</f>
        <v>1326.0108916245954</v>
      </c>
      <c r="L14" s="4">
        <f>L13+L5</f>
        <v>1326.0108916245954</v>
      </c>
      <c r="M14" s="4">
        <f>M13+M5</f>
        <v>1326.0108916245954</v>
      </c>
      <c r="N14" s="4">
        <f t="shared" ref="D14:BO14" si="52">N13+N5</f>
        <v>1326.0108916245954</v>
      </c>
      <c r="O14" s="4">
        <f t="shared" si="52"/>
        <v>1326.0108916245954</v>
      </c>
      <c r="P14" s="4">
        <f t="shared" si="52"/>
        <v>1326.0108916245954</v>
      </c>
      <c r="Q14" s="4">
        <f t="shared" si="52"/>
        <v>1326.0108916245954</v>
      </c>
      <c r="R14" s="4">
        <f t="shared" si="52"/>
        <v>1326.0108916245954</v>
      </c>
      <c r="S14" s="4">
        <f t="shared" si="52"/>
        <v>1326.0108916245954</v>
      </c>
      <c r="T14" s="4">
        <f t="shared" si="52"/>
        <v>1326.0108916245954</v>
      </c>
      <c r="U14" s="4">
        <f t="shared" si="52"/>
        <v>1326.0108916245954</v>
      </c>
      <c r="V14" s="4">
        <f t="shared" si="52"/>
        <v>1326.0108916245954</v>
      </c>
      <c r="W14" s="4">
        <f t="shared" si="52"/>
        <v>1326.0108916245954</v>
      </c>
      <c r="X14" s="4">
        <f t="shared" si="52"/>
        <v>1326.0108916245954</v>
      </c>
      <c r="Y14" s="4">
        <f t="shared" si="52"/>
        <v>1326.0108916245954</v>
      </c>
      <c r="Z14" s="4">
        <f t="shared" si="52"/>
        <v>1326.0108916245954</v>
      </c>
      <c r="AA14" s="4">
        <f t="shared" si="52"/>
        <v>1326.0108916245954</v>
      </c>
      <c r="AB14" s="4">
        <f t="shared" si="52"/>
        <v>1326.0108916245954</v>
      </c>
      <c r="AC14" s="4">
        <f t="shared" si="52"/>
        <v>1326.0108916245954</v>
      </c>
      <c r="AD14" s="4">
        <f t="shared" si="52"/>
        <v>1326.0108916245954</v>
      </c>
      <c r="AE14" s="4">
        <f t="shared" si="52"/>
        <v>1326.0108916245954</v>
      </c>
      <c r="AF14" s="4">
        <f t="shared" si="52"/>
        <v>1326.0108916245954</v>
      </c>
      <c r="AG14" s="4">
        <f t="shared" si="52"/>
        <v>1326.0108916245954</v>
      </c>
      <c r="AH14" s="4">
        <f t="shared" si="52"/>
        <v>1326.0108916245954</v>
      </c>
      <c r="AI14" s="4">
        <f t="shared" si="52"/>
        <v>1326.0108916245954</v>
      </c>
      <c r="AJ14" s="4">
        <f t="shared" si="52"/>
        <v>1326.0108916245954</v>
      </c>
      <c r="AK14" s="4">
        <f t="shared" si="52"/>
        <v>1326.0108916245954</v>
      </c>
      <c r="AL14" s="4">
        <f t="shared" si="52"/>
        <v>1326.0108916245954</v>
      </c>
      <c r="AM14" s="4">
        <f t="shared" si="52"/>
        <v>1326.0108916245954</v>
      </c>
      <c r="AN14" s="4">
        <f t="shared" si="52"/>
        <v>1326.0108916245954</v>
      </c>
      <c r="AO14" s="4">
        <f t="shared" si="52"/>
        <v>1326.0108916245954</v>
      </c>
      <c r="AP14" s="4">
        <f t="shared" si="52"/>
        <v>1326.0108916245954</v>
      </c>
      <c r="AQ14" s="4">
        <f t="shared" si="52"/>
        <v>1326.0108916245954</v>
      </c>
      <c r="AR14" s="4">
        <f t="shared" si="52"/>
        <v>1326.0108916245954</v>
      </c>
      <c r="AS14" s="4">
        <f t="shared" si="52"/>
        <v>1326.0108916245954</v>
      </c>
      <c r="AT14" s="4">
        <f t="shared" si="52"/>
        <v>1326.0108916245954</v>
      </c>
      <c r="AU14" s="4">
        <f t="shared" si="52"/>
        <v>1326.0108916245954</v>
      </c>
      <c r="AV14" s="4">
        <f t="shared" si="52"/>
        <v>1326.0108916245954</v>
      </c>
      <c r="AW14" s="4">
        <f t="shared" si="52"/>
        <v>1326.0108916245954</v>
      </c>
      <c r="AX14" s="4">
        <f t="shared" si="52"/>
        <v>1326.0108916245954</v>
      </c>
      <c r="AY14" s="4">
        <f t="shared" si="52"/>
        <v>1326.0108916245954</v>
      </c>
      <c r="AZ14" s="4">
        <f t="shared" si="52"/>
        <v>1326.0108916245954</v>
      </c>
      <c r="BA14" s="4">
        <f t="shared" si="52"/>
        <v>1326.0108916245954</v>
      </c>
      <c r="BB14" s="4">
        <f t="shared" si="52"/>
        <v>1326.0108916245954</v>
      </c>
      <c r="BC14" s="4">
        <f t="shared" si="52"/>
        <v>1326.0108916245954</v>
      </c>
      <c r="BD14" s="4">
        <f t="shared" si="52"/>
        <v>1326.0108916245954</v>
      </c>
      <c r="BE14" s="4">
        <f t="shared" si="52"/>
        <v>1326.0108916245954</v>
      </c>
      <c r="BF14" s="4">
        <f t="shared" si="52"/>
        <v>1326.0108916245954</v>
      </c>
      <c r="BG14" s="4">
        <f t="shared" si="52"/>
        <v>1326.0108916245954</v>
      </c>
      <c r="BH14" s="4">
        <f t="shared" si="52"/>
        <v>1326.0108916245954</v>
      </c>
      <c r="BI14" s="4">
        <f t="shared" si="52"/>
        <v>1326.0108916245954</v>
      </c>
      <c r="BJ14" s="4">
        <f t="shared" si="52"/>
        <v>1326.0108916245954</v>
      </c>
      <c r="BK14" s="4">
        <f t="shared" si="52"/>
        <v>1326.0108916245954</v>
      </c>
      <c r="BL14" s="4">
        <f t="shared" si="52"/>
        <v>1326.0108916245954</v>
      </c>
      <c r="BM14" s="4">
        <f t="shared" si="52"/>
        <v>1326.0108916245954</v>
      </c>
      <c r="BN14" s="4">
        <f t="shared" si="52"/>
        <v>1326.0108916245954</v>
      </c>
      <c r="BO14" s="4">
        <f t="shared" si="52"/>
        <v>1326.0108916245954</v>
      </c>
      <c r="BP14" s="4">
        <f t="shared" ref="BP14:EA14" si="53">BP13+BP5</f>
        <v>1326.0108916245954</v>
      </c>
      <c r="BQ14" s="4">
        <f t="shared" si="53"/>
        <v>1326.0108916245954</v>
      </c>
      <c r="BR14" s="4">
        <f t="shared" si="53"/>
        <v>1326.0108916245954</v>
      </c>
      <c r="BS14" s="4">
        <f t="shared" si="53"/>
        <v>1326.0108916245954</v>
      </c>
      <c r="BT14" s="4">
        <f t="shared" si="53"/>
        <v>1326.0108916245954</v>
      </c>
      <c r="BU14" s="4">
        <f t="shared" si="53"/>
        <v>1326.0108916245954</v>
      </c>
      <c r="BV14" s="4">
        <f t="shared" si="53"/>
        <v>1326.0108916245954</v>
      </c>
      <c r="BW14" s="4">
        <f t="shared" si="53"/>
        <v>1326.0108916245954</v>
      </c>
      <c r="BX14" s="4">
        <f t="shared" si="53"/>
        <v>1326.0108916245954</v>
      </c>
      <c r="BY14" s="4">
        <f t="shared" si="53"/>
        <v>1326.0108916245954</v>
      </c>
      <c r="BZ14" s="4">
        <f t="shared" si="53"/>
        <v>1326.0108916245954</v>
      </c>
      <c r="CA14" s="4">
        <f t="shared" si="53"/>
        <v>1326.0108916245954</v>
      </c>
      <c r="CB14" s="4">
        <f t="shared" si="53"/>
        <v>1326.0108916245954</v>
      </c>
      <c r="CC14" s="4">
        <f t="shared" si="53"/>
        <v>1326.0108916245954</v>
      </c>
      <c r="CD14" s="4">
        <f t="shared" si="53"/>
        <v>1326.0108916245954</v>
      </c>
      <c r="CE14" s="4">
        <f t="shared" si="53"/>
        <v>1326.0108916245954</v>
      </c>
      <c r="CF14" s="4">
        <f t="shared" si="53"/>
        <v>1326.0108916245954</v>
      </c>
      <c r="CG14" s="4">
        <f t="shared" si="53"/>
        <v>1326.0108916245954</v>
      </c>
      <c r="CH14" s="4">
        <f t="shared" si="53"/>
        <v>1326.0108916245954</v>
      </c>
      <c r="CI14" s="4">
        <f t="shared" si="53"/>
        <v>1326.0108916245954</v>
      </c>
      <c r="CJ14" s="4">
        <f t="shared" si="53"/>
        <v>1326.0108916245954</v>
      </c>
      <c r="CK14" s="4">
        <f t="shared" si="53"/>
        <v>1326.0108916245954</v>
      </c>
      <c r="CL14" s="4">
        <f t="shared" si="53"/>
        <v>1326.0108916245954</v>
      </c>
      <c r="CM14" s="4">
        <f t="shared" si="53"/>
        <v>1326.0108916245954</v>
      </c>
      <c r="CN14" s="4">
        <f t="shared" si="53"/>
        <v>1326.0108916245954</v>
      </c>
      <c r="CO14" s="4">
        <f t="shared" si="53"/>
        <v>1326.0108916245954</v>
      </c>
      <c r="CP14" s="4">
        <f t="shared" si="53"/>
        <v>1326.0108916245954</v>
      </c>
      <c r="CQ14" s="4">
        <f t="shared" si="53"/>
        <v>1326.0108916245954</v>
      </c>
      <c r="CR14" s="4">
        <f t="shared" si="53"/>
        <v>1326.0108916245954</v>
      </c>
      <c r="CS14" s="4">
        <f t="shared" si="53"/>
        <v>1326.0108916245954</v>
      </c>
      <c r="CT14" s="4">
        <f t="shared" si="53"/>
        <v>1326.0108916245954</v>
      </c>
      <c r="CU14" s="4">
        <f t="shared" si="53"/>
        <v>1326.0108916245954</v>
      </c>
      <c r="CV14" s="4">
        <f t="shared" si="53"/>
        <v>1326.0108916245954</v>
      </c>
      <c r="CW14" s="4">
        <f t="shared" si="53"/>
        <v>1326.0108916245954</v>
      </c>
      <c r="CX14" s="4">
        <f t="shared" si="53"/>
        <v>1326.0108916245954</v>
      </c>
      <c r="CY14" s="4">
        <f t="shared" si="53"/>
        <v>1326.0108916245954</v>
      </c>
      <c r="CZ14" s="4">
        <f t="shared" si="53"/>
        <v>1326.0108916245954</v>
      </c>
      <c r="DA14" s="4">
        <f t="shared" si="53"/>
        <v>1326.0108916245954</v>
      </c>
      <c r="DB14" s="4">
        <f t="shared" si="53"/>
        <v>1326.0108916245954</v>
      </c>
      <c r="DC14" s="4">
        <f t="shared" si="53"/>
        <v>1326.0108916245954</v>
      </c>
      <c r="DD14" s="4">
        <f t="shared" si="53"/>
        <v>1326.0108916245954</v>
      </c>
      <c r="DE14" s="4">
        <f t="shared" si="53"/>
        <v>1326.0108916245954</v>
      </c>
      <c r="DF14" s="4">
        <f t="shared" si="53"/>
        <v>1326.0108916245954</v>
      </c>
      <c r="DG14" s="4">
        <f t="shared" si="53"/>
        <v>1326.0108916245954</v>
      </c>
      <c r="DH14" s="4">
        <f t="shared" si="53"/>
        <v>1326.0108916245954</v>
      </c>
      <c r="DI14" s="4">
        <f t="shared" si="53"/>
        <v>1326.0108916245954</v>
      </c>
      <c r="DJ14" s="4">
        <f t="shared" si="53"/>
        <v>1326.0108916245954</v>
      </c>
      <c r="DK14" s="4">
        <f t="shared" si="53"/>
        <v>1326.0108916245954</v>
      </c>
      <c r="DL14" s="4">
        <f t="shared" si="53"/>
        <v>1326.0108916245954</v>
      </c>
      <c r="DM14" s="4">
        <f t="shared" si="53"/>
        <v>1326.0108916245954</v>
      </c>
      <c r="DN14" s="4">
        <f t="shared" si="53"/>
        <v>1326.0108916245954</v>
      </c>
      <c r="DO14" s="4">
        <f t="shared" si="53"/>
        <v>1326.0108916245954</v>
      </c>
      <c r="DP14" s="4">
        <f t="shared" si="53"/>
        <v>1326.0108916245954</v>
      </c>
      <c r="DQ14" s="4">
        <f t="shared" si="53"/>
        <v>1326.0108916245954</v>
      </c>
      <c r="DR14" s="4">
        <f t="shared" si="53"/>
        <v>1326.0108916245954</v>
      </c>
      <c r="DS14" s="4">
        <f t="shared" si="53"/>
        <v>1326.0108916245954</v>
      </c>
      <c r="DT14" s="4">
        <f t="shared" si="53"/>
        <v>1326.0108916245954</v>
      </c>
      <c r="DU14" s="4">
        <f t="shared" si="53"/>
        <v>1326.0108916245954</v>
      </c>
      <c r="DV14" s="4">
        <f t="shared" si="53"/>
        <v>1326.0108916245954</v>
      </c>
      <c r="DW14" s="4">
        <f t="shared" si="53"/>
        <v>1326.0108916245954</v>
      </c>
      <c r="DX14" s="4">
        <f t="shared" si="53"/>
        <v>1326.0108916245954</v>
      </c>
      <c r="DY14" s="4">
        <f t="shared" si="53"/>
        <v>1326.0108916245954</v>
      </c>
      <c r="DZ14" s="4">
        <f t="shared" si="53"/>
        <v>1326.0108916245954</v>
      </c>
      <c r="EA14" s="4">
        <f t="shared" si="53"/>
        <v>1326.0108916245954</v>
      </c>
      <c r="EB14" s="4">
        <f>EB13+EB5</f>
        <v>1326.0108916245954</v>
      </c>
      <c r="EC14" s="4">
        <f>EC13+EC5</f>
        <v>5317591.0343724703</v>
      </c>
    </row>
    <row r="15" spans="2:135">
      <c r="B15" t="s">
        <v>67</v>
      </c>
      <c r="C15">
        <f>IRR(C14:EC14)*12</f>
        <v>0.15654999006433012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BA43-370C-4468-BED9-9D7698E1E1B0}">
  <dimension ref="B1:AH54"/>
  <sheetViews>
    <sheetView topLeftCell="M1" workbookViewId="0">
      <selection activeCell="U12" sqref="U12"/>
    </sheetView>
  </sheetViews>
  <sheetFormatPr defaultColWidth="11.42578125" defaultRowHeight="15"/>
  <cols>
    <col min="2" max="2" width="12.140625" bestFit="1" customWidth="1"/>
    <col min="3" max="3" width="20.140625" bestFit="1" customWidth="1"/>
    <col min="14" max="14" width="16.140625" bestFit="1" customWidth="1"/>
    <col min="17" max="17" width="16.28515625" bestFit="1" customWidth="1"/>
    <col min="21" max="21" width="13.85546875" bestFit="1" customWidth="1"/>
    <col min="22" max="22" width="85.5703125" customWidth="1"/>
  </cols>
  <sheetData>
    <row r="1" spans="2:34">
      <c r="D1" t="s">
        <v>68</v>
      </c>
    </row>
    <row r="2" spans="2:34">
      <c r="B2" t="s">
        <v>69</v>
      </c>
    </row>
    <row r="3" spans="2:34">
      <c r="C3" t="s">
        <v>13</v>
      </c>
      <c r="N3" t="s">
        <v>13</v>
      </c>
      <c r="Z3" t="s">
        <v>13</v>
      </c>
    </row>
    <row r="4" spans="2:34">
      <c r="C4" t="s">
        <v>70</v>
      </c>
      <c r="L4" t="s">
        <v>71</v>
      </c>
      <c r="M4" s="26"/>
      <c r="N4" s="27" t="s">
        <v>72</v>
      </c>
      <c r="O4" s="27" t="s">
        <v>73</v>
      </c>
      <c r="P4" s="27" t="s">
        <v>74</v>
      </c>
      <c r="Q4" s="27" t="s">
        <v>75</v>
      </c>
      <c r="R4" s="27" t="s">
        <v>76</v>
      </c>
      <c r="S4" s="27" t="s">
        <v>77</v>
      </c>
      <c r="T4" s="27" t="s">
        <v>78</v>
      </c>
      <c r="U4" s="27" t="s">
        <v>79</v>
      </c>
      <c r="V4" s="27" t="s">
        <v>80</v>
      </c>
      <c r="X4" t="s">
        <v>71</v>
      </c>
      <c r="Y4" s="26"/>
      <c r="Z4" s="27" t="s">
        <v>72</v>
      </c>
      <c r="AA4" s="27" t="s">
        <v>73</v>
      </c>
      <c r="AB4" s="27" t="s">
        <v>74</v>
      </c>
      <c r="AC4" s="27" t="s">
        <v>75</v>
      </c>
      <c r="AD4" s="27" t="s">
        <v>76</v>
      </c>
      <c r="AE4" s="27" t="s">
        <v>77</v>
      </c>
      <c r="AF4" s="27" t="s">
        <v>78</v>
      </c>
      <c r="AG4" s="27" t="s">
        <v>79</v>
      </c>
      <c r="AH4" s="27" t="s">
        <v>80</v>
      </c>
    </row>
    <row r="5" spans="2:34" ht="15" customHeight="1">
      <c r="C5" t="s">
        <v>81</v>
      </c>
      <c r="L5" s="49">
        <f>U5/O5</f>
        <v>210</v>
      </c>
      <c r="M5" s="28">
        <v>1</v>
      </c>
      <c r="N5" s="21" t="s">
        <v>82</v>
      </c>
      <c r="O5" s="16">
        <v>100</v>
      </c>
      <c r="P5" s="16" t="s">
        <v>83</v>
      </c>
      <c r="Q5" s="16">
        <v>0</v>
      </c>
      <c r="R5" s="16">
        <v>0</v>
      </c>
      <c r="S5" s="16">
        <v>1</v>
      </c>
      <c r="T5" s="16">
        <v>2</v>
      </c>
      <c r="U5" s="48">
        <v>21000</v>
      </c>
      <c r="V5" s="14" t="s">
        <v>84</v>
      </c>
      <c r="X5" s="49">
        <f>AG5/AA5</f>
        <v>210</v>
      </c>
      <c r="Y5" s="28">
        <v>1</v>
      </c>
      <c r="Z5" s="21" t="s">
        <v>82</v>
      </c>
      <c r="AA5" s="16">
        <v>100</v>
      </c>
      <c r="AB5" s="16" t="s">
        <v>83</v>
      </c>
      <c r="AC5" s="16">
        <v>0</v>
      </c>
      <c r="AD5" s="16">
        <v>0</v>
      </c>
      <c r="AE5" s="16">
        <v>1</v>
      </c>
      <c r="AF5" s="16">
        <v>2</v>
      </c>
      <c r="AG5" s="48">
        <v>21000</v>
      </c>
      <c r="AH5" s="14" t="s">
        <v>84</v>
      </c>
    </row>
    <row r="6" spans="2:34">
      <c r="L6" s="49">
        <f t="shared" ref="L6:L14" si="0">U6/O6</f>
        <v>370.90909090909093</v>
      </c>
      <c r="M6" s="28">
        <v>2</v>
      </c>
      <c r="N6" s="21" t="s">
        <v>85</v>
      </c>
      <c r="O6" s="16">
        <v>55</v>
      </c>
      <c r="P6" s="16">
        <v>1</v>
      </c>
      <c r="Q6" s="16">
        <v>1</v>
      </c>
      <c r="R6" s="16">
        <v>1</v>
      </c>
      <c r="S6" s="16">
        <v>1</v>
      </c>
      <c r="T6" s="16">
        <v>1</v>
      </c>
      <c r="U6" s="48">
        <f>18500+1900</f>
        <v>20400</v>
      </c>
      <c r="V6" s="15" t="s">
        <v>86</v>
      </c>
      <c r="X6" s="49">
        <f t="shared" ref="X6:X14" si="1">AG6/AA6</f>
        <v>370.90909090909093</v>
      </c>
      <c r="Y6" s="28">
        <v>2</v>
      </c>
      <c r="Z6" s="21" t="s">
        <v>85</v>
      </c>
      <c r="AA6" s="16">
        <v>55</v>
      </c>
      <c r="AB6" s="16">
        <v>1</v>
      </c>
      <c r="AC6" s="16">
        <v>1</v>
      </c>
      <c r="AD6" s="16">
        <v>1</v>
      </c>
      <c r="AE6" s="16">
        <v>1</v>
      </c>
      <c r="AF6" s="16">
        <v>1</v>
      </c>
      <c r="AG6" s="48">
        <f>18500+1900</f>
        <v>20400</v>
      </c>
      <c r="AH6" s="15" t="s">
        <v>86</v>
      </c>
    </row>
    <row r="7" spans="2:34">
      <c r="L7" s="49">
        <f t="shared" si="0"/>
        <v>352.11267605633805</v>
      </c>
      <c r="M7" s="28">
        <v>3</v>
      </c>
      <c r="N7" s="21" t="s">
        <v>87</v>
      </c>
      <c r="O7" s="16">
        <v>71</v>
      </c>
      <c r="P7" s="16">
        <v>6</v>
      </c>
      <c r="Q7" s="16">
        <v>2</v>
      </c>
      <c r="R7" s="16">
        <v>1</v>
      </c>
      <c r="S7" s="16">
        <v>2</v>
      </c>
      <c r="T7" s="16">
        <v>2</v>
      </c>
      <c r="U7" s="48">
        <v>25000</v>
      </c>
      <c r="V7" s="15" t="s">
        <v>88</v>
      </c>
      <c r="X7" s="49">
        <f t="shared" si="1"/>
        <v>352.11267605633805</v>
      </c>
      <c r="Y7" s="28">
        <v>3</v>
      </c>
      <c r="Z7" s="21" t="s">
        <v>87</v>
      </c>
      <c r="AA7" s="16">
        <v>71</v>
      </c>
      <c r="AB7" s="16">
        <v>6</v>
      </c>
      <c r="AC7" s="16">
        <v>2</v>
      </c>
      <c r="AD7" s="16">
        <v>1</v>
      </c>
      <c r="AE7" s="16">
        <v>2</v>
      </c>
      <c r="AF7" s="16">
        <v>2</v>
      </c>
      <c r="AG7" s="48">
        <v>25000</v>
      </c>
      <c r="AH7" s="15" t="s">
        <v>88</v>
      </c>
    </row>
    <row r="8" spans="2:34">
      <c r="L8" s="49">
        <f t="shared" si="0"/>
        <v>235</v>
      </c>
      <c r="M8" s="28">
        <v>4</v>
      </c>
      <c r="N8" s="21" t="s">
        <v>85</v>
      </c>
      <c r="O8" s="16">
        <v>40</v>
      </c>
      <c r="P8" s="16" t="s">
        <v>83</v>
      </c>
      <c r="Q8" s="16">
        <v>0</v>
      </c>
      <c r="R8" s="16">
        <v>0</v>
      </c>
      <c r="S8" s="16">
        <v>1</v>
      </c>
      <c r="T8" s="16">
        <v>1</v>
      </c>
      <c r="U8" s="48">
        <v>9400</v>
      </c>
      <c r="V8" s="15" t="s">
        <v>89</v>
      </c>
      <c r="X8" s="49">
        <f t="shared" si="1"/>
        <v>235</v>
      </c>
      <c r="Y8" s="28">
        <v>4</v>
      </c>
      <c r="Z8" s="21" t="s">
        <v>85</v>
      </c>
      <c r="AA8" s="16">
        <v>40</v>
      </c>
      <c r="AB8" s="16" t="s">
        <v>83</v>
      </c>
      <c r="AC8" s="16">
        <v>0</v>
      </c>
      <c r="AD8" s="16">
        <v>0</v>
      </c>
      <c r="AE8" s="16">
        <v>1</v>
      </c>
      <c r="AF8" s="16">
        <v>1</v>
      </c>
      <c r="AG8" s="48">
        <v>9400</v>
      </c>
      <c r="AH8" s="15" t="s">
        <v>89</v>
      </c>
    </row>
    <row r="9" spans="2:34">
      <c r="L9" s="49">
        <f t="shared" si="0"/>
        <v>141.1764705882353</v>
      </c>
      <c r="M9" s="28">
        <v>5</v>
      </c>
      <c r="N9" s="21" t="s">
        <v>85</v>
      </c>
      <c r="O9" s="16">
        <v>85</v>
      </c>
      <c r="P9" s="16" t="s">
        <v>83</v>
      </c>
      <c r="Q9" s="16">
        <v>0</v>
      </c>
      <c r="R9" s="16">
        <v>1</v>
      </c>
      <c r="S9" s="16">
        <v>1</v>
      </c>
      <c r="T9" s="16">
        <v>3</v>
      </c>
      <c r="U9" s="48">
        <v>12000</v>
      </c>
      <c r="V9" s="15" t="s">
        <v>90</v>
      </c>
      <c r="X9" s="49">
        <f t="shared" si="1"/>
        <v>141.1764705882353</v>
      </c>
      <c r="Y9" s="28">
        <v>5</v>
      </c>
      <c r="Z9" s="21" t="s">
        <v>85</v>
      </c>
      <c r="AA9" s="16">
        <v>85</v>
      </c>
      <c r="AB9" s="16" t="s">
        <v>83</v>
      </c>
      <c r="AC9" s="16">
        <v>0</v>
      </c>
      <c r="AD9" s="16">
        <v>1</v>
      </c>
      <c r="AE9" s="16">
        <v>1</v>
      </c>
      <c r="AF9" s="16">
        <v>3</v>
      </c>
      <c r="AG9" s="48">
        <v>12000</v>
      </c>
      <c r="AH9" s="15" t="s">
        <v>90</v>
      </c>
    </row>
    <row r="10" spans="2:34">
      <c r="L10" s="49">
        <f t="shared" si="0"/>
        <v>300</v>
      </c>
      <c r="M10" s="28">
        <v>6</v>
      </c>
      <c r="N10" s="21" t="s">
        <v>85</v>
      </c>
      <c r="O10" s="16">
        <v>70</v>
      </c>
      <c r="P10" s="16" t="s">
        <v>83</v>
      </c>
      <c r="Q10" s="16">
        <v>1</v>
      </c>
      <c r="R10" s="16">
        <v>1</v>
      </c>
      <c r="S10" s="16">
        <v>2</v>
      </c>
      <c r="T10" s="16">
        <v>1</v>
      </c>
      <c r="U10" s="48">
        <v>21000</v>
      </c>
      <c r="V10" s="15" t="s">
        <v>91</v>
      </c>
      <c r="X10" s="49">
        <f t="shared" si="1"/>
        <v>300</v>
      </c>
      <c r="Y10" s="28">
        <v>6</v>
      </c>
      <c r="Z10" s="21" t="s">
        <v>85</v>
      </c>
      <c r="AA10" s="16">
        <v>70</v>
      </c>
      <c r="AB10" s="16" t="s">
        <v>83</v>
      </c>
      <c r="AC10" s="16">
        <v>1</v>
      </c>
      <c r="AD10" s="16">
        <v>1</v>
      </c>
      <c r="AE10" s="16">
        <v>2</v>
      </c>
      <c r="AF10" s="16">
        <v>1</v>
      </c>
      <c r="AG10" s="48">
        <v>21000</v>
      </c>
      <c r="AH10" s="15" t="s">
        <v>91</v>
      </c>
    </row>
    <row r="11" spans="2:34">
      <c r="L11" s="49">
        <f t="shared" si="0"/>
        <v>161.76470588235293</v>
      </c>
      <c r="M11" s="28">
        <v>7</v>
      </c>
      <c r="N11" s="21" t="s">
        <v>82</v>
      </c>
      <c r="O11" s="16">
        <v>136</v>
      </c>
      <c r="P11" s="16" t="s">
        <v>83</v>
      </c>
      <c r="Q11" s="16">
        <v>1</v>
      </c>
      <c r="R11" s="16">
        <v>1</v>
      </c>
      <c r="S11" s="16">
        <v>2</v>
      </c>
      <c r="T11" s="16">
        <v>3</v>
      </c>
      <c r="U11" s="48">
        <v>22000</v>
      </c>
      <c r="V11" s="13" t="s">
        <v>92</v>
      </c>
      <c r="X11" s="49">
        <f t="shared" si="1"/>
        <v>161.76470588235293</v>
      </c>
      <c r="Y11" s="28">
        <v>7</v>
      </c>
      <c r="Z11" s="21" t="s">
        <v>82</v>
      </c>
      <c r="AA11" s="16">
        <v>136</v>
      </c>
      <c r="AB11" s="16" t="s">
        <v>83</v>
      </c>
      <c r="AC11" s="16">
        <v>1</v>
      </c>
      <c r="AD11" s="16">
        <v>1</v>
      </c>
      <c r="AE11" s="16">
        <v>2</v>
      </c>
      <c r="AF11" s="16">
        <v>3</v>
      </c>
      <c r="AG11" s="48">
        <v>22000</v>
      </c>
      <c r="AH11" s="13" t="s">
        <v>92</v>
      </c>
    </row>
    <row r="12" spans="2:34">
      <c r="L12" s="49">
        <f t="shared" si="0"/>
        <v>192.30769230769232</v>
      </c>
      <c r="M12" s="28">
        <v>8</v>
      </c>
      <c r="N12" s="21" t="s">
        <v>82</v>
      </c>
      <c r="O12" s="16">
        <v>130</v>
      </c>
      <c r="P12" s="16">
        <v>15</v>
      </c>
      <c r="Q12" s="16">
        <v>2</v>
      </c>
      <c r="R12" s="16"/>
      <c r="S12" s="16">
        <v>2</v>
      </c>
      <c r="T12" s="16">
        <v>2</v>
      </c>
      <c r="U12" s="48">
        <v>25000</v>
      </c>
      <c r="V12" s="13" t="s">
        <v>93</v>
      </c>
      <c r="X12" s="49">
        <f t="shared" si="1"/>
        <v>192.30769230769232</v>
      </c>
      <c r="Y12" s="28">
        <v>8</v>
      </c>
      <c r="Z12" s="21" t="s">
        <v>82</v>
      </c>
      <c r="AA12" s="16">
        <v>130</v>
      </c>
      <c r="AB12" s="16">
        <v>15</v>
      </c>
      <c r="AC12" s="16">
        <v>2</v>
      </c>
      <c r="AD12" s="16"/>
      <c r="AE12" s="16">
        <v>2</v>
      </c>
      <c r="AF12" s="16">
        <v>2</v>
      </c>
      <c r="AG12" s="48">
        <v>25000</v>
      </c>
      <c r="AH12" s="13" t="s">
        <v>93</v>
      </c>
    </row>
    <row r="13" spans="2:34">
      <c r="L13" s="49">
        <f t="shared" si="0"/>
        <v>354.54545454545456</v>
      </c>
      <c r="M13" s="28">
        <v>9</v>
      </c>
      <c r="N13" s="21" t="s">
        <v>82</v>
      </c>
      <c r="O13" s="16">
        <v>55</v>
      </c>
      <c r="P13" s="16">
        <v>5</v>
      </c>
      <c r="Q13" s="16">
        <v>1</v>
      </c>
      <c r="R13" s="16">
        <v>1</v>
      </c>
      <c r="S13" s="16">
        <v>1</v>
      </c>
      <c r="T13" s="16">
        <v>1</v>
      </c>
      <c r="U13" s="48">
        <v>19500</v>
      </c>
      <c r="V13" s="13" t="s">
        <v>94</v>
      </c>
      <c r="X13" s="49">
        <f t="shared" si="1"/>
        <v>354.54545454545456</v>
      </c>
      <c r="Y13" s="28">
        <v>9</v>
      </c>
      <c r="Z13" s="21" t="s">
        <v>82</v>
      </c>
      <c r="AA13" s="16">
        <v>55</v>
      </c>
      <c r="AB13" s="16">
        <v>5</v>
      </c>
      <c r="AC13" s="16">
        <v>1</v>
      </c>
      <c r="AD13" s="16">
        <v>1</v>
      </c>
      <c r="AE13" s="16">
        <v>1</v>
      </c>
      <c r="AF13" s="16">
        <v>1</v>
      </c>
      <c r="AG13" s="48">
        <v>19500</v>
      </c>
      <c r="AH13" s="13" t="s">
        <v>94</v>
      </c>
    </row>
    <row r="14" spans="2:34">
      <c r="L14" s="49">
        <f t="shared" si="0"/>
        <v>266.66666666666669</v>
      </c>
      <c r="M14" s="28">
        <v>10</v>
      </c>
      <c r="N14" s="21" t="s">
        <v>82</v>
      </c>
      <c r="O14" s="16">
        <v>75</v>
      </c>
      <c r="P14" s="16">
        <v>10</v>
      </c>
      <c r="Q14" s="16">
        <v>1</v>
      </c>
      <c r="R14" s="16">
        <v>1</v>
      </c>
      <c r="S14" s="16">
        <v>2</v>
      </c>
      <c r="T14" s="16">
        <v>2</v>
      </c>
      <c r="U14" s="48">
        <v>20000</v>
      </c>
      <c r="V14" s="15" t="s">
        <v>95</v>
      </c>
      <c r="X14" s="49">
        <f t="shared" si="1"/>
        <v>266.66666666666669</v>
      </c>
      <c r="Y14" s="28">
        <v>10</v>
      </c>
      <c r="Z14" s="21" t="s">
        <v>82</v>
      </c>
      <c r="AA14" s="16">
        <v>75</v>
      </c>
      <c r="AB14" s="16">
        <v>10</v>
      </c>
      <c r="AC14" s="16">
        <v>1</v>
      </c>
      <c r="AD14" s="16">
        <v>1</v>
      </c>
      <c r="AE14" s="16">
        <v>2</v>
      </c>
      <c r="AF14" s="16">
        <v>2</v>
      </c>
      <c r="AG14" s="48">
        <v>20000</v>
      </c>
      <c r="AH14" s="15" t="s">
        <v>95</v>
      </c>
    </row>
    <row r="15" spans="2:34">
      <c r="M15" s="29">
        <v>11</v>
      </c>
      <c r="N15" s="22" t="s">
        <v>82</v>
      </c>
      <c r="O15" s="17"/>
      <c r="P15" s="17"/>
      <c r="Q15" s="17"/>
      <c r="R15" s="17"/>
      <c r="S15" s="17"/>
      <c r="T15" s="17"/>
      <c r="U15" s="17"/>
      <c r="V15" s="17"/>
      <c r="Y15" s="29">
        <v>11</v>
      </c>
      <c r="Z15" s="22" t="s">
        <v>82</v>
      </c>
      <c r="AA15" s="17"/>
      <c r="AB15" s="17"/>
      <c r="AC15" s="17"/>
      <c r="AD15" s="17"/>
      <c r="AE15" s="17"/>
      <c r="AF15" s="17"/>
      <c r="AG15" s="17"/>
      <c r="AH15" s="17"/>
    </row>
    <row r="16" spans="2:34">
      <c r="M16" s="29">
        <v>12</v>
      </c>
      <c r="N16" s="22" t="s">
        <v>82</v>
      </c>
      <c r="O16" s="17"/>
      <c r="P16" s="17"/>
      <c r="Q16" s="17"/>
      <c r="R16" s="17"/>
      <c r="S16" s="17"/>
      <c r="T16" s="17"/>
      <c r="U16" s="17"/>
      <c r="V16" s="17"/>
      <c r="Y16" s="29">
        <v>12</v>
      </c>
      <c r="Z16" s="22" t="s">
        <v>82</v>
      </c>
      <c r="AA16" s="17"/>
      <c r="AB16" s="17"/>
      <c r="AC16" s="17"/>
      <c r="AD16" s="17"/>
      <c r="AE16" s="17"/>
      <c r="AF16" s="17"/>
      <c r="AG16" s="17"/>
      <c r="AH16" s="17"/>
    </row>
    <row r="17" spans="5:34">
      <c r="E17">
        <v>10000</v>
      </c>
      <c r="F17">
        <f>E17*12</f>
        <v>120000</v>
      </c>
      <c r="M17" s="29">
        <v>13</v>
      </c>
      <c r="N17" s="22" t="s">
        <v>82</v>
      </c>
      <c r="O17" s="17"/>
      <c r="P17" s="17"/>
      <c r="Q17" s="17"/>
      <c r="R17" s="17"/>
      <c r="S17" s="17"/>
      <c r="T17" s="17"/>
      <c r="U17" s="17"/>
      <c r="V17" s="17"/>
      <c r="Y17" s="29">
        <v>13</v>
      </c>
      <c r="Z17" s="22" t="s">
        <v>82</v>
      </c>
      <c r="AA17" s="17"/>
      <c r="AB17" s="17"/>
      <c r="AC17" s="17"/>
      <c r="AD17" s="17"/>
      <c r="AE17" s="17"/>
      <c r="AF17" s="17"/>
      <c r="AG17" s="17"/>
      <c r="AH17" s="17"/>
    </row>
    <row r="18" spans="5:34">
      <c r="F18" s="1">
        <f>F17/2500000</f>
        <v>4.8000000000000001E-2</v>
      </c>
      <c r="M18" s="29">
        <v>14</v>
      </c>
      <c r="N18" s="22" t="s">
        <v>82</v>
      </c>
      <c r="O18" s="17"/>
      <c r="P18" s="17"/>
      <c r="Q18" s="17"/>
      <c r="R18" s="17"/>
      <c r="S18" s="17"/>
      <c r="T18" s="17"/>
      <c r="U18" s="17"/>
      <c r="V18" s="17"/>
      <c r="Y18" s="29">
        <v>14</v>
      </c>
      <c r="Z18" s="22" t="s">
        <v>82</v>
      </c>
      <c r="AA18" s="17"/>
      <c r="AB18" s="17"/>
      <c r="AC18" s="17"/>
      <c r="AD18" s="17"/>
      <c r="AE18" s="17"/>
      <c r="AF18" s="17"/>
      <c r="AG18" s="17"/>
      <c r="AH18" s="17"/>
    </row>
    <row r="19" spans="5:34">
      <c r="M19" s="29">
        <v>15</v>
      </c>
      <c r="N19" s="22" t="s">
        <v>82</v>
      </c>
      <c r="O19" s="17"/>
      <c r="P19" s="17"/>
      <c r="Q19" s="17"/>
      <c r="R19" s="17"/>
      <c r="S19" s="17"/>
      <c r="T19" s="17"/>
      <c r="U19" s="17"/>
      <c r="V19" s="17"/>
      <c r="Y19" s="29">
        <v>15</v>
      </c>
      <c r="Z19" s="22" t="s">
        <v>82</v>
      </c>
      <c r="AA19" s="17"/>
      <c r="AB19" s="17"/>
      <c r="AC19" s="17"/>
      <c r="AD19" s="17"/>
      <c r="AE19" s="17"/>
      <c r="AF19" s="17"/>
      <c r="AG19" s="17"/>
      <c r="AH19" s="17"/>
    </row>
    <row r="20" spans="5:34">
      <c r="M20" s="29">
        <v>16</v>
      </c>
      <c r="N20" s="22" t="s">
        <v>82</v>
      </c>
      <c r="O20" s="17"/>
      <c r="P20" s="17"/>
      <c r="Q20" s="17"/>
      <c r="R20" s="17"/>
      <c r="S20" s="17"/>
      <c r="T20" s="17"/>
      <c r="U20" s="17"/>
      <c r="V20" s="17"/>
      <c r="Y20" s="29">
        <v>16</v>
      </c>
      <c r="Z20" s="22" t="s">
        <v>82</v>
      </c>
      <c r="AA20" s="17"/>
      <c r="AB20" s="17"/>
      <c r="AC20" s="17"/>
      <c r="AD20" s="17"/>
      <c r="AE20" s="17"/>
      <c r="AF20" s="17"/>
      <c r="AG20" s="17"/>
      <c r="AH20" s="17"/>
    </row>
    <row r="21" spans="5:34">
      <c r="M21" s="29">
        <v>17</v>
      </c>
      <c r="N21" s="22" t="s">
        <v>82</v>
      </c>
      <c r="O21" s="17"/>
      <c r="P21" s="17"/>
      <c r="Q21" s="17"/>
      <c r="R21" s="17"/>
      <c r="S21" s="17"/>
      <c r="T21" s="17"/>
      <c r="U21" s="17"/>
      <c r="V21" s="17"/>
      <c r="Y21" s="29">
        <v>17</v>
      </c>
      <c r="Z21" s="22" t="s">
        <v>82</v>
      </c>
      <c r="AA21" s="17"/>
      <c r="AB21" s="17"/>
      <c r="AC21" s="17"/>
      <c r="AD21" s="17"/>
      <c r="AE21" s="17"/>
      <c r="AF21" s="17"/>
      <c r="AG21" s="17"/>
      <c r="AH21" s="17"/>
    </row>
    <row r="22" spans="5:34">
      <c r="M22" s="29">
        <v>18</v>
      </c>
      <c r="N22" s="22" t="s">
        <v>82</v>
      </c>
      <c r="O22" s="17"/>
      <c r="P22" s="17"/>
      <c r="Q22" s="17"/>
      <c r="R22" s="17"/>
      <c r="S22" s="17"/>
      <c r="T22" s="17"/>
      <c r="U22" s="17"/>
      <c r="V22" s="17"/>
      <c r="Y22" s="29">
        <v>18</v>
      </c>
      <c r="Z22" s="22" t="s">
        <v>82</v>
      </c>
      <c r="AA22" s="17"/>
      <c r="AB22" s="17"/>
      <c r="AC22" s="17"/>
      <c r="AD22" s="17"/>
      <c r="AE22" s="17"/>
      <c r="AF22" s="17"/>
      <c r="AG22" s="17"/>
      <c r="AH22" s="17"/>
    </row>
    <row r="23" spans="5:34">
      <c r="M23" s="29">
        <v>19</v>
      </c>
      <c r="N23" s="22" t="s">
        <v>82</v>
      </c>
      <c r="O23" s="17"/>
      <c r="P23" s="17"/>
      <c r="Q23" s="17"/>
      <c r="R23" s="17"/>
      <c r="S23" s="17"/>
      <c r="T23" s="17"/>
      <c r="U23" s="17"/>
      <c r="V23" s="17"/>
      <c r="Y23" s="29">
        <v>19</v>
      </c>
      <c r="Z23" s="22" t="s">
        <v>82</v>
      </c>
      <c r="AA23" s="17"/>
      <c r="AB23" s="17"/>
      <c r="AC23" s="17"/>
      <c r="AD23" s="17"/>
      <c r="AE23" s="17"/>
      <c r="AF23" s="17"/>
      <c r="AG23" s="17"/>
      <c r="AH23" s="17"/>
    </row>
    <row r="24" spans="5:34">
      <c r="M24" s="29">
        <v>20</v>
      </c>
      <c r="N24" s="22" t="s">
        <v>82</v>
      </c>
      <c r="O24" s="17"/>
      <c r="P24" s="17"/>
      <c r="Q24" s="17"/>
      <c r="R24" s="17"/>
      <c r="S24" s="17"/>
      <c r="T24" s="17"/>
      <c r="U24" s="17"/>
      <c r="V24" s="17"/>
      <c r="Y24" s="29">
        <v>20</v>
      </c>
      <c r="Z24" s="22" t="s">
        <v>82</v>
      </c>
      <c r="AA24" s="17"/>
      <c r="AB24" s="17"/>
      <c r="AC24" s="17"/>
      <c r="AD24" s="17"/>
      <c r="AE24" s="17"/>
      <c r="AF24" s="17"/>
      <c r="AG24" s="17"/>
      <c r="AH24" s="17"/>
    </row>
    <row r="25" spans="5:34">
      <c r="M25" s="30">
        <v>21</v>
      </c>
      <c r="N25" s="23" t="s">
        <v>82</v>
      </c>
      <c r="O25" s="18"/>
      <c r="P25" s="18"/>
      <c r="Q25" s="18"/>
      <c r="R25" s="18"/>
      <c r="S25" s="18"/>
      <c r="T25" s="18"/>
      <c r="U25" s="18"/>
      <c r="V25" s="18"/>
      <c r="Y25" s="30">
        <v>21</v>
      </c>
      <c r="Z25" s="23" t="s">
        <v>82</v>
      </c>
      <c r="AA25" s="18"/>
      <c r="AB25" s="18"/>
      <c r="AC25" s="18"/>
      <c r="AD25" s="18"/>
      <c r="AE25" s="18"/>
      <c r="AF25" s="18"/>
      <c r="AG25" s="18"/>
      <c r="AH25" s="18"/>
    </row>
    <row r="26" spans="5:34">
      <c r="M26" s="30">
        <v>22</v>
      </c>
      <c r="N26" s="23" t="s">
        <v>82</v>
      </c>
      <c r="O26" s="18"/>
      <c r="P26" s="18"/>
      <c r="Q26" s="18"/>
      <c r="R26" s="18"/>
      <c r="S26" s="18"/>
      <c r="T26" s="18"/>
      <c r="U26" s="18"/>
      <c r="V26" s="18"/>
      <c r="Y26" s="30">
        <v>22</v>
      </c>
      <c r="Z26" s="23" t="s">
        <v>82</v>
      </c>
      <c r="AA26" s="18"/>
      <c r="AB26" s="18"/>
      <c r="AC26" s="18"/>
      <c r="AD26" s="18"/>
      <c r="AE26" s="18"/>
      <c r="AF26" s="18"/>
      <c r="AG26" s="18"/>
      <c r="AH26" s="18"/>
    </row>
    <row r="27" spans="5:34">
      <c r="M27" s="30">
        <v>23</v>
      </c>
      <c r="N27" s="23" t="s">
        <v>82</v>
      </c>
      <c r="O27" s="18"/>
      <c r="P27" s="18"/>
      <c r="Q27" s="18"/>
      <c r="R27" s="18"/>
      <c r="S27" s="18"/>
      <c r="T27" s="18"/>
      <c r="U27" s="18"/>
      <c r="V27" s="18"/>
      <c r="Y27" s="30">
        <v>23</v>
      </c>
      <c r="Z27" s="23" t="s">
        <v>82</v>
      </c>
      <c r="AA27" s="18"/>
      <c r="AB27" s="18"/>
      <c r="AC27" s="18"/>
      <c r="AD27" s="18"/>
      <c r="AE27" s="18"/>
      <c r="AF27" s="18"/>
      <c r="AG27" s="18"/>
      <c r="AH27" s="18"/>
    </row>
    <row r="28" spans="5:34">
      <c r="M28" s="30">
        <v>24</v>
      </c>
      <c r="N28" s="23" t="s">
        <v>82</v>
      </c>
      <c r="O28" s="18"/>
      <c r="P28" s="18"/>
      <c r="Q28" s="18"/>
      <c r="R28" s="18"/>
      <c r="S28" s="18"/>
      <c r="T28" s="18"/>
      <c r="U28" s="18"/>
      <c r="V28" s="18"/>
      <c r="Y28" s="30">
        <v>24</v>
      </c>
      <c r="Z28" s="23" t="s">
        <v>82</v>
      </c>
      <c r="AA28" s="18"/>
      <c r="AB28" s="18"/>
      <c r="AC28" s="18"/>
      <c r="AD28" s="18"/>
      <c r="AE28" s="18"/>
      <c r="AF28" s="18"/>
      <c r="AG28" s="18"/>
      <c r="AH28" s="18"/>
    </row>
    <row r="29" spans="5:34">
      <c r="M29" s="30">
        <v>25</v>
      </c>
      <c r="N29" s="23" t="s">
        <v>82</v>
      </c>
      <c r="O29" s="18"/>
      <c r="P29" s="18"/>
      <c r="Q29" s="18"/>
      <c r="R29" s="18"/>
      <c r="S29" s="18"/>
      <c r="T29" s="18"/>
      <c r="U29" s="18"/>
      <c r="V29" s="18"/>
      <c r="Y29" s="30">
        <v>25</v>
      </c>
      <c r="Z29" s="23" t="s">
        <v>82</v>
      </c>
      <c r="AA29" s="18"/>
      <c r="AB29" s="18"/>
      <c r="AC29" s="18"/>
      <c r="AD29" s="18"/>
      <c r="AE29" s="18"/>
      <c r="AF29" s="18"/>
      <c r="AG29" s="18"/>
      <c r="AH29" s="18"/>
    </row>
    <row r="30" spans="5:34">
      <c r="M30" s="30">
        <v>26</v>
      </c>
      <c r="N30" s="23" t="s">
        <v>82</v>
      </c>
      <c r="O30" s="18"/>
      <c r="P30" s="18"/>
      <c r="Q30" s="18"/>
      <c r="R30" s="18"/>
      <c r="S30" s="18"/>
      <c r="T30" s="18"/>
      <c r="U30" s="18"/>
      <c r="V30" s="18"/>
      <c r="Y30" s="30">
        <v>26</v>
      </c>
      <c r="Z30" s="23" t="s">
        <v>82</v>
      </c>
      <c r="AA30" s="18"/>
      <c r="AB30" s="18"/>
      <c r="AC30" s="18"/>
      <c r="AD30" s="18"/>
      <c r="AE30" s="18"/>
      <c r="AF30" s="18"/>
      <c r="AG30" s="18"/>
      <c r="AH30" s="18"/>
    </row>
    <row r="31" spans="5:34">
      <c r="M31" s="30">
        <v>27</v>
      </c>
      <c r="N31" s="23" t="s">
        <v>82</v>
      </c>
      <c r="O31" s="18"/>
      <c r="P31" s="18"/>
      <c r="Q31" s="18"/>
      <c r="R31" s="18"/>
      <c r="S31" s="18"/>
      <c r="T31" s="18"/>
      <c r="U31" s="18"/>
      <c r="V31" s="18"/>
      <c r="Y31" s="30">
        <v>27</v>
      </c>
      <c r="Z31" s="23" t="s">
        <v>82</v>
      </c>
      <c r="AA31" s="18"/>
      <c r="AB31" s="18"/>
      <c r="AC31" s="18"/>
      <c r="AD31" s="18"/>
      <c r="AE31" s="18"/>
      <c r="AF31" s="18"/>
      <c r="AG31" s="18"/>
      <c r="AH31" s="18"/>
    </row>
    <row r="32" spans="5:34">
      <c r="M32" s="30">
        <v>28</v>
      </c>
      <c r="N32" s="23" t="s">
        <v>82</v>
      </c>
      <c r="O32" s="18"/>
      <c r="P32" s="18"/>
      <c r="Q32" s="18"/>
      <c r="R32" s="18"/>
      <c r="S32" s="18"/>
      <c r="T32" s="18"/>
      <c r="U32" s="18"/>
      <c r="V32" s="18"/>
      <c r="Y32" s="30">
        <v>28</v>
      </c>
      <c r="Z32" s="23" t="s">
        <v>82</v>
      </c>
      <c r="AA32" s="18"/>
      <c r="AB32" s="18"/>
      <c r="AC32" s="18"/>
      <c r="AD32" s="18"/>
      <c r="AE32" s="18"/>
      <c r="AF32" s="18"/>
      <c r="AG32" s="18"/>
      <c r="AH32" s="18"/>
    </row>
    <row r="33" spans="13:34">
      <c r="M33" s="30">
        <v>29</v>
      </c>
      <c r="N33" s="23" t="s">
        <v>82</v>
      </c>
      <c r="O33" s="18"/>
      <c r="P33" s="18"/>
      <c r="Q33" s="18"/>
      <c r="R33" s="18"/>
      <c r="S33" s="18"/>
      <c r="T33" s="18"/>
      <c r="U33" s="18"/>
      <c r="V33" s="18"/>
      <c r="Y33" s="30">
        <v>29</v>
      </c>
      <c r="Z33" s="23" t="s">
        <v>82</v>
      </c>
      <c r="AA33" s="18"/>
      <c r="AB33" s="18"/>
      <c r="AC33" s="18"/>
      <c r="AD33" s="18"/>
      <c r="AE33" s="18"/>
      <c r="AF33" s="18"/>
      <c r="AG33" s="18"/>
      <c r="AH33" s="18"/>
    </row>
    <row r="34" spans="13:34">
      <c r="M34" s="30">
        <f>M33+1</f>
        <v>30</v>
      </c>
      <c r="N34" s="23" t="s">
        <v>82</v>
      </c>
      <c r="O34" s="18"/>
      <c r="P34" s="18"/>
      <c r="Q34" s="18"/>
      <c r="R34" s="18"/>
      <c r="S34" s="18"/>
      <c r="T34" s="18"/>
      <c r="U34" s="18"/>
      <c r="V34" s="18"/>
      <c r="Y34" s="30">
        <f>Y33+1</f>
        <v>30</v>
      </c>
      <c r="Z34" s="23" t="s">
        <v>82</v>
      </c>
      <c r="AA34" s="18"/>
      <c r="AB34" s="18"/>
      <c r="AC34" s="18"/>
      <c r="AD34" s="18"/>
      <c r="AE34" s="18"/>
      <c r="AF34" s="18"/>
      <c r="AG34" s="18"/>
      <c r="AH34" s="18"/>
    </row>
    <row r="35" spans="13:34">
      <c r="M35" s="31">
        <f t="shared" ref="M35:M54" si="2">M34+1</f>
        <v>31</v>
      </c>
      <c r="N35" s="24" t="s">
        <v>82</v>
      </c>
      <c r="O35" s="19"/>
      <c r="P35" s="19"/>
      <c r="Q35" s="19"/>
      <c r="R35" s="19"/>
      <c r="S35" s="19"/>
      <c r="T35" s="19"/>
      <c r="U35" s="19"/>
      <c r="V35" s="19"/>
      <c r="Y35" s="31">
        <f t="shared" ref="Y35:Y54" si="3">Y34+1</f>
        <v>31</v>
      </c>
      <c r="Z35" s="24" t="s">
        <v>82</v>
      </c>
      <c r="AA35" s="19"/>
      <c r="AB35" s="19"/>
      <c r="AC35" s="19"/>
      <c r="AD35" s="19"/>
      <c r="AE35" s="19"/>
      <c r="AF35" s="19"/>
      <c r="AG35" s="19"/>
      <c r="AH35" s="19"/>
    </row>
    <row r="36" spans="13:34">
      <c r="M36" s="31">
        <f t="shared" si="2"/>
        <v>32</v>
      </c>
      <c r="N36" s="24" t="s">
        <v>82</v>
      </c>
      <c r="O36" s="19"/>
      <c r="P36" s="19"/>
      <c r="Q36" s="19"/>
      <c r="R36" s="19"/>
      <c r="S36" s="19"/>
      <c r="T36" s="19"/>
      <c r="U36" s="19"/>
      <c r="V36" s="19"/>
      <c r="Y36" s="31">
        <f t="shared" si="3"/>
        <v>32</v>
      </c>
      <c r="Z36" s="24" t="s">
        <v>82</v>
      </c>
      <c r="AA36" s="19"/>
      <c r="AB36" s="19"/>
      <c r="AC36" s="19"/>
      <c r="AD36" s="19"/>
      <c r="AE36" s="19"/>
      <c r="AF36" s="19"/>
      <c r="AG36" s="19"/>
      <c r="AH36" s="19"/>
    </row>
    <row r="37" spans="13:34">
      <c r="M37" s="31">
        <f t="shared" si="2"/>
        <v>33</v>
      </c>
      <c r="N37" s="24" t="s">
        <v>82</v>
      </c>
      <c r="O37" s="19"/>
      <c r="P37" s="19"/>
      <c r="Q37" s="19"/>
      <c r="R37" s="19"/>
      <c r="S37" s="19"/>
      <c r="T37" s="19"/>
      <c r="U37" s="19"/>
      <c r="V37" s="19"/>
      <c r="Y37" s="31">
        <f t="shared" si="3"/>
        <v>33</v>
      </c>
      <c r="Z37" s="24" t="s">
        <v>82</v>
      </c>
      <c r="AA37" s="19"/>
      <c r="AB37" s="19"/>
      <c r="AC37" s="19"/>
      <c r="AD37" s="19"/>
      <c r="AE37" s="19"/>
      <c r="AF37" s="19"/>
      <c r="AG37" s="19"/>
      <c r="AH37" s="19"/>
    </row>
    <row r="38" spans="13:34">
      <c r="M38" s="31">
        <f t="shared" si="2"/>
        <v>34</v>
      </c>
      <c r="N38" s="24" t="s">
        <v>82</v>
      </c>
      <c r="O38" s="19"/>
      <c r="P38" s="19"/>
      <c r="Q38" s="19"/>
      <c r="R38" s="19"/>
      <c r="S38" s="19"/>
      <c r="T38" s="19"/>
      <c r="U38" s="19"/>
      <c r="V38" s="19"/>
      <c r="Y38" s="31">
        <f t="shared" si="3"/>
        <v>34</v>
      </c>
      <c r="Z38" s="24" t="s">
        <v>82</v>
      </c>
      <c r="AA38" s="19"/>
      <c r="AB38" s="19"/>
      <c r="AC38" s="19"/>
      <c r="AD38" s="19"/>
      <c r="AE38" s="19"/>
      <c r="AF38" s="19"/>
      <c r="AG38" s="19"/>
      <c r="AH38" s="19"/>
    </row>
    <row r="39" spans="13:34">
      <c r="M39" s="31">
        <f t="shared" si="2"/>
        <v>35</v>
      </c>
      <c r="N39" s="24" t="s">
        <v>82</v>
      </c>
      <c r="O39" s="19"/>
      <c r="P39" s="19"/>
      <c r="Q39" s="19"/>
      <c r="R39" s="19"/>
      <c r="S39" s="19"/>
      <c r="T39" s="19"/>
      <c r="U39" s="19"/>
      <c r="V39" s="19"/>
      <c r="Y39" s="31">
        <f t="shared" si="3"/>
        <v>35</v>
      </c>
      <c r="Z39" s="24" t="s">
        <v>82</v>
      </c>
      <c r="AA39" s="19"/>
      <c r="AB39" s="19"/>
      <c r="AC39" s="19"/>
      <c r="AD39" s="19"/>
      <c r="AE39" s="19"/>
      <c r="AF39" s="19"/>
      <c r="AG39" s="19"/>
      <c r="AH39" s="19"/>
    </row>
    <row r="40" spans="13:34">
      <c r="M40" s="31">
        <f t="shared" si="2"/>
        <v>36</v>
      </c>
      <c r="N40" s="24" t="s">
        <v>82</v>
      </c>
      <c r="O40" s="19"/>
      <c r="P40" s="19"/>
      <c r="Q40" s="19"/>
      <c r="R40" s="19"/>
      <c r="S40" s="19"/>
      <c r="T40" s="19"/>
      <c r="U40" s="19"/>
      <c r="V40" s="19"/>
      <c r="Y40" s="31">
        <f t="shared" si="3"/>
        <v>36</v>
      </c>
      <c r="Z40" s="24" t="s">
        <v>82</v>
      </c>
      <c r="AA40" s="19"/>
      <c r="AB40" s="19"/>
      <c r="AC40" s="19"/>
      <c r="AD40" s="19"/>
      <c r="AE40" s="19"/>
      <c r="AF40" s="19"/>
      <c r="AG40" s="19"/>
      <c r="AH40" s="19"/>
    </row>
    <row r="41" spans="13:34">
      <c r="M41" s="31">
        <f t="shared" si="2"/>
        <v>37</v>
      </c>
      <c r="N41" s="24" t="s">
        <v>82</v>
      </c>
      <c r="O41" s="19"/>
      <c r="P41" s="19"/>
      <c r="Q41" s="19"/>
      <c r="R41" s="19"/>
      <c r="S41" s="19"/>
      <c r="T41" s="19"/>
      <c r="U41" s="19"/>
      <c r="V41" s="19"/>
      <c r="Y41" s="31">
        <f t="shared" si="3"/>
        <v>37</v>
      </c>
      <c r="Z41" s="24" t="s">
        <v>82</v>
      </c>
      <c r="AA41" s="19"/>
      <c r="AB41" s="19"/>
      <c r="AC41" s="19"/>
      <c r="AD41" s="19"/>
      <c r="AE41" s="19"/>
      <c r="AF41" s="19"/>
      <c r="AG41" s="19"/>
      <c r="AH41" s="19"/>
    </row>
    <row r="42" spans="13:34">
      <c r="M42" s="31">
        <f t="shared" si="2"/>
        <v>38</v>
      </c>
      <c r="N42" s="24" t="s">
        <v>82</v>
      </c>
      <c r="O42" s="19"/>
      <c r="P42" s="19"/>
      <c r="Q42" s="19"/>
      <c r="R42" s="19"/>
      <c r="S42" s="19"/>
      <c r="T42" s="19"/>
      <c r="U42" s="19"/>
      <c r="V42" s="19"/>
      <c r="Y42" s="31">
        <f t="shared" si="3"/>
        <v>38</v>
      </c>
      <c r="Z42" s="24" t="s">
        <v>82</v>
      </c>
      <c r="AA42" s="19"/>
      <c r="AB42" s="19"/>
      <c r="AC42" s="19"/>
      <c r="AD42" s="19"/>
      <c r="AE42" s="19"/>
      <c r="AF42" s="19"/>
      <c r="AG42" s="19"/>
      <c r="AH42" s="19"/>
    </row>
    <row r="43" spans="13:34">
      <c r="M43" s="31">
        <f t="shared" si="2"/>
        <v>39</v>
      </c>
      <c r="N43" s="24" t="s">
        <v>82</v>
      </c>
      <c r="O43" s="19"/>
      <c r="P43" s="19"/>
      <c r="Q43" s="19"/>
      <c r="R43" s="19"/>
      <c r="S43" s="19"/>
      <c r="T43" s="19"/>
      <c r="U43" s="19"/>
      <c r="V43" s="19"/>
      <c r="Y43" s="31">
        <f t="shared" si="3"/>
        <v>39</v>
      </c>
      <c r="Z43" s="24" t="s">
        <v>82</v>
      </c>
      <c r="AA43" s="19"/>
      <c r="AB43" s="19"/>
      <c r="AC43" s="19"/>
      <c r="AD43" s="19"/>
      <c r="AE43" s="19"/>
      <c r="AF43" s="19"/>
      <c r="AG43" s="19"/>
      <c r="AH43" s="19"/>
    </row>
    <row r="44" spans="13:34">
      <c r="M44" s="31">
        <f t="shared" si="2"/>
        <v>40</v>
      </c>
      <c r="N44" s="24" t="s">
        <v>82</v>
      </c>
      <c r="O44" s="19"/>
      <c r="P44" s="19"/>
      <c r="Q44" s="19"/>
      <c r="R44" s="19"/>
      <c r="S44" s="19"/>
      <c r="T44" s="19"/>
      <c r="U44" s="19"/>
      <c r="V44" s="19"/>
      <c r="Y44" s="31">
        <f t="shared" si="3"/>
        <v>40</v>
      </c>
      <c r="Z44" s="24" t="s">
        <v>82</v>
      </c>
      <c r="AA44" s="19"/>
      <c r="AB44" s="19"/>
      <c r="AC44" s="19"/>
      <c r="AD44" s="19"/>
      <c r="AE44" s="19"/>
      <c r="AF44" s="19"/>
      <c r="AG44" s="19"/>
      <c r="AH44" s="19"/>
    </row>
    <row r="45" spans="13:34">
      <c r="M45" s="32">
        <f t="shared" si="2"/>
        <v>41</v>
      </c>
      <c r="N45" s="25" t="s">
        <v>82</v>
      </c>
      <c r="O45" s="20"/>
      <c r="P45" s="20"/>
      <c r="Q45" s="20"/>
      <c r="R45" s="20"/>
      <c r="S45" s="20"/>
      <c r="T45" s="20"/>
      <c r="U45" s="20"/>
      <c r="V45" s="20"/>
      <c r="Y45" s="32">
        <f t="shared" si="3"/>
        <v>41</v>
      </c>
      <c r="Z45" s="25" t="s">
        <v>82</v>
      </c>
      <c r="AA45" s="20"/>
      <c r="AB45" s="20"/>
      <c r="AC45" s="20"/>
      <c r="AD45" s="20"/>
      <c r="AE45" s="20"/>
      <c r="AF45" s="20"/>
      <c r="AG45" s="20"/>
      <c r="AH45" s="20"/>
    </row>
    <row r="46" spans="13:34">
      <c r="M46" s="32">
        <f t="shared" si="2"/>
        <v>42</v>
      </c>
      <c r="N46" s="25" t="s">
        <v>82</v>
      </c>
      <c r="O46" s="20"/>
      <c r="P46" s="20"/>
      <c r="Q46" s="20"/>
      <c r="R46" s="20"/>
      <c r="S46" s="20"/>
      <c r="T46" s="20"/>
      <c r="U46" s="20"/>
      <c r="V46" s="20"/>
      <c r="Y46" s="32">
        <f t="shared" si="3"/>
        <v>42</v>
      </c>
      <c r="Z46" s="25" t="s">
        <v>82</v>
      </c>
      <c r="AA46" s="20"/>
      <c r="AB46" s="20"/>
      <c r="AC46" s="20"/>
      <c r="AD46" s="20"/>
      <c r="AE46" s="20"/>
      <c r="AF46" s="20"/>
      <c r="AG46" s="20"/>
      <c r="AH46" s="20"/>
    </row>
    <row r="47" spans="13:34">
      <c r="M47" s="32">
        <f t="shared" si="2"/>
        <v>43</v>
      </c>
      <c r="N47" s="25" t="s">
        <v>82</v>
      </c>
      <c r="O47" s="20"/>
      <c r="P47" s="20"/>
      <c r="Q47" s="20"/>
      <c r="R47" s="20"/>
      <c r="S47" s="20"/>
      <c r="T47" s="20"/>
      <c r="U47" s="20"/>
      <c r="V47" s="20"/>
      <c r="Y47" s="32">
        <f t="shared" si="3"/>
        <v>43</v>
      </c>
      <c r="Z47" s="25" t="s">
        <v>82</v>
      </c>
      <c r="AA47" s="20"/>
      <c r="AB47" s="20"/>
      <c r="AC47" s="20"/>
      <c r="AD47" s="20"/>
      <c r="AE47" s="20"/>
      <c r="AF47" s="20"/>
      <c r="AG47" s="20"/>
      <c r="AH47" s="20"/>
    </row>
    <row r="48" spans="13:34">
      <c r="M48" s="32">
        <f t="shared" si="2"/>
        <v>44</v>
      </c>
      <c r="N48" s="25" t="s">
        <v>82</v>
      </c>
      <c r="O48" s="20"/>
      <c r="P48" s="20"/>
      <c r="Q48" s="20"/>
      <c r="R48" s="20"/>
      <c r="S48" s="20"/>
      <c r="T48" s="20"/>
      <c r="U48" s="20"/>
      <c r="V48" s="20"/>
      <c r="Y48" s="32">
        <f t="shared" si="3"/>
        <v>44</v>
      </c>
      <c r="Z48" s="25" t="s">
        <v>82</v>
      </c>
      <c r="AA48" s="20"/>
      <c r="AB48" s="20"/>
      <c r="AC48" s="20"/>
      <c r="AD48" s="20"/>
      <c r="AE48" s="20"/>
      <c r="AF48" s="20"/>
      <c r="AG48" s="20"/>
      <c r="AH48" s="20"/>
    </row>
    <row r="49" spans="13:34">
      <c r="M49" s="32">
        <f t="shared" si="2"/>
        <v>45</v>
      </c>
      <c r="N49" s="25" t="s">
        <v>82</v>
      </c>
      <c r="O49" s="20"/>
      <c r="P49" s="20"/>
      <c r="Q49" s="20"/>
      <c r="R49" s="20"/>
      <c r="S49" s="20"/>
      <c r="T49" s="20"/>
      <c r="U49" s="20"/>
      <c r="V49" s="20"/>
      <c r="Y49" s="32">
        <f t="shared" si="3"/>
        <v>45</v>
      </c>
      <c r="Z49" s="25" t="s">
        <v>82</v>
      </c>
      <c r="AA49" s="20"/>
      <c r="AB49" s="20"/>
      <c r="AC49" s="20"/>
      <c r="AD49" s="20"/>
      <c r="AE49" s="20"/>
      <c r="AF49" s="20"/>
      <c r="AG49" s="20"/>
      <c r="AH49" s="20"/>
    </row>
    <row r="50" spans="13:34">
      <c r="M50" s="32">
        <f t="shared" si="2"/>
        <v>46</v>
      </c>
      <c r="N50" s="25" t="s">
        <v>82</v>
      </c>
      <c r="O50" s="20"/>
      <c r="P50" s="20"/>
      <c r="Q50" s="20"/>
      <c r="R50" s="20"/>
      <c r="S50" s="20"/>
      <c r="T50" s="20"/>
      <c r="U50" s="20"/>
      <c r="V50" s="20"/>
      <c r="Y50" s="32">
        <f t="shared" si="3"/>
        <v>46</v>
      </c>
      <c r="Z50" s="25" t="s">
        <v>82</v>
      </c>
      <c r="AA50" s="20"/>
      <c r="AB50" s="20"/>
      <c r="AC50" s="20"/>
      <c r="AD50" s="20"/>
      <c r="AE50" s="20"/>
      <c r="AF50" s="20"/>
      <c r="AG50" s="20"/>
      <c r="AH50" s="20"/>
    </row>
    <row r="51" spans="13:34">
      <c r="M51" s="32">
        <f t="shared" si="2"/>
        <v>47</v>
      </c>
      <c r="N51" s="25" t="s">
        <v>82</v>
      </c>
      <c r="O51" s="20"/>
      <c r="P51" s="20"/>
      <c r="Q51" s="20"/>
      <c r="R51" s="20"/>
      <c r="S51" s="20"/>
      <c r="T51" s="20"/>
      <c r="U51" s="20"/>
      <c r="V51" s="20"/>
      <c r="Y51" s="32">
        <f t="shared" si="3"/>
        <v>47</v>
      </c>
      <c r="Z51" s="25" t="s">
        <v>82</v>
      </c>
      <c r="AA51" s="20"/>
      <c r="AB51" s="20"/>
      <c r="AC51" s="20"/>
      <c r="AD51" s="20"/>
      <c r="AE51" s="20"/>
      <c r="AF51" s="20"/>
      <c r="AG51" s="20"/>
      <c r="AH51" s="20"/>
    </row>
    <row r="52" spans="13:34">
      <c r="M52" s="32">
        <f t="shared" si="2"/>
        <v>48</v>
      </c>
      <c r="N52" s="25" t="s">
        <v>82</v>
      </c>
      <c r="O52" s="20"/>
      <c r="P52" s="20"/>
      <c r="Q52" s="20"/>
      <c r="R52" s="20"/>
      <c r="S52" s="20"/>
      <c r="T52" s="20"/>
      <c r="U52" s="20"/>
      <c r="V52" s="20"/>
      <c r="Y52" s="32">
        <f t="shared" si="3"/>
        <v>48</v>
      </c>
      <c r="Z52" s="25" t="s">
        <v>82</v>
      </c>
      <c r="AA52" s="20"/>
      <c r="AB52" s="20"/>
      <c r="AC52" s="20"/>
      <c r="AD52" s="20"/>
      <c r="AE52" s="20"/>
      <c r="AF52" s="20"/>
      <c r="AG52" s="20"/>
      <c r="AH52" s="20"/>
    </row>
    <row r="53" spans="13:34">
      <c r="M53" s="32">
        <f t="shared" si="2"/>
        <v>49</v>
      </c>
      <c r="N53" s="25" t="s">
        <v>82</v>
      </c>
      <c r="O53" s="20"/>
      <c r="P53" s="20"/>
      <c r="Q53" s="20"/>
      <c r="R53" s="20"/>
      <c r="S53" s="20"/>
      <c r="T53" s="20"/>
      <c r="U53" s="20"/>
      <c r="V53" s="20"/>
      <c r="Y53" s="32">
        <f t="shared" si="3"/>
        <v>49</v>
      </c>
      <c r="Z53" s="25" t="s">
        <v>82</v>
      </c>
      <c r="AA53" s="20"/>
      <c r="AB53" s="20"/>
      <c r="AC53" s="20"/>
      <c r="AD53" s="20"/>
      <c r="AE53" s="20"/>
      <c r="AF53" s="20"/>
      <c r="AG53" s="20"/>
      <c r="AH53" s="20"/>
    </row>
    <row r="54" spans="13:34">
      <c r="M54" s="32">
        <f t="shared" si="2"/>
        <v>50</v>
      </c>
      <c r="N54" s="25" t="s">
        <v>82</v>
      </c>
      <c r="O54" s="20"/>
      <c r="P54" s="20"/>
      <c r="Q54" s="20"/>
      <c r="R54" s="20"/>
      <c r="S54" s="20"/>
      <c r="T54" s="20"/>
      <c r="U54" s="20"/>
      <c r="V54" s="20"/>
      <c r="Y54" s="32">
        <f t="shared" si="3"/>
        <v>50</v>
      </c>
      <c r="Z54" s="25" t="s">
        <v>82</v>
      </c>
      <c r="AA54" s="20"/>
      <c r="AB54" s="20"/>
      <c r="AC54" s="20"/>
      <c r="AD54" s="20"/>
      <c r="AE54" s="20"/>
      <c r="AF54" s="20"/>
      <c r="AG54" s="20"/>
      <c r="AH54" s="20"/>
    </row>
  </sheetData>
  <hyperlinks>
    <hyperlink ref="V5" r:id="rId1" xr:uid="{FA206B76-C8AA-4540-AEA7-83F0D071E1B8}"/>
    <hyperlink ref="V6" r:id="rId2" xr:uid="{4672BD4E-43E8-4DF1-B674-377872CE9F37}"/>
    <hyperlink ref="V7" r:id="rId3" xr:uid="{63793413-6612-4E92-9CF4-E5EF002372F6}"/>
    <hyperlink ref="V9" r:id="rId4" xr:uid="{61C8B97D-E02A-4CB8-A943-A84F1F0E0BCD}"/>
    <hyperlink ref="V8" r:id="rId5" xr:uid="{5451A0D8-0D6B-4D7C-949A-784FCE858E9E}"/>
    <hyperlink ref="V10" r:id="rId6" xr:uid="{232B50CB-BFF3-46AA-90E9-7FEA9F2DD5C2}"/>
    <hyperlink ref="V11" r:id="rId7" xr:uid="{2D0451D8-8291-45D1-A27C-7F07ADC5C687}"/>
    <hyperlink ref="V12" r:id="rId8" xr:uid="{B8574DF9-8DD0-458F-9BA0-A2EA8873567D}"/>
    <hyperlink ref="V13" r:id="rId9" xr:uid="{7E508383-8A03-4F31-A787-1B9285251BAF}"/>
    <hyperlink ref="V14" r:id="rId10" xr:uid="{A1C19763-BF73-41E4-83F8-2D43FBF5F6CD}"/>
    <hyperlink ref="AH5" r:id="rId11" xr:uid="{353DC344-A466-424F-92A6-BEC37BF471F4}"/>
    <hyperlink ref="AH6" r:id="rId12" xr:uid="{F17E5DF2-B7C0-45A2-B610-247CC30A54E1}"/>
    <hyperlink ref="AH7" r:id="rId13" xr:uid="{FDDBF21D-6CC1-489E-807D-9CD16D37CC62}"/>
    <hyperlink ref="AH9" r:id="rId14" xr:uid="{A23517FD-9D96-42BF-94E6-720C94D9A8E9}"/>
    <hyperlink ref="AH8" r:id="rId15" xr:uid="{7FB3966F-A340-4876-89E6-D4A4A519C7BB}"/>
    <hyperlink ref="AH10" r:id="rId16" xr:uid="{CB8B9097-6686-4E99-9846-33D0DF189272}"/>
    <hyperlink ref="AH11" r:id="rId17" xr:uid="{C1511F23-9D5A-4972-B93B-5C4BF71B35E5}"/>
    <hyperlink ref="AH12" r:id="rId18" xr:uid="{3671F943-F0D3-4628-835E-E125F7DBF7F3}"/>
    <hyperlink ref="AH13" r:id="rId19" xr:uid="{A59DF3FD-BFA7-42D8-80CC-F7BE2FF85BF0}"/>
    <hyperlink ref="AH14" r:id="rId20" xr:uid="{793851D3-421D-4C4E-8120-80476D8A291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92A0337C45C849AD1D25AC6E1320EA" ma:contentTypeVersion="15" ma:contentTypeDescription="Crear nuevo documento." ma:contentTypeScope="" ma:versionID="276d50d1ce0f7067e89bbaef81e3f578">
  <xsd:schema xmlns:xsd="http://www.w3.org/2001/XMLSchema" xmlns:xs="http://www.w3.org/2001/XMLSchema" xmlns:p="http://schemas.microsoft.com/office/2006/metadata/properties" xmlns:ns3="bd01988b-ed77-458a-9373-feed41e206f9" xmlns:ns4="da66ddd0-f6bf-476c-857d-3a90ae862dba" targetNamespace="http://schemas.microsoft.com/office/2006/metadata/properties" ma:root="true" ma:fieldsID="e04c667369e99859632f2272b7d82faa" ns3:_="" ns4:_="">
    <xsd:import namespace="bd01988b-ed77-458a-9373-feed41e206f9"/>
    <xsd:import namespace="da66ddd0-f6bf-476c-857d-3a90ae862d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01988b-ed77-458a-9373-feed41e206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6ddd0-f6bf-476c-857d-3a90ae862db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d01988b-ed77-458a-9373-feed41e206f9" xsi:nil="true"/>
  </documentManagement>
</p:properties>
</file>

<file path=customXml/itemProps1.xml><?xml version="1.0" encoding="utf-8"?>
<ds:datastoreItem xmlns:ds="http://schemas.openxmlformats.org/officeDocument/2006/customXml" ds:itemID="{37CA0403-537F-40F9-BF12-A0A8EEE7C96E}"/>
</file>

<file path=customXml/itemProps2.xml><?xml version="1.0" encoding="utf-8"?>
<ds:datastoreItem xmlns:ds="http://schemas.openxmlformats.org/officeDocument/2006/customXml" ds:itemID="{9B59FF5C-EDDD-4478-9222-22EB4189F65C}"/>
</file>

<file path=customXml/itemProps3.xml><?xml version="1.0" encoding="utf-8"?>
<ds:datastoreItem xmlns:ds="http://schemas.openxmlformats.org/officeDocument/2006/customXml" ds:itemID="{EC7EC875-8AD0-420D-B259-B116AA3768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Javier Vargas Fentanes</dc:creator>
  <cp:keywords/>
  <dc:description/>
  <cp:lastModifiedBy>Francisco Javier Vargas Fentanes</cp:lastModifiedBy>
  <cp:revision/>
  <dcterms:created xsi:type="dcterms:W3CDTF">2025-01-15T15:33:39Z</dcterms:created>
  <dcterms:modified xsi:type="dcterms:W3CDTF">2025-03-09T01:48:52Z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0x010100B192A0337C45C849AD1D25AC6E1320EA</vt:lpwstr>
  </property>
</Properties>
</file>