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r.w/Documents/GitHub/fat-loss-plans/"/>
    </mc:Choice>
  </mc:AlternateContent>
  <xr:revisionPtr revIDLastSave="0" documentId="13_ncr:1_{9AD9E766-8656-1142-A6C1-545832CD9E7C}" xr6:coauthVersionLast="47" xr6:coauthVersionMax="47" xr10:uidLastSave="{00000000-0000-0000-0000-000000000000}"/>
  <bookViews>
    <workbookView xWindow="10160" yWindow="6960" windowWidth="36700" windowHeight="18900" activeTab="5" xr2:uid="{00000000-000D-0000-FFFF-FFFF00000000}"/>
  </bookViews>
  <sheets>
    <sheet name="目标设定" sheetId="4" r:id="rId1"/>
    <sheet name="每日追踪" sheetId="1" r:id="rId2"/>
    <sheet name="补充说明" sheetId="5" r:id="rId3"/>
    <sheet name="DAY1" sheetId="3" r:id="rId4"/>
    <sheet name="DAY2" sheetId="6" r:id="rId5"/>
    <sheet name="DAY3" sheetId="9" r:id="rId6"/>
    <sheet name="公式说明" sheetId="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9" l="1"/>
  <c r="I16" i="9"/>
  <c r="H16" i="9"/>
  <c r="G16" i="9"/>
  <c r="J21" i="9"/>
  <c r="I21" i="9"/>
  <c r="H21" i="9"/>
  <c r="G21" i="9"/>
  <c r="J17" i="9"/>
  <c r="I17" i="9"/>
  <c r="H17" i="9"/>
  <c r="G17" i="9"/>
  <c r="J15" i="9"/>
  <c r="I15" i="9"/>
  <c r="H15" i="9"/>
  <c r="G15" i="9"/>
  <c r="G28" i="9"/>
  <c r="G27" i="9"/>
  <c r="J26" i="9"/>
  <c r="I26" i="9"/>
  <c r="H26" i="9"/>
  <c r="G26" i="9"/>
  <c r="J25" i="9"/>
  <c r="I25" i="9"/>
  <c r="H25" i="9"/>
  <c r="G25" i="9"/>
  <c r="J24" i="9"/>
  <c r="I24" i="9"/>
  <c r="H24" i="9"/>
  <c r="G24" i="9"/>
  <c r="J23" i="9"/>
  <c r="I23" i="9"/>
  <c r="H23" i="9"/>
  <c r="G23" i="9"/>
  <c r="J20" i="9"/>
  <c r="I20" i="9"/>
  <c r="H20" i="9"/>
  <c r="G20" i="9"/>
  <c r="J19" i="9"/>
  <c r="I19" i="9"/>
  <c r="H19" i="9"/>
  <c r="G19" i="9"/>
  <c r="J18" i="9"/>
  <c r="I18" i="9"/>
  <c r="H18" i="9"/>
  <c r="G18" i="9"/>
  <c r="J14" i="9"/>
  <c r="I14" i="9"/>
  <c r="H14" i="9"/>
  <c r="G14" i="9"/>
  <c r="J13" i="9"/>
  <c r="I13" i="9"/>
  <c r="H13" i="9"/>
  <c r="G13" i="9"/>
  <c r="J12" i="9"/>
  <c r="I12" i="9"/>
  <c r="H12" i="9"/>
  <c r="G12" i="9"/>
  <c r="J11" i="9"/>
  <c r="I11" i="9"/>
  <c r="H11" i="9"/>
  <c r="G11" i="9"/>
  <c r="J10" i="9"/>
  <c r="I10" i="9"/>
  <c r="H10" i="9"/>
  <c r="G10" i="9"/>
  <c r="J9" i="9"/>
  <c r="I9" i="9"/>
  <c r="H9" i="9"/>
  <c r="G9" i="9"/>
  <c r="J8" i="9"/>
  <c r="I8" i="9"/>
  <c r="H8" i="9"/>
  <c r="G8" i="9"/>
  <c r="J7" i="9"/>
  <c r="I7" i="9"/>
  <c r="H7" i="9"/>
  <c r="G7" i="9"/>
  <c r="J6" i="9"/>
  <c r="I6" i="9"/>
  <c r="H6" i="9"/>
  <c r="G6" i="9"/>
  <c r="J5" i="9"/>
  <c r="I5" i="9"/>
  <c r="H5" i="9"/>
  <c r="G5" i="9"/>
  <c r="J4" i="9"/>
  <c r="I4" i="9"/>
  <c r="H4" i="9"/>
  <c r="G4" i="9"/>
  <c r="J3" i="9"/>
  <c r="I3" i="9"/>
  <c r="H3" i="9"/>
  <c r="G3" i="9"/>
  <c r="J2" i="9"/>
  <c r="I2" i="9"/>
  <c r="H2" i="9"/>
  <c r="G2" i="9"/>
  <c r="J24" i="6"/>
  <c r="I24" i="6"/>
  <c r="H24" i="6"/>
  <c r="G24" i="6"/>
  <c r="J22" i="6"/>
  <c r="I22" i="6"/>
  <c r="H22" i="6"/>
  <c r="G22" i="6"/>
  <c r="G20" i="6"/>
  <c r="H20" i="6"/>
  <c r="I20" i="6"/>
  <c r="J20" i="6"/>
  <c r="I9" i="6"/>
  <c r="G27" i="6"/>
  <c r="G26" i="6"/>
  <c r="J25" i="6"/>
  <c r="I25" i="6"/>
  <c r="H25" i="6"/>
  <c r="G25" i="6"/>
  <c r="J23" i="6"/>
  <c r="I23" i="6"/>
  <c r="H23" i="6"/>
  <c r="G23" i="6"/>
  <c r="J21" i="6"/>
  <c r="I21" i="6"/>
  <c r="H21" i="6"/>
  <c r="G21" i="6"/>
  <c r="J19" i="6"/>
  <c r="I19" i="6"/>
  <c r="H19" i="6"/>
  <c r="G19" i="6"/>
  <c r="J18" i="6"/>
  <c r="I18" i="6"/>
  <c r="H18" i="6"/>
  <c r="G18" i="6"/>
  <c r="J17" i="6"/>
  <c r="I17" i="6"/>
  <c r="H17" i="6"/>
  <c r="G17" i="6"/>
  <c r="J16" i="6"/>
  <c r="I16" i="6"/>
  <c r="H16" i="6"/>
  <c r="G16" i="6"/>
  <c r="J15" i="6"/>
  <c r="I15" i="6"/>
  <c r="H15" i="6"/>
  <c r="G15" i="6"/>
  <c r="J14" i="6"/>
  <c r="I14" i="6"/>
  <c r="H14" i="6"/>
  <c r="G14" i="6"/>
  <c r="J13" i="6"/>
  <c r="I13" i="6"/>
  <c r="H13" i="6"/>
  <c r="G13" i="6"/>
  <c r="J12" i="6"/>
  <c r="I12" i="6"/>
  <c r="H12" i="6"/>
  <c r="G12" i="6"/>
  <c r="J11" i="6"/>
  <c r="I11" i="6"/>
  <c r="H11" i="6"/>
  <c r="G11" i="6"/>
  <c r="J10" i="6"/>
  <c r="I10" i="6"/>
  <c r="H10" i="6"/>
  <c r="G10" i="6"/>
  <c r="J9" i="6"/>
  <c r="H9" i="6"/>
  <c r="G9" i="6"/>
  <c r="J8" i="6"/>
  <c r="I8" i="6"/>
  <c r="H8" i="6"/>
  <c r="G8" i="6"/>
  <c r="J7" i="6"/>
  <c r="I7" i="6"/>
  <c r="H7" i="6"/>
  <c r="G7" i="6"/>
  <c r="J6" i="6"/>
  <c r="I6" i="6"/>
  <c r="H6" i="6"/>
  <c r="G6" i="6"/>
  <c r="J5" i="6"/>
  <c r="I5" i="6"/>
  <c r="H5" i="6"/>
  <c r="G5" i="6"/>
  <c r="J4" i="6"/>
  <c r="I4" i="6"/>
  <c r="H4" i="6"/>
  <c r="G4" i="6"/>
  <c r="J3" i="6"/>
  <c r="I3" i="6"/>
  <c r="H3" i="6"/>
  <c r="G3" i="6"/>
  <c r="J2" i="6"/>
  <c r="I2" i="6"/>
  <c r="H2" i="6"/>
  <c r="G2" i="6"/>
  <c r="J3" i="3"/>
  <c r="J4" i="3"/>
  <c r="J5" i="3"/>
  <c r="J6" i="3"/>
  <c r="J7" i="3"/>
  <c r="J8" i="3"/>
  <c r="J9" i="3"/>
  <c r="J10" i="3"/>
  <c r="J11" i="3"/>
  <c r="J12" i="3"/>
  <c r="I3" i="3"/>
  <c r="I4" i="3"/>
  <c r="I5" i="3"/>
  <c r="I6" i="3"/>
  <c r="I7" i="3"/>
  <c r="I8" i="3"/>
  <c r="I9" i="3"/>
  <c r="I10" i="3"/>
  <c r="I11" i="3"/>
  <c r="H3" i="3"/>
  <c r="H4" i="3"/>
  <c r="H5" i="3"/>
  <c r="H6" i="3"/>
  <c r="H7" i="3"/>
  <c r="H8" i="3"/>
  <c r="H9" i="3"/>
  <c r="H10" i="3"/>
  <c r="H11" i="3"/>
  <c r="G3" i="3"/>
  <c r="G4" i="3"/>
  <c r="G5" i="3"/>
  <c r="G6" i="3"/>
  <c r="G28" i="3" s="1"/>
  <c r="G7" i="3"/>
  <c r="G8" i="3"/>
  <c r="G9" i="3"/>
  <c r="G10" i="3"/>
  <c r="G11" i="3"/>
  <c r="G2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H18" i="3"/>
  <c r="I18" i="3"/>
  <c r="J18" i="3"/>
  <c r="H19" i="3"/>
  <c r="I19" i="3"/>
  <c r="J19" i="3"/>
  <c r="H20" i="3"/>
  <c r="I20" i="3"/>
  <c r="J20" i="3"/>
  <c r="J25" i="3"/>
  <c r="I25" i="3"/>
  <c r="H25" i="3"/>
  <c r="J13" i="3"/>
  <c r="J14" i="3"/>
  <c r="J15" i="3"/>
  <c r="J16" i="3"/>
  <c r="J17" i="3"/>
  <c r="J21" i="3"/>
  <c r="J22" i="3"/>
  <c r="J23" i="3"/>
  <c r="J24" i="3"/>
  <c r="I12" i="3"/>
  <c r="I13" i="3"/>
  <c r="I14" i="3"/>
  <c r="I15" i="3"/>
  <c r="I16" i="3"/>
  <c r="I17" i="3"/>
  <c r="I21" i="3"/>
  <c r="I22" i="3"/>
  <c r="I23" i="3"/>
  <c r="I24" i="3"/>
  <c r="H12" i="3"/>
  <c r="H13" i="3"/>
  <c r="H14" i="3"/>
  <c r="H15" i="3"/>
  <c r="H16" i="3"/>
  <c r="H17" i="3"/>
  <c r="H21" i="3"/>
  <c r="H22" i="3"/>
  <c r="H23" i="3"/>
  <c r="H24" i="3"/>
  <c r="J2" i="3"/>
  <c r="H2" i="3"/>
  <c r="H28" i="3" s="1"/>
  <c r="I2" i="3"/>
  <c r="I28" i="3" s="1"/>
  <c r="G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2" i="4"/>
  <c r="K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I3" i="4"/>
  <c r="I4" i="4"/>
  <c r="I5" i="4"/>
  <c r="I6" i="4"/>
  <c r="I7" i="4"/>
  <c r="I8" i="4"/>
  <c r="H8" i="4" s="1"/>
  <c r="I9" i="4"/>
  <c r="H9" i="4" s="1"/>
  <c r="I10" i="4"/>
  <c r="H10" i="4" s="1"/>
  <c r="I11" i="4"/>
  <c r="I12" i="4"/>
  <c r="I13" i="4"/>
  <c r="I14" i="4"/>
  <c r="I15" i="4"/>
  <c r="I16" i="4"/>
  <c r="H16" i="4" s="1"/>
  <c r="I17" i="4"/>
  <c r="H17" i="4" s="1"/>
  <c r="I18" i="4"/>
  <c r="H18" i="4" s="1"/>
  <c r="I19" i="4"/>
  <c r="I20" i="4"/>
  <c r="I21" i="4"/>
  <c r="I22" i="4"/>
  <c r="I23" i="4"/>
  <c r="I24" i="4"/>
  <c r="H24" i="4" s="1"/>
  <c r="I25" i="4"/>
  <c r="H25" i="4" s="1"/>
  <c r="I26" i="4"/>
  <c r="H26" i="4" s="1"/>
  <c r="I27" i="4"/>
  <c r="I28" i="4"/>
  <c r="I29" i="4"/>
  <c r="I30" i="4"/>
  <c r="I31" i="4"/>
  <c r="I32" i="4"/>
  <c r="H32" i="4" s="1"/>
  <c r="I33" i="4"/>
  <c r="H33" i="4" s="1"/>
  <c r="I34" i="4"/>
  <c r="H34" i="4" s="1"/>
  <c r="I35" i="4"/>
  <c r="I36" i="4"/>
  <c r="I37" i="4"/>
  <c r="I38" i="4"/>
  <c r="I39" i="4"/>
  <c r="I40" i="4"/>
  <c r="H40" i="4" s="1"/>
  <c r="I41" i="4"/>
  <c r="H41" i="4" s="1"/>
  <c r="I42" i="4"/>
  <c r="H42" i="4" s="1"/>
  <c r="I43" i="4"/>
  <c r="I44" i="4"/>
  <c r="I45" i="4"/>
  <c r="I46" i="4"/>
  <c r="I47" i="4"/>
  <c r="I48" i="4"/>
  <c r="H48" i="4" s="1"/>
  <c r="I49" i="4"/>
  <c r="H49" i="4" s="1"/>
  <c r="I50" i="4"/>
  <c r="H50" i="4" s="1"/>
  <c r="I51" i="4"/>
  <c r="I52" i="4"/>
  <c r="I53" i="4"/>
  <c r="I54" i="4"/>
  <c r="I55" i="4"/>
  <c r="I56" i="4"/>
  <c r="H56" i="4" s="1"/>
  <c r="I57" i="4"/>
  <c r="H57" i="4" s="1"/>
  <c r="I58" i="4"/>
  <c r="H58" i="4" s="1"/>
  <c r="I59" i="4"/>
  <c r="I60" i="4"/>
  <c r="I61" i="4"/>
  <c r="I62" i="4"/>
  <c r="I63" i="4"/>
  <c r="I64" i="4"/>
  <c r="H64" i="4" s="1"/>
  <c r="I65" i="4"/>
  <c r="H65" i="4" s="1"/>
  <c r="I66" i="4"/>
  <c r="H66" i="4" s="1"/>
  <c r="I67" i="4"/>
  <c r="I68" i="4"/>
  <c r="I69" i="4"/>
  <c r="I70" i="4"/>
  <c r="I71" i="4"/>
  <c r="I72" i="4"/>
  <c r="H72" i="4" s="1"/>
  <c r="I73" i="4"/>
  <c r="H73" i="4" s="1"/>
  <c r="I74" i="4"/>
  <c r="H74" i="4" s="1"/>
  <c r="I75" i="4"/>
  <c r="I76" i="4"/>
  <c r="I77" i="4"/>
  <c r="I78" i="4"/>
  <c r="I79" i="4"/>
  <c r="I80" i="4"/>
  <c r="H80" i="4" s="1"/>
  <c r="I81" i="4"/>
  <c r="H81" i="4" s="1"/>
  <c r="I82" i="4"/>
  <c r="H82" i="4" s="1"/>
  <c r="I83" i="4"/>
  <c r="I84" i="4"/>
  <c r="I85" i="4"/>
  <c r="H3" i="4"/>
  <c r="H4" i="4"/>
  <c r="H5" i="4"/>
  <c r="H6" i="4"/>
  <c r="H7" i="4"/>
  <c r="H11" i="4"/>
  <c r="H12" i="4"/>
  <c r="H13" i="4"/>
  <c r="H14" i="4"/>
  <c r="H15" i="4"/>
  <c r="H19" i="4"/>
  <c r="H20" i="4"/>
  <c r="H21" i="4"/>
  <c r="H22" i="4"/>
  <c r="H23" i="4"/>
  <c r="H27" i="4"/>
  <c r="H28" i="4"/>
  <c r="H29" i="4"/>
  <c r="H30" i="4"/>
  <c r="H31" i="4"/>
  <c r="H35" i="4"/>
  <c r="H36" i="4"/>
  <c r="H37" i="4"/>
  <c r="H38" i="4"/>
  <c r="H39" i="4"/>
  <c r="H43" i="4"/>
  <c r="H44" i="4"/>
  <c r="H45" i="4"/>
  <c r="H46" i="4"/>
  <c r="H47" i="4"/>
  <c r="H51" i="4"/>
  <c r="H52" i="4"/>
  <c r="H53" i="4"/>
  <c r="H54" i="4"/>
  <c r="H55" i="4"/>
  <c r="H59" i="4"/>
  <c r="H60" i="4"/>
  <c r="H61" i="4"/>
  <c r="H62" i="4"/>
  <c r="H63" i="4"/>
  <c r="H67" i="4"/>
  <c r="H68" i="4"/>
  <c r="H69" i="4"/>
  <c r="H70" i="4"/>
  <c r="H71" i="4"/>
  <c r="H75" i="4"/>
  <c r="H76" i="4"/>
  <c r="H77" i="4"/>
  <c r="H78" i="4"/>
  <c r="H79" i="4"/>
  <c r="H83" i="4"/>
  <c r="H84" i="4"/>
  <c r="H85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2" i="4"/>
  <c r="J2" i="4" s="1"/>
  <c r="I2" i="4"/>
  <c r="H2" i="4" s="1"/>
  <c r="J2" i="1"/>
  <c r="I3" i="1"/>
  <c r="I4" i="1"/>
  <c r="I5" i="1"/>
  <c r="I6" i="1"/>
  <c r="L6" i="1" s="1"/>
  <c r="I7" i="1"/>
  <c r="L7" i="1" s="1"/>
  <c r="I8" i="1"/>
  <c r="L8" i="1" s="1"/>
  <c r="I9" i="1"/>
  <c r="L9" i="1" s="1"/>
  <c r="I10" i="1"/>
  <c r="L10" i="1" s="1"/>
  <c r="I11" i="1"/>
  <c r="I12" i="1"/>
  <c r="I13" i="1"/>
  <c r="I14" i="1"/>
  <c r="I15" i="1"/>
  <c r="L15" i="1" s="1"/>
  <c r="I16" i="1"/>
  <c r="L16" i="1" s="1"/>
  <c r="I17" i="1"/>
  <c r="L17" i="1" s="1"/>
  <c r="I18" i="1"/>
  <c r="L18" i="1" s="1"/>
  <c r="I19" i="1"/>
  <c r="I20" i="1"/>
  <c r="I21" i="1"/>
  <c r="L21" i="1" s="1"/>
  <c r="I22" i="1"/>
  <c r="I23" i="1"/>
  <c r="L23" i="1" s="1"/>
  <c r="I24" i="1"/>
  <c r="L24" i="1" s="1"/>
  <c r="I25" i="1"/>
  <c r="L25" i="1" s="1"/>
  <c r="I26" i="1"/>
  <c r="L26" i="1" s="1"/>
  <c r="I27" i="1"/>
  <c r="I28" i="1"/>
  <c r="I29" i="1"/>
  <c r="I30" i="1"/>
  <c r="I31" i="1"/>
  <c r="L31" i="1" s="1"/>
  <c r="I32" i="1"/>
  <c r="L32" i="1" s="1"/>
  <c r="I33" i="1"/>
  <c r="L33" i="1" s="1"/>
  <c r="I34" i="1"/>
  <c r="L34" i="1" s="1"/>
  <c r="I35" i="1"/>
  <c r="I36" i="1"/>
  <c r="I37" i="1"/>
  <c r="I38" i="1"/>
  <c r="I39" i="1"/>
  <c r="L39" i="1" s="1"/>
  <c r="I40" i="1"/>
  <c r="L40" i="1" s="1"/>
  <c r="I41" i="1"/>
  <c r="L41" i="1" s="1"/>
  <c r="I42" i="1"/>
  <c r="L42" i="1" s="1"/>
  <c r="I43" i="1"/>
  <c r="I44" i="1"/>
  <c r="I45" i="1"/>
  <c r="I46" i="1"/>
  <c r="I47" i="1"/>
  <c r="L47" i="1" s="1"/>
  <c r="I48" i="1"/>
  <c r="L48" i="1" s="1"/>
  <c r="I49" i="1"/>
  <c r="L49" i="1" s="1"/>
  <c r="I50" i="1"/>
  <c r="L50" i="1" s="1"/>
  <c r="I51" i="1"/>
  <c r="I52" i="1"/>
  <c r="I53" i="1"/>
  <c r="I54" i="1"/>
  <c r="I55" i="1"/>
  <c r="L55" i="1" s="1"/>
  <c r="I56" i="1"/>
  <c r="L56" i="1" s="1"/>
  <c r="I57" i="1"/>
  <c r="L57" i="1" s="1"/>
  <c r="I58" i="1"/>
  <c r="L58" i="1" s="1"/>
  <c r="I59" i="1"/>
  <c r="I60" i="1"/>
  <c r="I61" i="1"/>
  <c r="I62" i="1"/>
  <c r="I63" i="1"/>
  <c r="L63" i="1" s="1"/>
  <c r="I64" i="1"/>
  <c r="L64" i="1" s="1"/>
  <c r="I65" i="1"/>
  <c r="L65" i="1" s="1"/>
  <c r="I66" i="1"/>
  <c r="L66" i="1" s="1"/>
  <c r="I67" i="1"/>
  <c r="I68" i="1"/>
  <c r="I69" i="1"/>
  <c r="I70" i="1"/>
  <c r="I71" i="1"/>
  <c r="L71" i="1" s="1"/>
  <c r="I72" i="1"/>
  <c r="L72" i="1" s="1"/>
  <c r="I73" i="1"/>
  <c r="L73" i="1" s="1"/>
  <c r="I74" i="1"/>
  <c r="L74" i="1" s="1"/>
  <c r="I75" i="1"/>
  <c r="I76" i="1"/>
  <c r="I77" i="1"/>
  <c r="I78" i="1"/>
  <c r="I79" i="1"/>
  <c r="L79" i="1" s="1"/>
  <c r="I80" i="1"/>
  <c r="L80" i="1" s="1"/>
  <c r="I81" i="1"/>
  <c r="L81" i="1" s="1"/>
  <c r="I82" i="1"/>
  <c r="L82" i="1" s="1"/>
  <c r="I83" i="1"/>
  <c r="I84" i="1"/>
  <c r="I85" i="1"/>
  <c r="L3" i="1"/>
  <c r="L4" i="1"/>
  <c r="L5" i="1"/>
  <c r="L11" i="1"/>
  <c r="L12" i="1"/>
  <c r="L13" i="1"/>
  <c r="L14" i="1"/>
  <c r="L19" i="1"/>
  <c r="L20" i="1"/>
  <c r="L22" i="1"/>
  <c r="L27" i="1"/>
  <c r="L28" i="1"/>
  <c r="L29" i="1"/>
  <c r="L30" i="1"/>
  <c r="L35" i="1"/>
  <c r="L36" i="1"/>
  <c r="L37" i="1"/>
  <c r="L38" i="1"/>
  <c r="L43" i="1"/>
  <c r="L44" i="1"/>
  <c r="L45" i="1"/>
  <c r="L46" i="1"/>
  <c r="L51" i="1"/>
  <c r="L52" i="1"/>
  <c r="L53" i="1"/>
  <c r="L54" i="1"/>
  <c r="L59" i="1"/>
  <c r="L60" i="1"/>
  <c r="L61" i="1"/>
  <c r="L62" i="1"/>
  <c r="L67" i="1"/>
  <c r="L68" i="1"/>
  <c r="L69" i="1"/>
  <c r="L70" i="1"/>
  <c r="L75" i="1"/>
  <c r="L76" i="1"/>
  <c r="L77" i="1"/>
  <c r="L78" i="1"/>
  <c r="L83" i="1"/>
  <c r="L84" i="1"/>
  <c r="L8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2" i="1"/>
  <c r="I2" i="1" s="1"/>
  <c r="L2" i="1" s="1"/>
  <c r="B5" i="2"/>
  <c r="B4" i="2"/>
  <c r="B3" i="2"/>
  <c r="G29" i="9" l="1"/>
  <c r="I29" i="9"/>
  <c r="J29" i="9"/>
  <c r="H29" i="9"/>
  <c r="J28" i="3"/>
  <c r="J28" i="6"/>
  <c r="I28" i="6"/>
  <c r="G28" i="6"/>
  <c r="H28" i="6"/>
</calcChain>
</file>

<file path=xl/sharedStrings.xml><?xml version="1.0" encoding="utf-8"?>
<sst xmlns="http://schemas.openxmlformats.org/spreadsheetml/2006/main" count="316" uniqueCount="108">
  <si>
    <t>日期</t>
  </si>
  <si>
    <t>体重(kg)</t>
  </si>
  <si>
    <t>体脂(%)</t>
  </si>
  <si>
    <t>活动系数</t>
  </si>
  <si>
    <t>估算TDEE</t>
  </si>
  <si>
    <t>目标摄入(kcal)</t>
  </si>
  <si>
    <t>实际摄入(kcal)</t>
  </si>
  <si>
    <t>每日赤字</t>
  </si>
  <si>
    <t>预测体脂(%)</t>
  </si>
  <si>
    <t>备注</t>
  </si>
  <si>
    <t>说明</t>
  </si>
  <si>
    <t>可根据不同阶段将目标摄入乘数调整为0.8, 0.78, 0.77等</t>
  </si>
  <si>
    <t>公式</t>
  </si>
  <si>
    <t>身高(cm)</t>
  </si>
  <si>
    <t>估算BMR
(Mifflin-St Jeor)</t>
  </si>
  <si>
    <t>估算BMR
(Katch-McArdle)</t>
  </si>
  <si>
    <t>年龄</t>
  </si>
  <si>
    <t>推荐减脂期时长(周)</t>
  </si>
  <si>
    <t>当前体重(kg)</t>
  </si>
  <si>
    <t>当前体脂(%)</t>
  </si>
  <si>
    <t>目标体重(kg)</t>
  </si>
  <si>
    <t>目标体脂(%)</t>
  </si>
  <si>
    <t>估算日消耗(kcal)</t>
  </si>
  <si>
    <t>推荐日热量赤字(kcal)</t>
  </si>
  <si>
    <t>待减体脂(kg)</t>
  </si>
  <si>
    <t>待减体重(kg)</t>
  </si>
  <si>
    <t>总热量缺口</t>
  </si>
  <si>
    <t>Meal</t>
  </si>
  <si>
    <t>数量</t>
  </si>
  <si>
    <t>食物/补剂</t>
  </si>
  <si>
    <t>鸡蛋(全蛋)</t>
  </si>
  <si>
    <t>热量(kcal)</t>
  </si>
  <si>
    <t>香蕉</t>
  </si>
  <si>
    <t>全麦面包</t>
  </si>
  <si>
    <t>蛋白质(g)</t>
  </si>
  <si>
    <t>脂肪(g)</t>
  </si>
  <si>
    <t>碳水(g)</t>
  </si>
  <si>
    <t>单位碳水(g)</t>
  </si>
  <si>
    <t>单位蛋白质(g)</t>
  </si>
  <si>
    <t>单位脂肪(g)</t>
  </si>
  <si>
    <t>单位</t>
  </si>
  <si>
    <t>个</t>
  </si>
  <si>
    <t>g</t>
  </si>
  <si>
    <t>单位热量(kcal)</t>
  </si>
  <si>
    <t>100g</t>
  </si>
  <si>
    <t>低脂牛奶</t>
  </si>
  <si>
    <t>辣椒素</t>
  </si>
  <si>
    <t>早餐</t>
  </si>
  <si>
    <t>餐后补剂</t>
  </si>
  <si>
    <t>辅酶Q10</t>
  </si>
  <si>
    <t>南非醉茄KSM-66</t>
  </si>
  <si>
    <t>复合维生素</t>
  </si>
  <si>
    <t>要查看营养成分表，不要购买超出日推荐剂量的复合维生素</t>
  </si>
  <si>
    <t>水煮</t>
  </si>
  <si>
    <t>金黄色(非绿色、黑色)</t>
  </si>
  <si>
    <t>不可空腹服用，推荐餐后立刻服用，餐中应带有牛奶</t>
  </si>
  <si>
    <t>训练</t>
  </si>
  <si>
    <t>胸-肌肥大+20min有氧</t>
  </si>
  <si>
    <t>练后餐</t>
  </si>
  <si>
    <t>蛋白粉</t>
  </si>
  <si>
    <t>勺</t>
  </si>
  <si>
    <t>午餐</t>
  </si>
  <si>
    <t>鸡腿</t>
  </si>
  <si>
    <t>西兰花</t>
  </si>
  <si>
    <t>空气炸锅</t>
  </si>
  <si>
    <t>红薯</t>
  </si>
  <si>
    <t>蒸/水煮</t>
  </si>
  <si>
    <t>GI计算</t>
  </si>
  <si>
    <t>热量计算</t>
  </si>
  <si>
    <t>以生的食物的信息为准</t>
  </si>
  <si>
    <t>以煮熟后的食物的信息为准</t>
  </si>
  <si>
    <t>熟后升糖指数</t>
  </si>
  <si>
    <t>加餐</t>
  </si>
  <si>
    <t>晚餐</t>
  </si>
  <si>
    <t>牛肉Patty</t>
  </si>
  <si>
    <t>肌酸</t>
  </si>
  <si>
    <t>serving</t>
  </si>
  <si>
    <t>卷心菜</t>
  </si>
  <si>
    <t>夏威夷果仁</t>
  </si>
  <si>
    <t>睡前补剂</t>
  </si>
  <si>
    <t>姜黄素</t>
  </si>
  <si>
    <t>不要在练后3小时内服用</t>
  </si>
  <si>
    <t>磷虾油Omega-3</t>
  </si>
  <si>
    <t>南非醉茄Sensoril</t>
  </si>
  <si>
    <t>可选</t>
  </si>
  <si>
    <t>热量因具体产品而异</t>
  </si>
  <si>
    <t>只是为了服用辣椒素时候保护肠胃</t>
  </si>
  <si>
    <t>空气炸锅，热量因具体产品而异</t>
  </si>
  <si>
    <t>黑咖啡</t>
  </si>
  <si>
    <t>杯</t>
  </si>
  <si>
    <t>片/35g</t>
  </si>
  <si>
    <t>总计</t>
  </si>
  <si>
    <t>作pre-workout练前30分钟喝</t>
  </si>
  <si>
    <t>猪肉</t>
  </si>
  <si>
    <t>肥瘦相间/空气炸锅</t>
  </si>
  <si>
    <t>生菜</t>
  </si>
  <si>
    <t>背-肌肥大+20min有氧</t>
  </si>
  <si>
    <t>苹果</t>
  </si>
  <si>
    <t>300g大约1个</t>
  </si>
  <si>
    <t>甜玉米</t>
  </si>
  <si>
    <t>橙子</t>
  </si>
  <si>
    <t>去皮</t>
  </si>
  <si>
    <t>水果营养素计算</t>
  </si>
  <si>
    <t>按照可食用部分计算</t>
  </si>
  <si>
    <t>白蘑菇</t>
  </si>
  <si>
    <t>腹+20min有氧</t>
  </si>
  <si>
    <t>奇异果</t>
  </si>
  <si>
    <t>100g奇异果约1个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</si>
</sst>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0.00;[Red]0.00"/>
    <numFmt numFmtId="170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2"/>
      <color theme="3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6">
    <xf numFmtId="0" fontId="0" fillId="0" borderId="0"/>
    <xf numFmtId="0" fontId="2" fillId="2" borderId="4" applyNumberFormat="0" applyAlignment="0" applyProtection="0"/>
    <xf numFmtId="0" fontId="3" fillId="2" borderId="3" applyNumberFormat="0" applyAlignment="0" applyProtection="0"/>
    <xf numFmtId="0" fontId="4" fillId="3" borderId="5" applyNumberFormat="0" applyAlignment="0" applyProtection="0"/>
    <xf numFmtId="0" fontId="7" fillId="2" borderId="4" applyAlignment="0">
      <alignment horizontal="center" vertical="center"/>
    </xf>
    <xf numFmtId="0" fontId="8" fillId="5" borderId="5">
      <alignment horizontal="center" vertical="center"/>
    </xf>
  </cellStyleXfs>
  <cellXfs count="5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2" xfId="0" applyNumberFormat="1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  <xf numFmtId="1" fontId="6" fillId="4" borderId="0" xfId="0" applyNumberFormat="1" applyFont="1" applyFill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3" fillId="2" borderId="3" xfId="2" applyAlignment="1">
      <alignment horizontal="center" vertical="center"/>
    </xf>
    <xf numFmtId="0" fontId="3" fillId="2" borderId="3" xfId="2" applyAlignment="1">
      <alignment horizontal="center" vertical="center" wrapText="1"/>
    </xf>
    <xf numFmtId="2" fontId="3" fillId="2" borderId="3" xfId="2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2" borderId="4" xfId="1" applyFont="1" applyAlignment="1">
      <alignment horizontal="center" vertical="center"/>
    </xf>
    <xf numFmtId="0" fontId="7" fillId="2" borderId="4" xfId="1" applyFont="1" applyAlignment="1">
      <alignment horizontal="center" vertical="center"/>
    </xf>
    <xf numFmtId="0" fontId="7" fillId="2" borderId="4" xfId="1" applyFont="1" applyAlignment="1">
      <alignment horizontal="center" vertical="center" wrapText="1"/>
    </xf>
    <xf numFmtId="0" fontId="7" fillId="2" borderId="4" xfId="4" applyAlignment="1">
      <alignment horizontal="center" vertical="center"/>
    </xf>
    <xf numFmtId="0" fontId="7" fillId="2" borderId="4" xfId="4" applyAlignment="1">
      <alignment horizontal="center" vertical="center"/>
    </xf>
    <xf numFmtId="0" fontId="7" fillId="2" borderId="4" xfId="4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3" borderId="5" xfId="3" applyFont="1" applyAlignment="1">
      <alignment horizontal="center" vertical="center" wrapText="1"/>
    </xf>
    <xf numFmtId="0" fontId="5" fillId="3" borderId="5" xfId="3" applyFont="1" applyAlignment="1">
      <alignment horizontal="center" vertical="center"/>
    </xf>
    <xf numFmtId="0" fontId="5" fillId="3" borderId="5" xfId="3" applyFont="1" applyAlignment="1">
      <alignment horizontal="center" vertical="center"/>
    </xf>
    <xf numFmtId="1" fontId="5" fillId="3" borderId="5" xfId="3" applyNumberFormat="1" applyFont="1" applyAlignment="1">
      <alignment horizontal="center" vertical="center"/>
    </xf>
    <xf numFmtId="2" fontId="5" fillId="3" borderId="5" xfId="3" applyNumberFormat="1" applyFont="1" applyAlignment="1">
      <alignment horizontal="center" vertical="center"/>
    </xf>
    <xf numFmtId="0" fontId="8" fillId="5" borderId="5" xfId="3" applyFont="1" applyFill="1" applyAlignment="1">
      <alignment horizontal="center" vertical="center"/>
    </xf>
    <xf numFmtId="0" fontId="8" fillId="5" borderId="5" xfId="3" applyFont="1" applyFill="1" applyAlignment="1">
      <alignment horizontal="center" vertical="center"/>
    </xf>
    <xf numFmtId="0" fontId="8" fillId="5" borderId="5" xfId="3" applyFont="1" applyFill="1" applyAlignment="1">
      <alignment horizontal="center" vertical="center" wrapText="1"/>
    </xf>
    <xf numFmtId="2" fontId="8" fillId="5" borderId="5" xfId="3" applyNumberFormat="1" applyFont="1" applyFill="1" applyAlignment="1">
      <alignment horizontal="center" vertical="center"/>
    </xf>
    <xf numFmtId="1" fontId="8" fillId="5" borderId="5" xfId="3" applyNumberFormat="1" applyFont="1" applyFill="1" applyAlignment="1">
      <alignment horizontal="center" vertical="center"/>
    </xf>
    <xf numFmtId="170" fontId="1" fillId="0" borderId="0" xfId="0" applyNumberFormat="1" applyFont="1" applyAlignment="1">
      <alignment horizontal="center" vertical="center"/>
    </xf>
    <xf numFmtId="170" fontId="5" fillId="3" borderId="5" xfId="3" applyNumberFormat="1" applyFont="1" applyAlignment="1">
      <alignment horizontal="center" vertical="center"/>
    </xf>
    <xf numFmtId="170" fontId="7" fillId="2" borderId="4" xfId="1" applyNumberFormat="1" applyFont="1" applyAlignment="1">
      <alignment horizontal="center" vertical="center"/>
    </xf>
    <xf numFmtId="170" fontId="3" fillId="2" borderId="3" xfId="2" applyNumberFormat="1" applyAlignment="1">
      <alignment horizontal="center" vertical="center" wrapText="1"/>
    </xf>
    <xf numFmtId="170" fontId="8" fillId="5" borderId="5" xfId="3" applyNumberFormat="1" applyFont="1" applyFill="1" applyAlignment="1">
      <alignment horizontal="center" vertical="center" wrapText="1"/>
    </xf>
    <xf numFmtId="170" fontId="8" fillId="5" borderId="5" xfId="3" applyNumberFormat="1" applyFont="1" applyFill="1" applyAlignment="1">
      <alignment horizontal="center" vertical="center"/>
    </xf>
    <xf numFmtId="170" fontId="7" fillId="2" borderId="4" xfId="4" applyNumberFormat="1" applyAlignment="1">
      <alignment horizontal="center" vertical="center"/>
    </xf>
    <xf numFmtId="170" fontId="6" fillId="4" borderId="0" xfId="0" applyNumberFormat="1" applyFont="1" applyFill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0" fontId="8" fillId="5" borderId="6" xfId="3" applyFont="1" applyFill="1" applyBorder="1" applyAlignment="1">
      <alignment horizontal="center" vertical="center"/>
    </xf>
    <xf numFmtId="0" fontId="8" fillId="5" borderId="7" xfId="3" applyFont="1" applyFill="1" applyBorder="1" applyAlignment="1">
      <alignment horizontal="center" vertical="center"/>
    </xf>
    <xf numFmtId="0" fontId="8" fillId="5" borderId="8" xfId="3" applyFont="1" applyFill="1" applyBorder="1" applyAlignment="1">
      <alignment horizontal="center" vertical="center"/>
    </xf>
    <xf numFmtId="0" fontId="8" fillId="5" borderId="5" xfId="5">
      <alignment horizontal="center" vertical="center"/>
    </xf>
    <xf numFmtId="0" fontId="0" fillId="0" borderId="0" xfId="0" applyAlignment="1">
      <alignment horizontal="center" vertical="center"/>
    </xf>
    <xf numFmtId="0" fontId="8" fillId="5" borderId="5" xfId="5">
      <alignment horizontal="center" vertical="center"/>
    </xf>
    <xf numFmtId="170" fontId="8" fillId="5" borderId="5" xfId="5" applyNumberFormat="1">
      <alignment horizontal="center" vertical="center"/>
    </xf>
    <xf numFmtId="0" fontId="8" fillId="5" borderId="6" xfId="5" applyBorder="1" applyAlignment="1">
      <alignment horizontal="center" vertical="center"/>
    </xf>
    <xf numFmtId="0" fontId="8" fillId="5" borderId="8" xfId="5" applyBorder="1" applyAlignment="1">
      <alignment horizontal="center" vertical="center"/>
    </xf>
  </cellXfs>
  <cellStyles count="6">
    <cellStyle name="Calculation" xfId="2" builtinId="22"/>
    <cellStyle name="Check Cell" xfId="3" builtinId="23"/>
    <cellStyle name="Normal" xfId="0" builtinId="0"/>
    <cellStyle name="Output" xfId="1" builtinId="21"/>
    <cellStyle name="Style 1" xfId="4" xr:uid="{87C55EF0-B626-8A4E-AF43-F54AE9108E51}"/>
    <cellStyle name="Style 3" xfId="5" xr:uid="{31D1B915-AA43-0C4D-87CD-C3C522C39F0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E7BD-7500-BF48-BC33-E1DA0CF857C4}">
  <dimension ref="A1:L85"/>
  <sheetViews>
    <sheetView workbookViewId="0">
      <selection activeCell="H2" sqref="H2"/>
    </sheetView>
  </sheetViews>
  <sheetFormatPr baseColWidth="10" defaultRowHeight="15" x14ac:dyDescent="0.2"/>
  <cols>
    <col min="1" max="1" width="10.83203125" style="2"/>
    <col min="2" max="2" width="13.83203125" style="6" customWidth="1"/>
    <col min="3" max="3" width="10.83203125" style="7"/>
    <col min="4" max="4" width="10.83203125" style="6"/>
    <col min="5" max="5" width="15.1640625" style="7" customWidth="1"/>
    <col min="6" max="6" width="15.1640625" style="6" customWidth="1"/>
    <col min="7" max="7" width="17.33203125" style="10" customWidth="1"/>
    <col min="8" max="8" width="20.33203125" style="6" customWidth="1"/>
    <col min="9" max="9" width="15.6640625" style="6" customWidth="1"/>
    <col min="10" max="10" width="16.5" style="6" customWidth="1"/>
    <col min="11" max="11" width="15.6640625" style="6" customWidth="1"/>
    <col min="12" max="12" width="14.5" style="6" customWidth="1"/>
    <col min="13" max="16384" width="10.83203125" style="2"/>
  </cols>
  <sheetData>
    <row r="1" spans="1:12" s="9" customFormat="1" x14ac:dyDescent="0.2">
      <c r="A1" s="1" t="s">
        <v>0</v>
      </c>
      <c r="B1" s="9" t="s">
        <v>18</v>
      </c>
      <c r="C1" s="9" t="s">
        <v>19</v>
      </c>
      <c r="D1" s="9" t="s">
        <v>20</v>
      </c>
      <c r="E1" s="9" t="s">
        <v>21</v>
      </c>
      <c r="F1" s="9" t="s">
        <v>3</v>
      </c>
      <c r="G1" s="9" t="s">
        <v>17</v>
      </c>
      <c r="H1" s="9" t="s">
        <v>23</v>
      </c>
      <c r="I1" s="9" t="s">
        <v>22</v>
      </c>
      <c r="J1" s="9" t="s">
        <v>24</v>
      </c>
      <c r="K1" s="9" t="s">
        <v>25</v>
      </c>
      <c r="L1" s="9" t="s">
        <v>26</v>
      </c>
    </row>
    <row r="2" spans="1:12" x14ac:dyDescent="0.2">
      <c r="A2" s="3">
        <v>45807.209140721912</v>
      </c>
      <c r="B2" s="6">
        <v>83</v>
      </c>
      <c r="C2" s="7">
        <v>0.2</v>
      </c>
      <c r="D2" s="6">
        <f>IF(OR(B2="",C2="",E2=""),"",B2*(1-C2-0.12)/(1-E2-0.12))</f>
        <v>74.26315789473685</v>
      </c>
      <c r="E2" s="7">
        <v>0.12</v>
      </c>
      <c r="F2" s="6">
        <v>1.55</v>
      </c>
      <c r="G2" s="10">
        <f>IF(OR(L2="",H2=""),"",ROUND((L2/H2)/7,0))</f>
        <v>15</v>
      </c>
      <c r="H2" s="6">
        <f>IF(I2="","",I2*0.2)</f>
        <v>559.31440000000009</v>
      </c>
      <c r="I2" s="6">
        <f>IF(OR(B2="",C2="",F2=""),"",F2*(370+21.6*B2*(1-C2)))</f>
        <v>2796.5720000000006</v>
      </c>
      <c r="J2" s="6">
        <f>IF(OR(B2="",C2="",D2="",E2=""),"",B2*C2-D2*E2)</f>
        <v>7.688421052631579</v>
      </c>
      <c r="K2" s="6">
        <f>IF(OR(B2="",D2=""),"",B2-D2)</f>
        <v>8.7368421052631504</v>
      </c>
      <c r="L2" s="6">
        <f>IF(OR(J2=""),"",J2*7700)</f>
        <v>59200.84210526316</v>
      </c>
    </row>
    <row r="3" spans="1:12" x14ac:dyDescent="0.2">
      <c r="A3" s="3">
        <v>45808.209140721912</v>
      </c>
      <c r="D3" s="6" t="str">
        <f t="shared" ref="D3:D66" si="0">IF(OR(B3="",C3="",E3=""),"",B3*(1-C3-0.12)/(1-E3-0.12))</f>
        <v/>
      </c>
      <c r="H3" s="6" t="str">
        <f t="shared" ref="H3:H66" si="1">IF(I3="","",I3*0.2)</f>
        <v/>
      </c>
      <c r="I3" s="6" t="str">
        <f t="shared" ref="I3:I66" si="2">IF(OR(B3="",C3="",F3=""),"",F3*(370+21.6*B3*(1-C3)))</f>
        <v/>
      </c>
      <c r="J3" s="6" t="str">
        <f t="shared" ref="J3:J66" si="3">IF(OR(B3="",C3="",D3="",E3=""),"",B3*C3-D3*E3)</f>
        <v/>
      </c>
      <c r="L3" s="6" t="str">
        <f t="shared" ref="L3:L66" si="4">IF(OR(J3=""),"",J3*7700)</f>
        <v/>
      </c>
    </row>
    <row r="4" spans="1:12" x14ac:dyDescent="0.2">
      <c r="A4" s="3">
        <v>45809.209140721912</v>
      </c>
      <c r="D4" s="6" t="str">
        <f t="shared" si="0"/>
        <v/>
      </c>
      <c r="H4" s="6" t="str">
        <f t="shared" si="1"/>
        <v/>
      </c>
      <c r="I4" s="6" t="str">
        <f t="shared" si="2"/>
        <v/>
      </c>
      <c r="J4" s="6" t="str">
        <f t="shared" si="3"/>
        <v/>
      </c>
      <c r="L4" s="6" t="str">
        <f t="shared" si="4"/>
        <v/>
      </c>
    </row>
    <row r="5" spans="1:12" x14ac:dyDescent="0.2">
      <c r="A5" s="3">
        <v>45810.209140721912</v>
      </c>
      <c r="D5" s="6" t="str">
        <f t="shared" si="0"/>
        <v/>
      </c>
      <c r="H5" s="6" t="str">
        <f t="shared" si="1"/>
        <v/>
      </c>
      <c r="I5" s="6" t="str">
        <f t="shared" si="2"/>
        <v/>
      </c>
      <c r="J5" s="6" t="str">
        <f t="shared" si="3"/>
        <v/>
      </c>
      <c r="L5" s="6" t="str">
        <f t="shared" si="4"/>
        <v/>
      </c>
    </row>
    <row r="6" spans="1:12" x14ac:dyDescent="0.2">
      <c r="A6" s="3">
        <v>45811.209140721912</v>
      </c>
      <c r="D6" s="6" t="str">
        <f t="shared" si="0"/>
        <v/>
      </c>
      <c r="H6" s="6" t="str">
        <f t="shared" si="1"/>
        <v/>
      </c>
      <c r="I6" s="6" t="str">
        <f t="shared" si="2"/>
        <v/>
      </c>
      <c r="J6" s="6" t="str">
        <f t="shared" si="3"/>
        <v/>
      </c>
      <c r="L6" s="6" t="str">
        <f t="shared" si="4"/>
        <v/>
      </c>
    </row>
    <row r="7" spans="1:12" x14ac:dyDescent="0.2">
      <c r="A7" s="3">
        <v>45812.209140721912</v>
      </c>
      <c r="D7" s="6" t="str">
        <f t="shared" si="0"/>
        <v/>
      </c>
      <c r="H7" s="6" t="str">
        <f t="shared" si="1"/>
        <v/>
      </c>
      <c r="I7" s="6" t="str">
        <f t="shared" si="2"/>
        <v/>
      </c>
      <c r="J7" s="6" t="str">
        <f t="shared" si="3"/>
        <v/>
      </c>
      <c r="L7" s="6" t="str">
        <f t="shared" si="4"/>
        <v/>
      </c>
    </row>
    <row r="8" spans="1:12" x14ac:dyDescent="0.2">
      <c r="A8" s="3">
        <v>45813.209140721912</v>
      </c>
      <c r="D8" s="6" t="str">
        <f t="shared" si="0"/>
        <v/>
      </c>
      <c r="H8" s="6" t="str">
        <f t="shared" si="1"/>
        <v/>
      </c>
      <c r="I8" s="6" t="str">
        <f t="shared" si="2"/>
        <v/>
      </c>
      <c r="J8" s="6" t="str">
        <f t="shared" si="3"/>
        <v/>
      </c>
      <c r="L8" s="6" t="str">
        <f t="shared" si="4"/>
        <v/>
      </c>
    </row>
    <row r="9" spans="1:12" x14ac:dyDescent="0.2">
      <c r="A9" s="3">
        <v>45814.209140721912</v>
      </c>
      <c r="D9" s="6" t="str">
        <f t="shared" si="0"/>
        <v/>
      </c>
      <c r="H9" s="6" t="str">
        <f t="shared" si="1"/>
        <v/>
      </c>
      <c r="I9" s="6" t="str">
        <f t="shared" si="2"/>
        <v/>
      </c>
      <c r="J9" s="6" t="str">
        <f t="shared" si="3"/>
        <v/>
      </c>
      <c r="L9" s="6" t="str">
        <f t="shared" si="4"/>
        <v/>
      </c>
    </row>
    <row r="10" spans="1:12" x14ac:dyDescent="0.2">
      <c r="A10" s="3">
        <v>45815.209140721912</v>
      </c>
      <c r="D10" s="6" t="str">
        <f t="shared" si="0"/>
        <v/>
      </c>
      <c r="H10" s="6" t="str">
        <f t="shared" si="1"/>
        <v/>
      </c>
      <c r="I10" s="6" t="str">
        <f t="shared" si="2"/>
        <v/>
      </c>
      <c r="J10" s="6" t="str">
        <f t="shared" si="3"/>
        <v/>
      </c>
      <c r="L10" s="6" t="str">
        <f t="shared" si="4"/>
        <v/>
      </c>
    </row>
    <row r="11" spans="1:12" x14ac:dyDescent="0.2">
      <c r="A11" s="3">
        <v>45816.209140721912</v>
      </c>
      <c r="D11" s="6" t="str">
        <f t="shared" si="0"/>
        <v/>
      </c>
      <c r="H11" s="6" t="str">
        <f t="shared" si="1"/>
        <v/>
      </c>
      <c r="I11" s="6" t="str">
        <f t="shared" si="2"/>
        <v/>
      </c>
      <c r="J11" s="6" t="str">
        <f t="shared" si="3"/>
        <v/>
      </c>
      <c r="L11" s="6" t="str">
        <f t="shared" si="4"/>
        <v/>
      </c>
    </row>
    <row r="12" spans="1:12" x14ac:dyDescent="0.2">
      <c r="A12" s="3">
        <v>45817.209140721912</v>
      </c>
      <c r="D12" s="6" t="str">
        <f t="shared" si="0"/>
        <v/>
      </c>
      <c r="H12" s="6" t="str">
        <f t="shared" si="1"/>
        <v/>
      </c>
      <c r="I12" s="6" t="str">
        <f t="shared" si="2"/>
        <v/>
      </c>
      <c r="J12" s="6" t="str">
        <f t="shared" si="3"/>
        <v/>
      </c>
      <c r="L12" s="6" t="str">
        <f t="shared" si="4"/>
        <v/>
      </c>
    </row>
    <row r="13" spans="1:12" x14ac:dyDescent="0.2">
      <c r="A13" s="3">
        <v>45818.209140721912</v>
      </c>
      <c r="D13" s="6" t="str">
        <f t="shared" si="0"/>
        <v/>
      </c>
      <c r="H13" s="6" t="str">
        <f t="shared" si="1"/>
        <v/>
      </c>
      <c r="I13" s="6" t="str">
        <f t="shared" si="2"/>
        <v/>
      </c>
      <c r="J13" s="6" t="str">
        <f t="shared" si="3"/>
        <v/>
      </c>
      <c r="L13" s="6" t="str">
        <f t="shared" si="4"/>
        <v/>
      </c>
    </row>
    <row r="14" spans="1:12" x14ac:dyDescent="0.2">
      <c r="A14" s="3">
        <v>45819.209140721912</v>
      </c>
      <c r="D14" s="6" t="str">
        <f t="shared" si="0"/>
        <v/>
      </c>
      <c r="H14" s="6" t="str">
        <f t="shared" si="1"/>
        <v/>
      </c>
      <c r="I14" s="6" t="str">
        <f t="shared" si="2"/>
        <v/>
      </c>
      <c r="J14" s="6" t="str">
        <f t="shared" si="3"/>
        <v/>
      </c>
      <c r="L14" s="6" t="str">
        <f t="shared" si="4"/>
        <v/>
      </c>
    </row>
    <row r="15" spans="1:12" x14ac:dyDescent="0.2">
      <c r="A15" s="3">
        <v>45820.209140721912</v>
      </c>
      <c r="D15" s="6" t="str">
        <f t="shared" si="0"/>
        <v/>
      </c>
      <c r="H15" s="6" t="str">
        <f t="shared" si="1"/>
        <v/>
      </c>
      <c r="I15" s="6" t="str">
        <f t="shared" si="2"/>
        <v/>
      </c>
      <c r="J15" s="6" t="str">
        <f t="shared" si="3"/>
        <v/>
      </c>
      <c r="L15" s="6" t="str">
        <f t="shared" si="4"/>
        <v/>
      </c>
    </row>
    <row r="16" spans="1:12" x14ac:dyDescent="0.2">
      <c r="A16" s="3">
        <v>45821.209140721912</v>
      </c>
      <c r="D16" s="6" t="str">
        <f t="shared" si="0"/>
        <v/>
      </c>
      <c r="H16" s="6" t="str">
        <f t="shared" si="1"/>
        <v/>
      </c>
      <c r="I16" s="6" t="str">
        <f t="shared" si="2"/>
        <v/>
      </c>
      <c r="J16" s="6" t="str">
        <f t="shared" si="3"/>
        <v/>
      </c>
      <c r="L16" s="6" t="str">
        <f t="shared" si="4"/>
        <v/>
      </c>
    </row>
    <row r="17" spans="1:12" x14ac:dyDescent="0.2">
      <c r="A17" s="3">
        <v>45822.209140721912</v>
      </c>
      <c r="D17" s="6" t="str">
        <f t="shared" si="0"/>
        <v/>
      </c>
      <c r="H17" s="6" t="str">
        <f t="shared" si="1"/>
        <v/>
      </c>
      <c r="I17" s="6" t="str">
        <f t="shared" si="2"/>
        <v/>
      </c>
      <c r="J17" s="6" t="str">
        <f t="shared" si="3"/>
        <v/>
      </c>
      <c r="L17" s="6" t="str">
        <f t="shared" si="4"/>
        <v/>
      </c>
    </row>
    <row r="18" spans="1:12" x14ac:dyDescent="0.2">
      <c r="A18" s="3">
        <v>45823.209140721912</v>
      </c>
      <c r="D18" s="6" t="str">
        <f t="shared" si="0"/>
        <v/>
      </c>
      <c r="H18" s="6" t="str">
        <f t="shared" si="1"/>
        <v/>
      </c>
      <c r="I18" s="6" t="str">
        <f t="shared" si="2"/>
        <v/>
      </c>
      <c r="J18" s="6" t="str">
        <f t="shared" si="3"/>
        <v/>
      </c>
      <c r="L18" s="6" t="str">
        <f t="shared" si="4"/>
        <v/>
      </c>
    </row>
    <row r="19" spans="1:12" x14ac:dyDescent="0.2">
      <c r="A19" s="3">
        <v>45824.209140721912</v>
      </c>
      <c r="D19" s="6" t="str">
        <f t="shared" si="0"/>
        <v/>
      </c>
      <c r="H19" s="6" t="str">
        <f t="shared" si="1"/>
        <v/>
      </c>
      <c r="I19" s="6" t="str">
        <f t="shared" si="2"/>
        <v/>
      </c>
      <c r="J19" s="6" t="str">
        <f t="shared" si="3"/>
        <v/>
      </c>
      <c r="L19" s="6" t="str">
        <f t="shared" si="4"/>
        <v/>
      </c>
    </row>
    <row r="20" spans="1:12" x14ac:dyDescent="0.2">
      <c r="A20" s="3">
        <v>45825.209140721912</v>
      </c>
      <c r="D20" s="6" t="str">
        <f t="shared" si="0"/>
        <v/>
      </c>
      <c r="H20" s="6" t="str">
        <f t="shared" si="1"/>
        <v/>
      </c>
      <c r="I20" s="6" t="str">
        <f t="shared" si="2"/>
        <v/>
      </c>
      <c r="J20" s="6" t="str">
        <f t="shared" si="3"/>
        <v/>
      </c>
      <c r="L20" s="6" t="str">
        <f t="shared" si="4"/>
        <v/>
      </c>
    </row>
    <row r="21" spans="1:12" x14ac:dyDescent="0.2">
      <c r="A21" s="3">
        <v>45826.209140721912</v>
      </c>
      <c r="D21" s="6" t="str">
        <f t="shared" si="0"/>
        <v/>
      </c>
      <c r="H21" s="6" t="str">
        <f t="shared" si="1"/>
        <v/>
      </c>
      <c r="I21" s="6" t="str">
        <f t="shared" si="2"/>
        <v/>
      </c>
      <c r="J21" s="6" t="str">
        <f t="shared" si="3"/>
        <v/>
      </c>
      <c r="L21" s="6" t="str">
        <f t="shared" si="4"/>
        <v/>
      </c>
    </row>
    <row r="22" spans="1:12" x14ac:dyDescent="0.2">
      <c r="A22" s="3">
        <v>45827.209140721912</v>
      </c>
      <c r="D22" s="6" t="str">
        <f t="shared" si="0"/>
        <v/>
      </c>
      <c r="H22" s="6" t="str">
        <f t="shared" si="1"/>
        <v/>
      </c>
      <c r="I22" s="6" t="str">
        <f t="shared" si="2"/>
        <v/>
      </c>
      <c r="J22" s="6" t="str">
        <f t="shared" si="3"/>
        <v/>
      </c>
      <c r="L22" s="6" t="str">
        <f t="shared" si="4"/>
        <v/>
      </c>
    </row>
    <row r="23" spans="1:12" x14ac:dyDescent="0.2">
      <c r="A23" s="3">
        <v>45828.209140721912</v>
      </c>
      <c r="D23" s="6" t="str">
        <f t="shared" si="0"/>
        <v/>
      </c>
      <c r="H23" s="6" t="str">
        <f t="shared" si="1"/>
        <v/>
      </c>
      <c r="I23" s="6" t="str">
        <f t="shared" si="2"/>
        <v/>
      </c>
      <c r="J23" s="6" t="str">
        <f t="shared" si="3"/>
        <v/>
      </c>
      <c r="L23" s="6" t="str">
        <f t="shared" si="4"/>
        <v/>
      </c>
    </row>
    <row r="24" spans="1:12" x14ac:dyDescent="0.2">
      <c r="A24" s="3">
        <v>45829.209140721912</v>
      </c>
      <c r="D24" s="6" t="str">
        <f t="shared" si="0"/>
        <v/>
      </c>
      <c r="H24" s="6" t="str">
        <f t="shared" si="1"/>
        <v/>
      </c>
      <c r="I24" s="6" t="str">
        <f t="shared" si="2"/>
        <v/>
      </c>
      <c r="J24" s="6" t="str">
        <f t="shared" si="3"/>
        <v/>
      </c>
      <c r="L24" s="6" t="str">
        <f t="shared" si="4"/>
        <v/>
      </c>
    </row>
    <row r="25" spans="1:12" x14ac:dyDescent="0.2">
      <c r="A25" s="3">
        <v>45830.209140721912</v>
      </c>
      <c r="D25" s="6" t="str">
        <f t="shared" si="0"/>
        <v/>
      </c>
      <c r="H25" s="6" t="str">
        <f t="shared" si="1"/>
        <v/>
      </c>
      <c r="I25" s="6" t="str">
        <f t="shared" si="2"/>
        <v/>
      </c>
      <c r="J25" s="6" t="str">
        <f t="shared" si="3"/>
        <v/>
      </c>
      <c r="L25" s="6" t="str">
        <f t="shared" si="4"/>
        <v/>
      </c>
    </row>
    <row r="26" spans="1:12" x14ac:dyDescent="0.2">
      <c r="A26" s="3">
        <v>45831.209140721912</v>
      </c>
      <c r="D26" s="6" t="str">
        <f t="shared" si="0"/>
        <v/>
      </c>
      <c r="H26" s="6" t="str">
        <f t="shared" si="1"/>
        <v/>
      </c>
      <c r="I26" s="6" t="str">
        <f t="shared" si="2"/>
        <v/>
      </c>
      <c r="J26" s="6" t="str">
        <f t="shared" si="3"/>
        <v/>
      </c>
      <c r="L26" s="6" t="str">
        <f t="shared" si="4"/>
        <v/>
      </c>
    </row>
    <row r="27" spans="1:12" x14ac:dyDescent="0.2">
      <c r="A27" s="3">
        <v>45832.209140721912</v>
      </c>
      <c r="D27" s="6" t="str">
        <f t="shared" si="0"/>
        <v/>
      </c>
      <c r="H27" s="6" t="str">
        <f t="shared" si="1"/>
        <v/>
      </c>
      <c r="I27" s="6" t="str">
        <f t="shared" si="2"/>
        <v/>
      </c>
      <c r="J27" s="6" t="str">
        <f t="shared" si="3"/>
        <v/>
      </c>
      <c r="L27" s="6" t="str">
        <f t="shared" si="4"/>
        <v/>
      </c>
    </row>
    <row r="28" spans="1:12" x14ac:dyDescent="0.2">
      <c r="A28" s="3">
        <v>45833.209140721912</v>
      </c>
      <c r="D28" s="6" t="str">
        <f t="shared" si="0"/>
        <v/>
      </c>
      <c r="H28" s="6" t="str">
        <f t="shared" si="1"/>
        <v/>
      </c>
      <c r="I28" s="6" t="str">
        <f t="shared" si="2"/>
        <v/>
      </c>
      <c r="J28" s="6" t="str">
        <f t="shared" si="3"/>
        <v/>
      </c>
      <c r="L28" s="6" t="str">
        <f t="shared" si="4"/>
        <v/>
      </c>
    </row>
    <row r="29" spans="1:12" x14ac:dyDescent="0.2">
      <c r="A29" s="3">
        <v>45834.209140721912</v>
      </c>
      <c r="D29" s="6" t="str">
        <f t="shared" si="0"/>
        <v/>
      </c>
      <c r="H29" s="6" t="str">
        <f t="shared" si="1"/>
        <v/>
      </c>
      <c r="I29" s="6" t="str">
        <f t="shared" si="2"/>
        <v/>
      </c>
      <c r="J29" s="6" t="str">
        <f t="shared" si="3"/>
        <v/>
      </c>
      <c r="L29" s="6" t="str">
        <f t="shared" si="4"/>
        <v/>
      </c>
    </row>
    <row r="30" spans="1:12" x14ac:dyDescent="0.2">
      <c r="A30" s="3">
        <v>45835.209140721912</v>
      </c>
      <c r="D30" s="6" t="str">
        <f t="shared" si="0"/>
        <v/>
      </c>
      <c r="H30" s="6" t="str">
        <f t="shared" si="1"/>
        <v/>
      </c>
      <c r="I30" s="6" t="str">
        <f t="shared" si="2"/>
        <v/>
      </c>
      <c r="J30" s="6" t="str">
        <f t="shared" si="3"/>
        <v/>
      </c>
      <c r="L30" s="6" t="str">
        <f t="shared" si="4"/>
        <v/>
      </c>
    </row>
    <row r="31" spans="1:12" x14ac:dyDescent="0.2">
      <c r="A31" s="3">
        <v>45836.209140721912</v>
      </c>
      <c r="D31" s="6" t="str">
        <f t="shared" si="0"/>
        <v/>
      </c>
      <c r="H31" s="6" t="str">
        <f t="shared" si="1"/>
        <v/>
      </c>
      <c r="I31" s="6" t="str">
        <f t="shared" si="2"/>
        <v/>
      </c>
      <c r="J31" s="6" t="str">
        <f t="shared" si="3"/>
        <v/>
      </c>
      <c r="L31" s="6" t="str">
        <f t="shared" si="4"/>
        <v/>
      </c>
    </row>
    <row r="32" spans="1:12" x14ac:dyDescent="0.2">
      <c r="A32" s="3">
        <v>45837.209140721912</v>
      </c>
      <c r="D32" s="6" t="str">
        <f t="shared" si="0"/>
        <v/>
      </c>
      <c r="H32" s="6" t="str">
        <f t="shared" si="1"/>
        <v/>
      </c>
      <c r="I32" s="6" t="str">
        <f t="shared" si="2"/>
        <v/>
      </c>
      <c r="J32" s="6" t="str">
        <f t="shared" si="3"/>
        <v/>
      </c>
      <c r="L32" s="6" t="str">
        <f t="shared" si="4"/>
        <v/>
      </c>
    </row>
    <row r="33" spans="1:12" x14ac:dyDescent="0.2">
      <c r="A33" s="3">
        <v>45838.209140721912</v>
      </c>
      <c r="D33" s="6" t="str">
        <f t="shared" si="0"/>
        <v/>
      </c>
      <c r="H33" s="6" t="str">
        <f t="shared" si="1"/>
        <v/>
      </c>
      <c r="I33" s="6" t="str">
        <f t="shared" si="2"/>
        <v/>
      </c>
      <c r="J33" s="6" t="str">
        <f t="shared" si="3"/>
        <v/>
      </c>
      <c r="L33" s="6" t="str">
        <f t="shared" si="4"/>
        <v/>
      </c>
    </row>
    <row r="34" spans="1:12" x14ac:dyDescent="0.2">
      <c r="A34" s="3">
        <v>45839.209140721912</v>
      </c>
      <c r="D34" s="6" t="str">
        <f t="shared" si="0"/>
        <v/>
      </c>
      <c r="H34" s="6" t="str">
        <f t="shared" si="1"/>
        <v/>
      </c>
      <c r="I34" s="6" t="str">
        <f t="shared" si="2"/>
        <v/>
      </c>
      <c r="J34" s="6" t="str">
        <f t="shared" si="3"/>
        <v/>
      </c>
      <c r="L34" s="6" t="str">
        <f t="shared" si="4"/>
        <v/>
      </c>
    </row>
    <row r="35" spans="1:12" x14ac:dyDescent="0.2">
      <c r="A35" s="3">
        <v>45840.209140721912</v>
      </c>
      <c r="D35" s="6" t="str">
        <f t="shared" si="0"/>
        <v/>
      </c>
      <c r="H35" s="6" t="str">
        <f t="shared" si="1"/>
        <v/>
      </c>
      <c r="I35" s="6" t="str">
        <f t="shared" si="2"/>
        <v/>
      </c>
      <c r="J35" s="6" t="str">
        <f t="shared" si="3"/>
        <v/>
      </c>
      <c r="L35" s="6" t="str">
        <f t="shared" si="4"/>
        <v/>
      </c>
    </row>
    <row r="36" spans="1:12" x14ac:dyDescent="0.2">
      <c r="A36" s="3">
        <v>45841.209140721912</v>
      </c>
      <c r="D36" s="6" t="str">
        <f t="shared" si="0"/>
        <v/>
      </c>
      <c r="H36" s="6" t="str">
        <f t="shared" si="1"/>
        <v/>
      </c>
      <c r="I36" s="6" t="str">
        <f t="shared" si="2"/>
        <v/>
      </c>
      <c r="J36" s="6" t="str">
        <f t="shared" si="3"/>
        <v/>
      </c>
      <c r="L36" s="6" t="str">
        <f t="shared" si="4"/>
        <v/>
      </c>
    </row>
    <row r="37" spans="1:12" x14ac:dyDescent="0.2">
      <c r="A37" s="3">
        <v>45842.209140721912</v>
      </c>
      <c r="D37" s="6" t="str">
        <f t="shared" si="0"/>
        <v/>
      </c>
      <c r="H37" s="6" t="str">
        <f t="shared" si="1"/>
        <v/>
      </c>
      <c r="I37" s="6" t="str">
        <f t="shared" si="2"/>
        <v/>
      </c>
      <c r="J37" s="6" t="str">
        <f t="shared" si="3"/>
        <v/>
      </c>
      <c r="L37" s="6" t="str">
        <f t="shared" si="4"/>
        <v/>
      </c>
    </row>
    <row r="38" spans="1:12" x14ac:dyDescent="0.2">
      <c r="A38" s="3">
        <v>45843.209140721912</v>
      </c>
      <c r="D38" s="6" t="str">
        <f t="shared" si="0"/>
        <v/>
      </c>
      <c r="H38" s="6" t="str">
        <f t="shared" si="1"/>
        <v/>
      </c>
      <c r="I38" s="6" t="str">
        <f t="shared" si="2"/>
        <v/>
      </c>
      <c r="J38" s="6" t="str">
        <f t="shared" si="3"/>
        <v/>
      </c>
      <c r="L38" s="6" t="str">
        <f t="shared" si="4"/>
        <v/>
      </c>
    </row>
    <row r="39" spans="1:12" x14ac:dyDescent="0.2">
      <c r="A39" s="3">
        <v>45844.209140721912</v>
      </c>
      <c r="D39" s="6" t="str">
        <f t="shared" si="0"/>
        <v/>
      </c>
      <c r="H39" s="6" t="str">
        <f t="shared" si="1"/>
        <v/>
      </c>
      <c r="I39" s="6" t="str">
        <f t="shared" si="2"/>
        <v/>
      </c>
      <c r="J39" s="6" t="str">
        <f t="shared" si="3"/>
        <v/>
      </c>
      <c r="L39" s="6" t="str">
        <f t="shared" si="4"/>
        <v/>
      </c>
    </row>
    <row r="40" spans="1:12" x14ac:dyDescent="0.2">
      <c r="A40" s="3">
        <v>45845.209140721912</v>
      </c>
      <c r="D40" s="6" t="str">
        <f t="shared" si="0"/>
        <v/>
      </c>
      <c r="H40" s="6" t="str">
        <f t="shared" si="1"/>
        <v/>
      </c>
      <c r="I40" s="6" t="str">
        <f t="shared" si="2"/>
        <v/>
      </c>
      <c r="J40" s="6" t="str">
        <f t="shared" si="3"/>
        <v/>
      </c>
      <c r="L40" s="6" t="str">
        <f t="shared" si="4"/>
        <v/>
      </c>
    </row>
    <row r="41" spans="1:12" x14ac:dyDescent="0.2">
      <c r="A41" s="3">
        <v>45846.209140721912</v>
      </c>
      <c r="D41" s="6" t="str">
        <f t="shared" si="0"/>
        <v/>
      </c>
      <c r="H41" s="6" t="str">
        <f t="shared" si="1"/>
        <v/>
      </c>
      <c r="I41" s="6" t="str">
        <f t="shared" si="2"/>
        <v/>
      </c>
      <c r="J41" s="6" t="str">
        <f t="shared" si="3"/>
        <v/>
      </c>
      <c r="L41" s="6" t="str">
        <f t="shared" si="4"/>
        <v/>
      </c>
    </row>
    <row r="42" spans="1:12" x14ac:dyDescent="0.2">
      <c r="A42" s="3">
        <v>45847.209140721912</v>
      </c>
      <c r="D42" s="6" t="str">
        <f t="shared" si="0"/>
        <v/>
      </c>
      <c r="H42" s="6" t="str">
        <f t="shared" si="1"/>
        <v/>
      </c>
      <c r="I42" s="6" t="str">
        <f t="shared" si="2"/>
        <v/>
      </c>
      <c r="J42" s="6" t="str">
        <f t="shared" si="3"/>
        <v/>
      </c>
      <c r="L42" s="6" t="str">
        <f t="shared" si="4"/>
        <v/>
      </c>
    </row>
    <row r="43" spans="1:12" x14ac:dyDescent="0.2">
      <c r="A43" s="3">
        <v>45848.209140721912</v>
      </c>
      <c r="D43" s="6" t="str">
        <f t="shared" si="0"/>
        <v/>
      </c>
      <c r="H43" s="6" t="str">
        <f t="shared" si="1"/>
        <v/>
      </c>
      <c r="I43" s="6" t="str">
        <f t="shared" si="2"/>
        <v/>
      </c>
      <c r="J43" s="6" t="str">
        <f t="shared" si="3"/>
        <v/>
      </c>
      <c r="L43" s="6" t="str">
        <f t="shared" si="4"/>
        <v/>
      </c>
    </row>
    <row r="44" spans="1:12" x14ac:dyDescent="0.2">
      <c r="A44" s="3">
        <v>45849.209140721912</v>
      </c>
      <c r="D44" s="6" t="str">
        <f t="shared" si="0"/>
        <v/>
      </c>
      <c r="H44" s="6" t="str">
        <f t="shared" si="1"/>
        <v/>
      </c>
      <c r="I44" s="6" t="str">
        <f t="shared" si="2"/>
        <v/>
      </c>
      <c r="J44" s="6" t="str">
        <f t="shared" si="3"/>
        <v/>
      </c>
      <c r="L44" s="6" t="str">
        <f t="shared" si="4"/>
        <v/>
      </c>
    </row>
    <row r="45" spans="1:12" x14ac:dyDescent="0.2">
      <c r="A45" s="3">
        <v>45850.209140721912</v>
      </c>
      <c r="D45" s="6" t="str">
        <f t="shared" si="0"/>
        <v/>
      </c>
      <c r="H45" s="6" t="str">
        <f t="shared" si="1"/>
        <v/>
      </c>
      <c r="I45" s="6" t="str">
        <f t="shared" si="2"/>
        <v/>
      </c>
      <c r="J45" s="6" t="str">
        <f t="shared" si="3"/>
        <v/>
      </c>
      <c r="L45" s="6" t="str">
        <f t="shared" si="4"/>
        <v/>
      </c>
    </row>
    <row r="46" spans="1:12" x14ac:dyDescent="0.2">
      <c r="A46" s="3">
        <v>45851.209140721912</v>
      </c>
      <c r="D46" s="6" t="str">
        <f t="shared" si="0"/>
        <v/>
      </c>
      <c r="H46" s="6" t="str">
        <f t="shared" si="1"/>
        <v/>
      </c>
      <c r="I46" s="6" t="str">
        <f t="shared" si="2"/>
        <v/>
      </c>
      <c r="J46" s="6" t="str">
        <f t="shared" si="3"/>
        <v/>
      </c>
      <c r="L46" s="6" t="str">
        <f t="shared" si="4"/>
        <v/>
      </c>
    </row>
    <row r="47" spans="1:12" x14ac:dyDescent="0.2">
      <c r="A47" s="3">
        <v>45852.209140721912</v>
      </c>
      <c r="D47" s="6" t="str">
        <f t="shared" si="0"/>
        <v/>
      </c>
      <c r="H47" s="6" t="str">
        <f t="shared" si="1"/>
        <v/>
      </c>
      <c r="I47" s="6" t="str">
        <f t="shared" si="2"/>
        <v/>
      </c>
      <c r="J47" s="6" t="str">
        <f t="shared" si="3"/>
        <v/>
      </c>
      <c r="L47" s="6" t="str">
        <f t="shared" si="4"/>
        <v/>
      </c>
    </row>
    <row r="48" spans="1:12" x14ac:dyDescent="0.2">
      <c r="A48" s="3">
        <v>45853.209140721912</v>
      </c>
      <c r="D48" s="6" t="str">
        <f t="shared" si="0"/>
        <v/>
      </c>
      <c r="H48" s="6" t="str">
        <f t="shared" si="1"/>
        <v/>
      </c>
      <c r="I48" s="6" t="str">
        <f t="shared" si="2"/>
        <v/>
      </c>
      <c r="J48" s="6" t="str">
        <f t="shared" si="3"/>
        <v/>
      </c>
      <c r="L48" s="6" t="str">
        <f t="shared" si="4"/>
        <v/>
      </c>
    </row>
    <row r="49" spans="1:12" x14ac:dyDescent="0.2">
      <c r="A49" s="3">
        <v>45854.209140721912</v>
      </c>
      <c r="D49" s="6" t="str">
        <f t="shared" si="0"/>
        <v/>
      </c>
      <c r="H49" s="6" t="str">
        <f t="shared" si="1"/>
        <v/>
      </c>
      <c r="I49" s="6" t="str">
        <f t="shared" si="2"/>
        <v/>
      </c>
      <c r="J49" s="6" t="str">
        <f t="shared" si="3"/>
        <v/>
      </c>
      <c r="L49" s="6" t="str">
        <f t="shared" si="4"/>
        <v/>
      </c>
    </row>
    <row r="50" spans="1:12" x14ac:dyDescent="0.2">
      <c r="A50" s="3">
        <v>45855.209140721912</v>
      </c>
      <c r="D50" s="6" t="str">
        <f t="shared" si="0"/>
        <v/>
      </c>
      <c r="H50" s="6" t="str">
        <f t="shared" si="1"/>
        <v/>
      </c>
      <c r="I50" s="6" t="str">
        <f t="shared" si="2"/>
        <v/>
      </c>
      <c r="J50" s="6" t="str">
        <f t="shared" si="3"/>
        <v/>
      </c>
      <c r="L50" s="6" t="str">
        <f t="shared" si="4"/>
        <v/>
      </c>
    </row>
    <row r="51" spans="1:12" x14ac:dyDescent="0.2">
      <c r="A51" s="3">
        <v>45856.209140721912</v>
      </c>
      <c r="D51" s="6" t="str">
        <f t="shared" si="0"/>
        <v/>
      </c>
      <c r="H51" s="6" t="str">
        <f t="shared" si="1"/>
        <v/>
      </c>
      <c r="I51" s="6" t="str">
        <f t="shared" si="2"/>
        <v/>
      </c>
      <c r="J51" s="6" t="str">
        <f t="shared" si="3"/>
        <v/>
      </c>
      <c r="L51" s="6" t="str">
        <f t="shared" si="4"/>
        <v/>
      </c>
    </row>
    <row r="52" spans="1:12" x14ac:dyDescent="0.2">
      <c r="A52" s="3">
        <v>45857.209140721912</v>
      </c>
      <c r="D52" s="6" t="str">
        <f t="shared" si="0"/>
        <v/>
      </c>
      <c r="H52" s="6" t="str">
        <f t="shared" si="1"/>
        <v/>
      </c>
      <c r="I52" s="6" t="str">
        <f t="shared" si="2"/>
        <v/>
      </c>
      <c r="J52" s="6" t="str">
        <f t="shared" si="3"/>
        <v/>
      </c>
      <c r="L52" s="6" t="str">
        <f t="shared" si="4"/>
        <v/>
      </c>
    </row>
    <row r="53" spans="1:12" x14ac:dyDescent="0.2">
      <c r="A53" s="3">
        <v>45858.209140721912</v>
      </c>
      <c r="D53" s="6" t="str">
        <f t="shared" si="0"/>
        <v/>
      </c>
      <c r="H53" s="6" t="str">
        <f t="shared" si="1"/>
        <v/>
      </c>
      <c r="I53" s="6" t="str">
        <f t="shared" si="2"/>
        <v/>
      </c>
      <c r="J53" s="6" t="str">
        <f t="shared" si="3"/>
        <v/>
      </c>
      <c r="L53" s="6" t="str">
        <f t="shared" si="4"/>
        <v/>
      </c>
    </row>
    <row r="54" spans="1:12" x14ac:dyDescent="0.2">
      <c r="A54" s="3">
        <v>45859.209140721912</v>
      </c>
      <c r="D54" s="6" t="str">
        <f t="shared" si="0"/>
        <v/>
      </c>
      <c r="H54" s="6" t="str">
        <f t="shared" si="1"/>
        <v/>
      </c>
      <c r="I54" s="6" t="str">
        <f t="shared" si="2"/>
        <v/>
      </c>
      <c r="J54" s="6" t="str">
        <f t="shared" si="3"/>
        <v/>
      </c>
      <c r="L54" s="6" t="str">
        <f t="shared" si="4"/>
        <v/>
      </c>
    </row>
    <row r="55" spans="1:12" x14ac:dyDescent="0.2">
      <c r="A55" s="3">
        <v>45860.209140721912</v>
      </c>
      <c r="D55" s="6" t="str">
        <f t="shared" si="0"/>
        <v/>
      </c>
      <c r="H55" s="6" t="str">
        <f t="shared" si="1"/>
        <v/>
      </c>
      <c r="I55" s="6" t="str">
        <f t="shared" si="2"/>
        <v/>
      </c>
      <c r="J55" s="6" t="str">
        <f t="shared" si="3"/>
        <v/>
      </c>
      <c r="L55" s="6" t="str">
        <f t="shared" si="4"/>
        <v/>
      </c>
    </row>
    <row r="56" spans="1:12" x14ac:dyDescent="0.2">
      <c r="A56" s="3">
        <v>45861.209140721912</v>
      </c>
      <c r="D56" s="6" t="str">
        <f t="shared" si="0"/>
        <v/>
      </c>
      <c r="H56" s="6" t="str">
        <f t="shared" si="1"/>
        <v/>
      </c>
      <c r="I56" s="6" t="str">
        <f t="shared" si="2"/>
        <v/>
      </c>
      <c r="J56" s="6" t="str">
        <f t="shared" si="3"/>
        <v/>
      </c>
      <c r="L56" s="6" t="str">
        <f t="shared" si="4"/>
        <v/>
      </c>
    </row>
    <row r="57" spans="1:12" x14ac:dyDescent="0.2">
      <c r="A57" s="3">
        <v>45862.209140721912</v>
      </c>
      <c r="D57" s="6" t="str">
        <f t="shared" si="0"/>
        <v/>
      </c>
      <c r="H57" s="6" t="str">
        <f t="shared" si="1"/>
        <v/>
      </c>
      <c r="I57" s="6" t="str">
        <f t="shared" si="2"/>
        <v/>
      </c>
      <c r="J57" s="6" t="str">
        <f t="shared" si="3"/>
        <v/>
      </c>
      <c r="L57" s="6" t="str">
        <f t="shared" si="4"/>
        <v/>
      </c>
    </row>
    <row r="58" spans="1:12" x14ac:dyDescent="0.2">
      <c r="A58" s="3">
        <v>45863.209140721912</v>
      </c>
      <c r="D58" s="6" t="str">
        <f t="shared" si="0"/>
        <v/>
      </c>
      <c r="H58" s="6" t="str">
        <f t="shared" si="1"/>
        <v/>
      </c>
      <c r="I58" s="6" t="str">
        <f t="shared" si="2"/>
        <v/>
      </c>
      <c r="J58" s="6" t="str">
        <f t="shared" si="3"/>
        <v/>
      </c>
      <c r="L58" s="6" t="str">
        <f t="shared" si="4"/>
        <v/>
      </c>
    </row>
    <row r="59" spans="1:12" x14ac:dyDescent="0.2">
      <c r="A59" s="3">
        <v>45864.209140721912</v>
      </c>
      <c r="D59" s="6" t="str">
        <f t="shared" si="0"/>
        <v/>
      </c>
      <c r="H59" s="6" t="str">
        <f t="shared" si="1"/>
        <v/>
      </c>
      <c r="I59" s="6" t="str">
        <f t="shared" si="2"/>
        <v/>
      </c>
      <c r="J59" s="6" t="str">
        <f t="shared" si="3"/>
        <v/>
      </c>
      <c r="L59" s="6" t="str">
        <f t="shared" si="4"/>
        <v/>
      </c>
    </row>
    <row r="60" spans="1:12" x14ac:dyDescent="0.2">
      <c r="A60" s="3">
        <v>45865.209140721912</v>
      </c>
      <c r="D60" s="6" t="str">
        <f t="shared" si="0"/>
        <v/>
      </c>
      <c r="H60" s="6" t="str">
        <f t="shared" si="1"/>
        <v/>
      </c>
      <c r="I60" s="6" t="str">
        <f t="shared" si="2"/>
        <v/>
      </c>
      <c r="J60" s="6" t="str">
        <f t="shared" si="3"/>
        <v/>
      </c>
      <c r="L60" s="6" t="str">
        <f t="shared" si="4"/>
        <v/>
      </c>
    </row>
    <row r="61" spans="1:12" x14ac:dyDescent="0.2">
      <c r="A61" s="3">
        <v>45866.209140721912</v>
      </c>
      <c r="D61" s="6" t="str">
        <f t="shared" si="0"/>
        <v/>
      </c>
      <c r="H61" s="6" t="str">
        <f t="shared" si="1"/>
        <v/>
      </c>
      <c r="I61" s="6" t="str">
        <f t="shared" si="2"/>
        <v/>
      </c>
      <c r="J61" s="6" t="str">
        <f t="shared" si="3"/>
        <v/>
      </c>
      <c r="L61" s="6" t="str">
        <f t="shared" si="4"/>
        <v/>
      </c>
    </row>
    <row r="62" spans="1:12" x14ac:dyDescent="0.2">
      <c r="A62" s="3">
        <v>45867.209140721912</v>
      </c>
      <c r="D62" s="6" t="str">
        <f t="shared" si="0"/>
        <v/>
      </c>
      <c r="H62" s="6" t="str">
        <f t="shared" si="1"/>
        <v/>
      </c>
      <c r="I62" s="6" t="str">
        <f t="shared" si="2"/>
        <v/>
      </c>
      <c r="J62" s="6" t="str">
        <f t="shared" si="3"/>
        <v/>
      </c>
      <c r="L62" s="6" t="str">
        <f t="shared" si="4"/>
        <v/>
      </c>
    </row>
    <row r="63" spans="1:12" x14ac:dyDescent="0.2">
      <c r="A63" s="3">
        <v>45868.209140721912</v>
      </c>
      <c r="D63" s="6" t="str">
        <f t="shared" si="0"/>
        <v/>
      </c>
      <c r="H63" s="6" t="str">
        <f t="shared" si="1"/>
        <v/>
      </c>
      <c r="I63" s="6" t="str">
        <f t="shared" si="2"/>
        <v/>
      </c>
      <c r="J63" s="6" t="str">
        <f t="shared" si="3"/>
        <v/>
      </c>
      <c r="L63" s="6" t="str">
        <f t="shared" si="4"/>
        <v/>
      </c>
    </row>
    <row r="64" spans="1:12" x14ac:dyDescent="0.2">
      <c r="A64" s="3">
        <v>45869.209140721912</v>
      </c>
      <c r="D64" s="6" t="str">
        <f t="shared" si="0"/>
        <v/>
      </c>
      <c r="H64" s="6" t="str">
        <f t="shared" si="1"/>
        <v/>
      </c>
      <c r="I64" s="6" t="str">
        <f t="shared" si="2"/>
        <v/>
      </c>
      <c r="J64" s="6" t="str">
        <f t="shared" si="3"/>
        <v/>
      </c>
      <c r="L64" s="6" t="str">
        <f t="shared" si="4"/>
        <v/>
      </c>
    </row>
    <row r="65" spans="1:12" x14ac:dyDescent="0.2">
      <c r="A65" s="3">
        <v>45870.209140721912</v>
      </c>
      <c r="D65" s="6" t="str">
        <f t="shared" si="0"/>
        <v/>
      </c>
      <c r="H65" s="6" t="str">
        <f t="shared" si="1"/>
        <v/>
      </c>
      <c r="I65" s="6" t="str">
        <f t="shared" si="2"/>
        <v/>
      </c>
      <c r="J65" s="6" t="str">
        <f t="shared" si="3"/>
        <v/>
      </c>
      <c r="L65" s="6" t="str">
        <f t="shared" si="4"/>
        <v/>
      </c>
    </row>
    <row r="66" spans="1:12" x14ac:dyDescent="0.2">
      <c r="A66" s="3">
        <v>45871.209140721912</v>
      </c>
      <c r="D66" s="6" t="str">
        <f t="shared" si="0"/>
        <v/>
      </c>
      <c r="H66" s="6" t="str">
        <f t="shared" si="1"/>
        <v/>
      </c>
      <c r="I66" s="6" t="str">
        <f t="shared" si="2"/>
        <v/>
      </c>
      <c r="J66" s="6" t="str">
        <f t="shared" si="3"/>
        <v/>
      </c>
      <c r="L66" s="6" t="str">
        <f t="shared" si="4"/>
        <v/>
      </c>
    </row>
    <row r="67" spans="1:12" x14ac:dyDescent="0.2">
      <c r="A67" s="3">
        <v>45872.209140721912</v>
      </c>
      <c r="D67" s="6" t="str">
        <f t="shared" ref="D67:D85" si="5">IF(OR(B67="",C67="",E67=""),"",B67*(1-C67-0.12)/(1-E67-0.12))</f>
        <v/>
      </c>
      <c r="H67" s="6" t="str">
        <f t="shared" ref="H67:H85" si="6">IF(I67="","",I67*0.2)</f>
        <v/>
      </c>
      <c r="I67" s="6" t="str">
        <f t="shared" ref="I67:I85" si="7">IF(OR(B67="",C67="",F67=""),"",F67*(370+21.6*B67*(1-C67)))</f>
        <v/>
      </c>
      <c r="J67" s="6" t="str">
        <f t="shared" ref="J67:J85" si="8">IF(OR(B67="",C67="",D67="",E67=""),"",B67*C67-D67*E67)</f>
        <v/>
      </c>
      <c r="L67" s="6" t="str">
        <f t="shared" ref="L67:L85" si="9">IF(OR(J67=""),"",J67*7700)</f>
        <v/>
      </c>
    </row>
    <row r="68" spans="1:12" x14ac:dyDescent="0.2">
      <c r="A68" s="3">
        <v>45873.209140721912</v>
      </c>
      <c r="D68" s="6" t="str">
        <f t="shared" si="5"/>
        <v/>
      </c>
      <c r="H68" s="6" t="str">
        <f t="shared" si="6"/>
        <v/>
      </c>
      <c r="I68" s="6" t="str">
        <f t="shared" si="7"/>
        <v/>
      </c>
      <c r="J68" s="6" t="str">
        <f t="shared" si="8"/>
        <v/>
      </c>
      <c r="L68" s="6" t="str">
        <f t="shared" si="9"/>
        <v/>
      </c>
    </row>
    <row r="69" spans="1:12" x14ac:dyDescent="0.2">
      <c r="A69" s="3">
        <v>45874.209140721912</v>
      </c>
      <c r="D69" s="6" t="str">
        <f t="shared" si="5"/>
        <v/>
      </c>
      <c r="H69" s="6" t="str">
        <f t="shared" si="6"/>
        <v/>
      </c>
      <c r="I69" s="6" t="str">
        <f t="shared" si="7"/>
        <v/>
      </c>
      <c r="J69" s="6" t="str">
        <f t="shared" si="8"/>
        <v/>
      </c>
      <c r="L69" s="6" t="str">
        <f t="shared" si="9"/>
        <v/>
      </c>
    </row>
    <row r="70" spans="1:12" x14ac:dyDescent="0.2">
      <c r="A70" s="3">
        <v>45875.209140721912</v>
      </c>
      <c r="D70" s="6" t="str">
        <f t="shared" si="5"/>
        <v/>
      </c>
      <c r="H70" s="6" t="str">
        <f t="shared" si="6"/>
        <v/>
      </c>
      <c r="I70" s="6" t="str">
        <f t="shared" si="7"/>
        <v/>
      </c>
      <c r="J70" s="6" t="str">
        <f t="shared" si="8"/>
        <v/>
      </c>
      <c r="L70" s="6" t="str">
        <f t="shared" si="9"/>
        <v/>
      </c>
    </row>
    <row r="71" spans="1:12" x14ac:dyDescent="0.2">
      <c r="A71" s="3">
        <v>45876.209140721912</v>
      </c>
      <c r="D71" s="6" t="str">
        <f t="shared" si="5"/>
        <v/>
      </c>
      <c r="H71" s="6" t="str">
        <f t="shared" si="6"/>
        <v/>
      </c>
      <c r="I71" s="6" t="str">
        <f t="shared" si="7"/>
        <v/>
      </c>
      <c r="J71" s="6" t="str">
        <f t="shared" si="8"/>
        <v/>
      </c>
      <c r="L71" s="6" t="str">
        <f t="shared" si="9"/>
        <v/>
      </c>
    </row>
    <row r="72" spans="1:12" x14ac:dyDescent="0.2">
      <c r="A72" s="3">
        <v>45877.209140721912</v>
      </c>
      <c r="D72" s="6" t="str">
        <f t="shared" si="5"/>
        <v/>
      </c>
      <c r="H72" s="6" t="str">
        <f t="shared" si="6"/>
        <v/>
      </c>
      <c r="I72" s="6" t="str">
        <f t="shared" si="7"/>
        <v/>
      </c>
      <c r="J72" s="6" t="str">
        <f t="shared" si="8"/>
        <v/>
      </c>
      <c r="L72" s="6" t="str">
        <f t="shared" si="9"/>
        <v/>
      </c>
    </row>
    <row r="73" spans="1:12" x14ac:dyDescent="0.2">
      <c r="A73" s="3">
        <v>45878.209140721912</v>
      </c>
      <c r="D73" s="6" t="str">
        <f t="shared" si="5"/>
        <v/>
      </c>
      <c r="H73" s="6" t="str">
        <f t="shared" si="6"/>
        <v/>
      </c>
      <c r="I73" s="6" t="str">
        <f t="shared" si="7"/>
        <v/>
      </c>
      <c r="J73" s="6" t="str">
        <f t="shared" si="8"/>
        <v/>
      </c>
      <c r="L73" s="6" t="str">
        <f t="shared" si="9"/>
        <v/>
      </c>
    </row>
    <row r="74" spans="1:12" x14ac:dyDescent="0.2">
      <c r="A74" s="3">
        <v>45879.209140721912</v>
      </c>
      <c r="D74" s="6" t="str">
        <f t="shared" si="5"/>
        <v/>
      </c>
      <c r="H74" s="6" t="str">
        <f t="shared" si="6"/>
        <v/>
      </c>
      <c r="I74" s="6" t="str">
        <f t="shared" si="7"/>
        <v/>
      </c>
      <c r="J74" s="6" t="str">
        <f t="shared" si="8"/>
        <v/>
      </c>
      <c r="L74" s="6" t="str">
        <f t="shared" si="9"/>
        <v/>
      </c>
    </row>
    <row r="75" spans="1:12" x14ac:dyDescent="0.2">
      <c r="A75" s="3">
        <v>45880.209140721912</v>
      </c>
      <c r="D75" s="6" t="str">
        <f t="shared" si="5"/>
        <v/>
      </c>
      <c r="H75" s="6" t="str">
        <f t="shared" si="6"/>
        <v/>
      </c>
      <c r="I75" s="6" t="str">
        <f t="shared" si="7"/>
        <v/>
      </c>
      <c r="J75" s="6" t="str">
        <f t="shared" si="8"/>
        <v/>
      </c>
      <c r="L75" s="6" t="str">
        <f t="shared" si="9"/>
        <v/>
      </c>
    </row>
    <row r="76" spans="1:12" x14ac:dyDescent="0.2">
      <c r="A76" s="3">
        <v>45881.209140721912</v>
      </c>
      <c r="D76" s="6" t="str">
        <f t="shared" si="5"/>
        <v/>
      </c>
      <c r="H76" s="6" t="str">
        <f t="shared" si="6"/>
        <v/>
      </c>
      <c r="I76" s="6" t="str">
        <f t="shared" si="7"/>
        <v/>
      </c>
      <c r="J76" s="6" t="str">
        <f t="shared" si="8"/>
        <v/>
      </c>
      <c r="L76" s="6" t="str">
        <f t="shared" si="9"/>
        <v/>
      </c>
    </row>
    <row r="77" spans="1:12" x14ac:dyDescent="0.2">
      <c r="A77" s="3">
        <v>45882.209140721912</v>
      </c>
      <c r="D77" s="6" t="str">
        <f t="shared" si="5"/>
        <v/>
      </c>
      <c r="H77" s="6" t="str">
        <f t="shared" si="6"/>
        <v/>
      </c>
      <c r="I77" s="6" t="str">
        <f t="shared" si="7"/>
        <v/>
      </c>
      <c r="J77" s="6" t="str">
        <f t="shared" si="8"/>
        <v/>
      </c>
      <c r="L77" s="6" t="str">
        <f t="shared" si="9"/>
        <v/>
      </c>
    </row>
    <row r="78" spans="1:12" x14ac:dyDescent="0.2">
      <c r="A78" s="3">
        <v>45883.209140721912</v>
      </c>
      <c r="D78" s="6" t="str">
        <f t="shared" si="5"/>
        <v/>
      </c>
      <c r="H78" s="6" t="str">
        <f t="shared" si="6"/>
        <v/>
      </c>
      <c r="I78" s="6" t="str">
        <f t="shared" si="7"/>
        <v/>
      </c>
      <c r="J78" s="6" t="str">
        <f t="shared" si="8"/>
        <v/>
      </c>
      <c r="L78" s="6" t="str">
        <f t="shared" si="9"/>
        <v/>
      </c>
    </row>
    <row r="79" spans="1:12" x14ac:dyDescent="0.2">
      <c r="A79" s="3">
        <v>45884.209140721912</v>
      </c>
      <c r="D79" s="6" t="str">
        <f t="shared" si="5"/>
        <v/>
      </c>
      <c r="H79" s="6" t="str">
        <f t="shared" si="6"/>
        <v/>
      </c>
      <c r="I79" s="6" t="str">
        <f t="shared" si="7"/>
        <v/>
      </c>
      <c r="J79" s="6" t="str">
        <f t="shared" si="8"/>
        <v/>
      </c>
      <c r="L79" s="6" t="str">
        <f t="shared" si="9"/>
        <v/>
      </c>
    </row>
    <row r="80" spans="1:12" x14ac:dyDescent="0.2">
      <c r="A80" s="3">
        <v>45885.209140721912</v>
      </c>
      <c r="D80" s="6" t="str">
        <f t="shared" si="5"/>
        <v/>
      </c>
      <c r="H80" s="6" t="str">
        <f t="shared" si="6"/>
        <v/>
      </c>
      <c r="I80" s="6" t="str">
        <f t="shared" si="7"/>
        <v/>
      </c>
      <c r="J80" s="6" t="str">
        <f t="shared" si="8"/>
        <v/>
      </c>
      <c r="L80" s="6" t="str">
        <f t="shared" si="9"/>
        <v/>
      </c>
    </row>
    <row r="81" spans="1:12" x14ac:dyDescent="0.2">
      <c r="A81" s="3">
        <v>45886.209140721912</v>
      </c>
      <c r="D81" s="6" t="str">
        <f t="shared" si="5"/>
        <v/>
      </c>
      <c r="H81" s="6" t="str">
        <f t="shared" si="6"/>
        <v/>
      </c>
      <c r="I81" s="6" t="str">
        <f t="shared" si="7"/>
        <v/>
      </c>
      <c r="J81" s="6" t="str">
        <f t="shared" si="8"/>
        <v/>
      </c>
      <c r="L81" s="6" t="str">
        <f t="shared" si="9"/>
        <v/>
      </c>
    </row>
    <row r="82" spans="1:12" x14ac:dyDescent="0.2">
      <c r="A82" s="3">
        <v>45887.209140721912</v>
      </c>
      <c r="D82" s="6" t="str">
        <f t="shared" si="5"/>
        <v/>
      </c>
      <c r="H82" s="6" t="str">
        <f t="shared" si="6"/>
        <v/>
      </c>
      <c r="I82" s="6" t="str">
        <f t="shared" si="7"/>
        <v/>
      </c>
      <c r="J82" s="6" t="str">
        <f t="shared" si="8"/>
        <v/>
      </c>
      <c r="L82" s="6" t="str">
        <f t="shared" si="9"/>
        <v/>
      </c>
    </row>
    <row r="83" spans="1:12" x14ac:dyDescent="0.2">
      <c r="A83" s="3">
        <v>45888.209140721912</v>
      </c>
      <c r="D83" s="6" t="str">
        <f t="shared" si="5"/>
        <v/>
      </c>
      <c r="H83" s="6" t="str">
        <f t="shared" si="6"/>
        <v/>
      </c>
      <c r="I83" s="6" t="str">
        <f t="shared" si="7"/>
        <v/>
      </c>
      <c r="J83" s="6" t="str">
        <f t="shared" si="8"/>
        <v/>
      </c>
      <c r="L83" s="6" t="str">
        <f t="shared" si="9"/>
        <v/>
      </c>
    </row>
    <row r="84" spans="1:12" x14ac:dyDescent="0.2">
      <c r="A84" s="3">
        <v>45889.209140721912</v>
      </c>
      <c r="D84" s="6" t="str">
        <f t="shared" si="5"/>
        <v/>
      </c>
      <c r="H84" s="6" t="str">
        <f t="shared" si="6"/>
        <v/>
      </c>
      <c r="I84" s="6" t="str">
        <f t="shared" si="7"/>
        <v/>
      </c>
      <c r="J84" s="6" t="str">
        <f t="shared" si="8"/>
        <v/>
      </c>
      <c r="L84" s="6" t="str">
        <f t="shared" si="9"/>
        <v/>
      </c>
    </row>
    <row r="85" spans="1:12" x14ac:dyDescent="0.2">
      <c r="A85" s="3">
        <v>45890.209140721912</v>
      </c>
      <c r="D85" s="6" t="str">
        <f t="shared" si="5"/>
        <v/>
      </c>
      <c r="H85" s="6" t="str">
        <f t="shared" si="6"/>
        <v/>
      </c>
      <c r="I85" s="6" t="str">
        <f t="shared" si="7"/>
        <v/>
      </c>
      <c r="J85" s="6" t="str">
        <f t="shared" si="8"/>
        <v/>
      </c>
      <c r="L85" s="6" t="str">
        <f t="shared" si="9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"/>
  <sheetViews>
    <sheetView workbookViewId="0">
      <selection activeCell="J2" sqref="J2"/>
    </sheetView>
  </sheetViews>
  <sheetFormatPr baseColWidth="10" defaultColWidth="8.83203125" defaultRowHeight="15" x14ac:dyDescent="0.2"/>
  <cols>
    <col min="1" max="1" width="8.83203125" style="2"/>
    <col min="2" max="2" width="13.6640625" style="12" customWidth="1"/>
    <col min="3" max="3" width="17.6640625" style="12" customWidth="1"/>
    <col min="4" max="4" width="8.83203125" style="2"/>
    <col min="5" max="5" width="8.83203125" style="7"/>
    <col min="6" max="9" width="8.83203125" style="2"/>
    <col min="10" max="10" width="14.33203125" style="2" customWidth="1"/>
    <col min="11" max="11" width="14.6640625" style="2" customWidth="1"/>
    <col min="12" max="12" width="14.33203125" style="8" customWidth="1"/>
    <col min="13" max="13" width="12.83203125" style="2" customWidth="1"/>
    <col min="14" max="14" width="8.83203125" style="2"/>
    <col min="15" max="15" width="9" style="2" customWidth="1"/>
    <col min="16" max="16384" width="8.83203125" style="2"/>
  </cols>
  <sheetData>
    <row r="1" spans="1:14" ht="48" x14ac:dyDescent="0.2">
      <c r="A1" s="1" t="s">
        <v>0</v>
      </c>
      <c r="B1" s="1" t="s">
        <v>16</v>
      </c>
      <c r="C1" s="4" t="s">
        <v>13</v>
      </c>
      <c r="D1" s="1" t="s">
        <v>1</v>
      </c>
      <c r="E1" s="1" t="s">
        <v>2</v>
      </c>
      <c r="F1" s="1" t="s">
        <v>3</v>
      </c>
      <c r="G1" s="5" t="s">
        <v>14</v>
      </c>
      <c r="H1" s="5" t="s">
        <v>15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">
      <c r="A2" s="3">
        <v>45807.209140721912</v>
      </c>
      <c r="B2" s="11">
        <v>27</v>
      </c>
      <c r="C2" s="11">
        <v>180</v>
      </c>
      <c r="D2" s="2">
        <v>83</v>
      </c>
      <c r="E2" s="7">
        <v>0.2</v>
      </c>
      <c r="F2" s="2">
        <v>1.55</v>
      </c>
      <c r="G2" s="2">
        <f>IF(OR(B$2="",C$2="",D2="", E2=""),"", 10*D2+6.25*C$2-5*B$2+5)</f>
        <v>1825</v>
      </c>
      <c r="H2" s="2">
        <f>IF(OR(D2="",E2=""),"",370+21.6*D2*(1-E2))</f>
        <v>1804.2400000000002</v>
      </c>
      <c r="I2" s="2">
        <f>IF(OR(F2="",G2=""),"",G2*F2)</f>
        <v>2828.75</v>
      </c>
      <c r="J2" s="2">
        <f>IF(OR(I2=""),"",0.8*I2)</f>
        <v>2263</v>
      </c>
      <c r="K2" s="2">
        <v>2115</v>
      </c>
      <c r="L2" s="8">
        <f>IF(OR(I2="",K2=""),"",K2-I2)</f>
        <v>-713.75</v>
      </c>
    </row>
    <row r="3" spans="1:14" x14ac:dyDescent="0.2">
      <c r="A3" s="3">
        <v>45808.209140721912</v>
      </c>
      <c r="F3" s="2">
        <v>1.55</v>
      </c>
      <c r="G3" s="2" t="str">
        <f t="shared" ref="G3:G66" si="0">IF(OR(B$2="",C$2="",D3="", E3=""),"", 10*D3+6.25*C$2-5*B$2+5)</f>
        <v/>
      </c>
      <c r="H3" s="2" t="str">
        <f t="shared" ref="H3:H66" si="1">IF(OR(D3="",E3=""),"",370+21.6*D3*(1-E3))</f>
        <v/>
      </c>
      <c r="I3" s="2" t="str">
        <f t="shared" ref="I3:I66" si="2">IF(OR(F3="",G3=""),"",G3*F3)</f>
        <v/>
      </c>
      <c r="L3" s="8" t="str">
        <f t="shared" ref="L3:L66" si="3">IF(OR(I3="",K3=""),"",K3-I3)</f>
        <v/>
      </c>
    </row>
    <row r="4" spans="1:14" x14ac:dyDescent="0.2">
      <c r="A4" s="3">
        <v>45809.209140721912</v>
      </c>
      <c r="F4" s="2">
        <v>1.55</v>
      </c>
      <c r="G4" s="2" t="str">
        <f t="shared" si="0"/>
        <v/>
      </c>
      <c r="H4" s="2" t="str">
        <f t="shared" si="1"/>
        <v/>
      </c>
      <c r="I4" s="2" t="str">
        <f t="shared" si="2"/>
        <v/>
      </c>
      <c r="L4" s="8" t="str">
        <f t="shared" si="3"/>
        <v/>
      </c>
    </row>
    <row r="5" spans="1:14" x14ac:dyDescent="0.2">
      <c r="A5" s="3">
        <v>45810.209140721912</v>
      </c>
      <c r="F5" s="2">
        <v>1.55</v>
      </c>
      <c r="G5" s="2" t="str">
        <f t="shared" si="0"/>
        <v/>
      </c>
      <c r="H5" s="2" t="str">
        <f t="shared" si="1"/>
        <v/>
      </c>
      <c r="I5" s="2" t="str">
        <f t="shared" si="2"/>
        <v/>
      </c>
      <c r="L5" s="8" t="str">
        <f t="shared" si="3"/>
        <v/>
      </c>
    </row>
    <row r="6" spans="1:14" x14ac:dyDescent="0.2">
      <c r="A6" s="3">
        <v>45811.209140721912</v>
      </c>
      <c r="F6" s="2">
        <v>1.55</v>
      </c>
      <c r="G6" s="2" t="str">
        <f t="shared" si="0"/>
        <v/>
      </c>
      <c r="H6" s="2" t="str">
        <f t="shared" si="1"/>
        <v/>
      </c>
      <c r="I6" s="2" t="str">
        <f t="shared" si="2"/>
        <v/>
      </c>
      <c r="L6" s="8" t="str">
        <f t="shared" si="3"/>
        <v/>
      </c>
    </row>
    <row r="7" spans="1:14" x14ac:dyDescent="0.2">
      <c r="A7" s="3">
        <v>45812.209140721912</v>
      </c>
      <c r="F7" s="2">
        <v>1.55</v>
      </c>
      <c r="G7" s="2" t="str">
        <f t="shared" si="0"/>
        <v/>
      </c>
      <c r="H7" s="2" t="str">
        <f t="shared" si="1"/>
        <v/>
      </c>
      <c r="I7" s="2" t="str">
        <f t="shared" si="2"/>
        <v/>
      </c>
      <c r="L7" s="8" t="str">
        <f t="shared" si="3"/>
        <v/>
      </c>
    </row>
    <row r="8" spans="1:14" x14ac:dyDescent="0.2">
      <c r="A8" s="3">
        <v>45813.209140721912</v>
      </c>
      <c r="F8" s="2">
        <v>1.55</v>
      </c>
      <c r="G8" s="2" t="str">
        <f t="shared" si="0"/>
        <v/>
      </c>
      <c r="H8" s="2" t="str">
        <f t="shared" si="1"/>
        <v/>
      </c>
      <c r="I8" s="2" t="str">
        <f t="shared" si="2"/>
        <v/>
      </c>
      <c r="L8" s="8" t="str">
        <f t="shared" si="3"/>
        <v/>
      </c>
    </row>
    <row r="9" spans="1:14" x14ac:dyDescent="0.2">
      <c r="A9" s="3">
        <v>45814.209140721912</v>
      </c>
      <c r="F9" s="2">
        <v>1.55</v>
      </c>
      <c r="G9" s="2" t="str">
        <f t="shared" si="0"/>
        <v/>
      </c>
      <c r="H9" s="2" t="str">
        <f t="shared" si="1"/>
        <v/>
      </c>
      <c r="I9" s="2" t="str">
        <f t="shared" si="2"/>
        <v/>
      </c>
      <c r="L9" s="8" t="str">
        <f t="shared" si="3"/>
        <v/>
      </c>
    </row>
    <row r="10" spans="1:14" x14ac:dyDescent="0.2">
      <c r="A10" s="3">
        <v>45815.209140721912</v>
      </c>
      <c r="F10" s="2">
        <v>1.55</v>
      </c>
      <c r="G10" s="2" t="str">
        <f t="shared" si="0"/>
        <v/>
      </c>
      <c r="H10" s="2" t="str">
        <f t="shared" si="1"/>
        <v/>
      </c>
      <c r="I10" s="2" t="str">
        <f t="shared" si="2"/>
        <v/>
      </c>
      <c r="L10" s="8" t="str">
        <f t="shared" si="3"/>
        <v/>
      </c>
    </row>
    <row r="11" spans="1:14" x14ac:dyDescent="0.2">
      <c r="A11" s="3">
        <v>45816.209140721912</v>
      </c>
      <c r="F11" s="2">
        <v>1.55</v>
      </c>
      <c r="G11" s="2" t="str">
        <f t="shared" si="0"/>
        <v/>
      </c>
      <c r="H11" s="2" t="str">
        <f t="shared" si="1"/>
        <v/>
      </c>
      <c r="I11" s="2" t="str">
        <f t="shared" si="2"/>
        <v/>
      </c>
      <c r="L11" s="8" t="str">
        <f t="shared" si="3"/>
        <v/>
      </c>
    </row>
    <row r="12" spans="1:14" x14ac:dyDescent="0.2">
      <c r="A12" s="3">
        <v>45817.209140721912</v>
      </c>
      <c r="F12" s="2">
        <v>1.55</v>
      </c>
      <c r="G12" s="2" t="str">
        <f t="shared" si="0"/>
        <v/>
      </c>
      <c r="H12" s="2" t="str">
        <f t="shared" si="1"/>
        <v/>
      </c>
      <c r="I12" s="2" t="str">
        <f t="shared" si="2"/>
        <v/>
      </c>
      <c r="L12" s="8" t="str">
        <f t="shared" si="3"/>
        <v/>
      </c>
    </row>
    <row r="13" spans="1:14" x14ac:dyDescent="0.2">
      <c r="A13" s="3">
        <v>45818.209140721912</v>
      </c>
      <c r="F13" s="2">
        <v>1.55</v>
      </c>
      <c r="G13" s="2" t="str">
        <f t="shared" si="0"/>
        <v/>
      </c>
      <c r="H13" s="2" t="str">
        <f t="shared" si="1"/>
        <v/>
      </c>
      <c r="I13" s="2" t="str">
        <f t="shared" si="2"/>
        <v/>
      </c>
      <c r="L13" s="8" t="str">
        <f t="shared" si="3"/>
        <v/>
      </c>
    </row>
    <row r="14" spans="1:14" x14ac:dyDescent="0.2">
      <c r="A14" s="3">
        <v>45819.209140721912</v>
      </c>
      <c r="F14" s="2">
        <v>1.55</v>
      </c>
      <c r="G14" s="2" t="str">
        <f t="shared" si="0"/>
        <v/>
      </c>
      <c r="H14" s="2" t="str">
        <f t="shared" si="1"/>
        <v/>
      </c>
      <c r="I14" s="2" t="str">
        <f t="shared" si="2"/>
        <v/>
      </c>
      <c r="L14" s="8" t="str">
        <f t="shared" si="3"/>
        <v/>
      </c>
    </row>
    <row r="15" spans="1:14" x14ac:dyDescent="0.2">
      <c r="A15" s="3">
        <v>45820.209140721912</v>
      </c>
      <c r="F15" s="2">
        <v>1.55</v>
      </c>
      <c r="G15" s="2" t="str">
        <f t="shared" si="0"/>
        <v/>
      </c>
      <c r="H15" s="2" t="str">
        <f t="shared" si="1"/>
        <v/>
      </c>
      <c r="I15" s="2" t="str">
        <f t="shared" si="2"/>
        <v/>
      </c>
      <c r="L15" s="8" t="str">
        <f t="shared" si="3"/>
        <v/>
      </c>
    </row>
    <row r="16" spans="1:14" x14ac:dyDescent="0.2">
      <c r="A16" s="3">
        <v>45821.209140721912</v>
      </c>
      <c r="F16" s="2">
        <v>1.55</v>
      </c>
      <c r="G16" s="2" t="str">
        <f t="shared" si="0"/>
        <v/>
      </c>
      <c r="H16" s="2" t="str">
        <f t="shared" si="1"/>
        <v/>
      </c>
      <c r="I16" s="2" t="str">
        <f t="shared" si="2"/>
        <v/>
      </c>
      <c r="L16" s="8" t="str">
        <f t="shared" si="3"/>
        <v/>
      </c>
    </row>
    <row r="17" spans="1:12" x14ac:dyDescent="0.2">
      <c r="A17" s="3">
        <v>45822.209140721912</v>
      </c>
      <c r="F17" s="2">
        <v>1.55</v>
      </c>
      <c r="G17" s="2" t="str">
        <f t="shared" si="0"/>
        <v/>
      </c>
      <c r="H17" s="2" t="str">
        <f t="shared" si="1"/>
        <v/>
      </c>
      <c r="I17" s="2" t="str">
        <f t="shared" si="2"/>
        <v/>
      </c>
      <c r="L17" s="8" t="str">
        <f t="shared" si="3"/>
        <v/>
      </c>
    </row>
    <row r="18" spans="1:12" x14ac:dyDescent="0.2">
      <c r="A18" s="3">
        <v>45823.209140721912</v>
      </c>
      <c r="F18" s="2">
        <v>1.55</v>
      </c>
      <c r="G18" s="2" t="str">
        <f t="shared" si="0"/>
        <v/>
      </c>
      <c r="H18" s="2" t="str">
        <f t="shared" si="1"/>
        <v/>
      </c>
      <c r="I18" s="2" t="str">
        <f t="shared" si="2"/>
        <v/>
      </c>
      <c r="L18" s="8" t="str">
        <f t="shared" si="3"/>
        <v/>
      </c>
    </row>
    <row r="19" spans="1:12" x14ac:dyDescent="0.2">
      <c r="A19" s="3">
        <v>45824.209140721912</v>
      </c>
      <c r="F19" s="2">
        <v>1.55</v>
      </c>
      <c r="G19" s="2" t="str">
        <f t="shared" si="0"/>
        <v/>
      </c>
      <c r="H19" s="2" t="str">
        <f t="shared" si="1"/>
        <v/>
      </c>
      <c r="I19" s="2" t="str">
        <f t="shared" si="2"/>
        <v/>
      </c>
      <c r="L19" s="8" t="str">
        <f t="shared" si="3"/>
        <v/>
      </c>
    </row>
    <row r="20" spans="1:12" x14ac:dyDescent="0.2">
      <c r="A20" s="3">
        <v>45825.209140721912</v>
      </c>
      <c r="F20" s="2">
        <v>1.55</v>
      </c>
      <c r="G20" s="2" t="str">
        <f t="shared" si="0"/>
        <v/>
      </c>
      <c r="H20" s="2" t="str">
        <f t="shared" si="1"/>
        <v/>
      </c>
      <c r="I20" s="2" t="str">
        <f t="shared" si="2"/>
        <v/>
      </c>
      <c r="L20" s="8" t="str">
        <f t="shared" si="3"/>
        <v/>
      </c>
    </row>
    <row r="21" spans="1:12" x14ac:dyDescent="0.2">
      <c r="A21" s="3">
        <v>45826.209140721912</v>
      </c>
      <c r="F21" s="2">
        <v>1.55</v>
      </c>
      <c r="G21" s="2" t="str">
        <f t="shared" si="0"/>
        <v/>
      </c>
      <c r="H21" s="2" t="str">
        <f t="shared" si="1"/>
        <v/>
      </c>
      <c r="I21" s="2" t="str">
        <f t="shared" si="2"/>
        <v/>
      </c>
      <c r="L21" s="8" t="str">
        <f t="shared" si="3"/>
        <v/>
      </c>
    </row>
    <row r="22" spans="1:12" x14ac:dyDescent="0.2">
      <c r="A22" s="3">
        <v>45827.209140721912</v>
      </c>
      <c r="F22" s="2">
        <v>1.55</v>
      </c>
      <c r="G22" s="2" t="str">
        <f t="shared" si="0"/>
        <v/>
      </c>
      <c r="H22" s="2" t="str">
        <f t="shared" si="1"/>
        <v/>
      </c>
      <c r="I22" s="2" t="str">
        <f t="shared" si="2"/>
        <v/>
      </c>
      <c r="L22" s="8" t="str">
        <f t="shared" si="3"/>
        <v/>
      </c>
    </row>
    <row r="23" spans="1:12" x14ac:dyDescent="0.2">
      <c r="A23" s="3">
        <v>45828.209140721912</v>
      </c>
      <c r="F23" s="2">
        <v>1.55</v>
      </c>
      <c r="G23" s="2" t="str">
        <f t="shared" si="0"/>
        <v/>
      </c>
      <c r="H23" s="2" t="str">
        <f t="shared" si="1"/>
        <v/>
      </c>
      <c r="I23" s="2" t="str">
        <f t="shared" si="2"/>
        <v/>
      </c>
      <c r="L23" s="8" t="str">
        <f t="shared" si="3"/>
        <v/>
      </c>
    </row>
    <row r="24" spans="1:12" x14ac:dyDescent="0.2">
      <c r="A24" s="3">
        <v>45829.209140721912</v>
      </c>
      <c r="F24" s="2">
        <v>1.55</v>
      </c>
      <c r="G24" s="2" t="str">
        <f t="shared" si="0"/>
        <v/>
      </c>
      <c r="H24" s="2" t="str">
        <f t="shared" si="1"/>
        <v/>
      </c>
      <c r="I24" s="2" t="str">
        <f t="shared" si="2"/>
        <v/>
      </c>
      <c r="L24" s="8" t="str">
        <f t="shared" si="3"/>
        <v/>
      </c>
    </row>
    <row r="25" spans="1:12" x14ac:dyDescent="0.2">
      <c r="A25" s="3">
        <v>45830.209140721912</v>
      </c>
      <c r="F25" s="2">
        <v>1.55</v>
      </c>
      <c r="G25" s="2" t="str">
        <f t="shared" si="0"/>
        <v/>
      </c>
      <c r="H25" s="2" t="str">
        <f t="shared" si="1"/>
        <v/>
      </c>
      <c r="I25" s="2" t="str">
        <f t="shared" si="2"/>
        <v/>
      </c>
      <c r="L25" s="8" t="str">
        <f t="shared" si="3"/>
        <v/>
      </c>
    </row>
    <row r="26" spans="1:12" x14ac:dyDescent="0.2">
      <c r="A26" s="3">
        <v>45831.209140721912</v>
      </c>
      <c r="F26" s="2">
        <v>1.55</v>
      </c>
      <c r="G26" s="2" t="str">
        <f t="shared" si="0"/>
        <v/>
      </c>
      <c r="H26" s="2" t="str">
        <f t="shared" si="1"/>
        <v/>
      </c>
      <c r="I26" s="2" t="str">
        <f t="shared" si="2"/>
        <v/>
      </c>
      <c r="L26" s="8" t="str">
        <f t="shared" si="3"/>
        <v/>
      </c>
    </row>
    <row r="27" spans="1:12" x14ac:dyDescent="0.2">
      <c r="A27" s="3">
        <v>45832.209140721912</v>
      </c>
      <c r="F27" s="2">
        <v>1.55</v>
      </c>
      <c r="G27" s="2" t="str">
        <f t="shared" si="0"/>
        <v/>
      </c>
      <c r="H27" s="2" t="str">
        <f t="shared" si="1"/>
        <v/>
      </c>
      <c r="I27" s="2" t="str">
        <f t="shared" si="2"/>
        <v/>
      </c>
      <c r="L27" s="8" t="str">
        <f t="shared" si="3"/>
        <v/>
      </c>
    </row>
    <row r="28" spans="1:12" x14ac:dyDescent="0.2">
      <c r="A28" s="3">
        <v>45833.209140721912</v>
      </c>
      <c r="F28" s="2">
        <v>1.55</v>
      </c>
      <c r="G28" s="2" t="str">
        <f t="shared" si="0"/>
        <v/>
      </c>
      <c r="H28" s="2" t="str">
        <f t="shared" si="1"/>
        <v/>
      </c>
      <c r="I28" s="2" t="str">
        <f t="shared" si="2"/>
        <v/>
      </c>
      <c r="L28" s="8" t="str">
        <f t="shared" si="3"/>
        <v/>
      </c>
    </row>
    <row r="29" spans="1:12" x14ac:dyDescent="0.2">
      <c r="A29" s="3">
        <v>45834.209140721912</v>
      </c>
      <c r="F29" s="2">
        <v>1.55</v>
      </c>
      <c r="G29" s="2" t="str">
        <f t="shared" si="0"/>
        <v/>
      </c>
      <c r="H29" s="2" t="str">
        <f t="shared" si="1"/>
        <v/>
      </c>
      <c r="I29" s="2" t="str">
        <f t="shared" si="2"/>
        <v/>
      </c>
      <c r="L29" s="8" t="str">
        <f t="shared" si="3"/>
        <v/>
      </c>
    </row>
    <row r="30" spans="1:12" x14ac:dyDescent="0.2">
      <c r="A30" s="3">
        <v>45835.209140721912</v>
      </c>
      <c r="F30" s="2">
        <v>1.55</v>
      </c>
      <c r="G30" s="2" t="str">
        <f t="shared" si="0"/>
        <v/>
      </c>
      <c r="H30" s="2" t="str">
        <f t="shared" si="1"/>
        <v/>
      </c>
      <c r="I30" s="2" t="str">
        <f t="shared" si="2"/>
        <v/>
      </c>
      <c r="L30" s="8" t="str">
        <f t="shared" si="3"/>
        <v/>
      </c>
    </row>
    <row r="31" spans="1:12" x14ac:dyDescent="0.2">
      <c r="A31" s="3">
        <v>45836.209140721912</v>
      </c>
      <c r="F31" s="2">
        <v>1.55</v>
      </c>
      <c r="G31" s="2" t="str">
        <f t="shared" si="0"/>
        <v/>
      </c>
      <c r="H31" s="2" t="str">
        <f t="shared" si="1"/>
        <v/>
      </c>
      <c r="I31" s="2" t="str">
        <f t="shared" si="2"/>
        <v/>
      </c>
      <c r="L31" s="8" t="str">
        <f t="shared" si="3"/>
        <v/>
      </c>
    </row>
    <row r="32" spans="1:12" x14ac:dyDescent="0.2">
      <c r="A32" s="3">
        <v>45837.209140721912</v>
      </c>
      <c r="F32" s="2">
        <v>1.55</v>
      </c>
      <c r="G32" s="2" t="str">
        <f t="shared" si="0"/>
        <v/>
      </c>
      <c r="H32" s="2" t="str">
        <f t="shared" si="1"/>
        <v/>
      </c>
      <c r="I32" s="2" t="str">
        <f t="shared" si="2"/>
        <v/>
      </c>
      <c r="L32" s="8" t="str">
        <f t="shared" si="3"/>
        <v/>
      </c>
    </row>
    <row r="33" spans="1:12" x14ac:dyDescent="0.2">
      <c r="A33" s="3">
        <v>45838.209140721912</v>
      </c>
      <c r="F33" s="2">
        <v>1.55</v>
      </c>
      <c r="G33" s="2" t="str">
        <f t="shared" si="0"/>
        <v/>
      </c>
      <c r="H33" s="2" t="str">
        <f t="shared" si="1"/>
        <v/>
      </c>
      <c r="I33" s="2" t="str">
        <f t="shared" si="2"/>
        <v/>
      </c>
      <c r="L33" s="8" t="str">
        <f t="shared" si="3"/>
        <v/>
      </c>
    </row>
    <row r="34" spans="1:12" x14ac:dyDescent="0.2">
      <c r="A34" s="3">
        <v>45839.209140721912</v>
      </c>
      <c r="F34" s="2">
        <v>1.55</v>
      </c>
      <c r="G34" s="2" t="str">
        <f t="shared" si="0"/>
        <v/>
      </c>
      <c r="H34" s="2" t="str">
        <f t="shared" si="1"/>
        <v/>
      </c>
      <c r="I34" s="2" t="str">
        <f t="shared" si="2"/>
        <v/>
      </c>
      <c r="L34" s="8" t="str">
        <f t="shared" si="3"/>
        <v/>
      </c>
    </row>
    <row r="35" spans="1:12" x14ac:dyDescent="0.2">
      <c r="A35" s="3">
        <v>45840.209140721912</v>
      </c>
      <c r="F35" s="2">
        <v>1.55</v>
      </c>
      <c r="G35" s="2" t="str">
        <f t="shared" si="0"/>
        <v/>
      </c>
      <c r="H35" s="2" t="str">
        <f t="shared" si="1"/>
        <v/>
      </c>
      <c r="I35" s="2" t="str">
        <f t="shared" si="2"/>
        <v/>
      </c>
      <c r="L35" s="8" t="str">
        <f t="shared" si="3"/>
        <v/>
      </c>
    </row>
    <row r="36" spans="1:12" x14ac:dyDescent="0.2">
      <c r="A36" s="3">
        <v>45841.209140721912</v>
      </c>
      <c r="F36" s="2">
        <v>1.55</v>
      </c>
      <c r="G36" s="2" t="str">
        <f t="shared" si="0"/>
        <v/>
      </c>
      <c r="H36" s="2" t="str">
        <f t="shared" si="1"/>
        <v/>
      </c>
      <c r="I36" s="2" t="str">
        <f t="shared" si="2"/>
        <v/>
      </c>
      <c r="L36" s="8" t="str">
        <f t="shared" si="3"/>
        <v/>
      </c>
    </row>
    <row r="37" spans="1:12" x14ac:dyDescent="0.2">
      <c r="A37" s="3">
        <v>45842.209140721912</v>
      </c>
      <c r="F37" s="2">
        <v>1.55</v>
      </c>
      <c r="G37" s="2" t="str">
        <f t="shared" si="0"/>
        <v/>
      </c>
      <c r="H37" s="2" t="str">
        <f t="shared" si="1"/>
        <v/>
      </c>
      <c r="I37" s="2" t="str">
        <f t="shared" si="2"/>
        <v/>
      </c>
      <c r="L37" s="8" t="str">
        <f t="shared" si="3"/>
        <v/>
      </c>
    </row>
    <row r="38" spans="1:12" x14ac:dyDescent="0.2">
      <c r="A38" s="3">
        <v>45843.209140721912</v>
      </c>
      <c r="F38" s="2">
        <v>1.55</v>
      </c>
      <c r="G38" s="2" t="str">
        <f t="shared" si="0"/>
        <v/>
      </c>
      <c r="H38" s="2" t="str">
        <f t="shared" si="1"/>
        <v/>
      </c>
      <c r="I38" s="2" t="str">
        <f t="shared" si="2"/>
        <v/>
      </c>
      <c r="L38" s="8" t="str">
        <f t="shared" si="3"/>
        <v/>
      </c>
    </row>
    <row r="39" spans="1:12" x14ac:dyDescent="0.2">
      <c r="A39" s="3">
        <v>45844.209140721912</v>
      </c>
      <c r="F39" s="2">
        <v>1.55</v>
      </c>
      <c r="G39" s="2" t="str">
        <f t="shared" si="0"/>
        <v/>
      </c>
      <c r="H39" s="2" t="str">
        <f t="shared" si="1"/>
        <v/>
      </c>
      <c r="I39" s="2" t="str">
        <f t="shared" si="2"/>
        <v/>
      </c>
      <c r="L39" s="8" t="str">
        <f t="shared" si="3"/>
        <v/>
      </c>
    </row>
    <row r="40" spans="1:12" x14ac:dyDescent="0.2">
      <c r="A40" s="3">
        <v>45845.209140721912</v>
      </c>
      <c r="F40" s="2">
        <v>1.55</v>
      </c>
      <c r="G40" s="2" t="str">
        <f t="shared" si="0"/>
        <v/>
      </c>
      <c r="H40" s="2" t="str">
        <f t="shared" si="1"/>
        <v/>
      </c>
      <c r="I40" s="2" t="str">
        <f t="shared" si="2"/>
        <v/>
      </c>
      <c r="L40" s="8" t="str">
        <f t="shared" si="3"/>
        <v/>
      </c>
    </row>
    <row r="41" spans="1:12" x14ac:dyDescent="0.2">
      <c r="A41" s="3">
        <v>45846.209140721912</v>
      </c>
      <c r="F41" s="2">
        <v>1.55</v>
      </c>
      <c r="G41" s="2" t="str">
        <f t="shared" si="0"/>
        <v/>
      </c>
      <c r="H41" s="2" t="str">
        <f t="shared" si="1"/>
        <v/>
      </c>
      <c r="I41" s="2" t="str">
        <f t="shared" si="2"/>
        <v/>
      </c>
      <c r="L41" s="8" t="str">
        <f t="shared" si="3"/>
        <v/>
      </c>
    </row>
    <row r="42" spans="1:12" x14ac:dyDescent="0.2">
      <c r="A42" s="3">
        <v>45847.209140721912</v>
      </c>
      <c r="F42" s="2">
        <v>1.55</v>
      </c>
      <c r="G42" s="2" t="str">
        <f t="shared" si="0"/>
        <v/>
      </c>
      <c r="H42" s="2" t="str">
        <f t="shared" si="1"/>
        <v/>
      </c>
      <c r="I42" s="2" t="str">
        <f t="shared" si="2"/>
        <v/>
      </c>
      <c r="L42" s="8" t="str">
        <f t="shared" si="3"/>
        <v/>
      </c>
    </row>
    <row r="43" spans="1:12" x14ac:dyDescent="0.2">
      <c r="A43" s="3">
        <v>45848.209140721912</v>
      </c>
      <c r="F43" s="2">
        <v>1.55</v>
      </c>
      <c r="G43" s="2" t="str">
        <f t="shared" si="0"/>
        <v/>
      </c>
      <c r="H43" s="2" t="str">
        <f t="shared" si="1"/>
        <v/>
      </c>
      <c r="I43" s="2" t="str">
        <f t="shared" si="2"/>
        <v/>
      </c>
      <c r="L43" s="8" t="str">
        <f t="shared" si="3"/>
        <v/>
      </c>
    </row>
    <row r="44" spans="1:12" x14ac:dyDescent="0.2">
      <c r="A44" s="3">
        <v>45849.209140721912</v>
      </c>
      <c r="F44" s="2">
        <v>1.55</v>
      </c>
      <c r="G44" s="2" t="str">
        <f t="shared" si="0"/>
        <v/>
      </c>
      <c r="H44" s="2" t="str">
        <f t="shared" si="1"/>
        <v/>
      </c>
      <c r="I44" s="2" t="str">
        <f t="shared" si="2"/>
        <v/>
      </c>
      <c r="L44" s="8" t="str">
        <f t="shared" si="3"/>
        <v/>
      </c>
    </row>
    <row r="45" spans="1:12" x14ac:dyDescent="0.2">
      <c r="A45" s="3">
        <v>45850.209140721912</v>
      </c>
      <c r="F45" s="2">
        <v>1.55</v>
      </c>
      <c r="G45" s="2" t="str">
        <f t="shared" si="0"/>
        <v/>
      </c>
      <c r="H45" s="2" t="str">
        <f t="shared" si="1"/>
        <v/>
      </c>
      <c r="I45" s="2" t="str">
        <f t="shared" si="2"/>
        <v/>
      </c>
      <c r="L45" s="8" t="str">
        <f t="shared" si="3"/>
        <v/>
      </c>
    </row>
    <row r="46" spans="1:12" x14ac:dyDescent="0.2">
      <c r="A46" s="3">
        <v>45851.209140721912</v>
      </c>
      <c r="F46" s="2">
        <v>1.55</v>
      </c>
      <c r="G46" s="2" t="str">
        <f t="shared" si="0"/>
        <v/>
      </c>
      <c r="H46" s="2" t="str">
        <f t="shared" si="1"/>
        <v/>
      </c>
      <c r="I46" s="2" t="str">
        <f t="shared" si="2"/>
        <v/>
      </c>
      <c r="L46" s="8" t="str">
        <f t="shared" si="3"/>
        <v/>
      </c>
    </row>
    <row r="47" spans="1:12" x14ac:dyDescent="0.2">
      <c r="A47" s="3">
        <v>45852.209140721912</v>
      </c>
      <c r="F47" s="2">
        <v>1.55</v>
      </c>
      <c r="G47" s="2" t="str">
        <f t="shared" si="0"/>
        <v/>
      </c>
      <c r="H47" s="2" t="str">
        <f t="shared" si="1"/>
        <v/>
      </c>
      <c r="I47" s="2" t="str">
        <f t="shared" si="2"/>
        <v/>
      </c>
      <c r="L47" s="8" t="str">
        <f t="shared" si="3"/>
        <v/>
      </c>
    </row>
    <row r="48" spans="1:12" x14ac:dyDescent="0.2">
      <c r="A48" s="3">
        <v>45853.209140721912</v>
      </c>
      <c r="F48" s="2">
        <v>1.55</v>
      </c>
      <c r="G48" s="2" t="str">
        <f t="shared" si="0"/>
        <v/>
      </c>
      <c r="H48" s="2" t="str">
        <f t="shared" si="1"/>
        <v/>
      </c>
      <c r="I48" s="2" t="str">
        <f t="shared" si="2"/>
        <v/>
      </c>
      <c r="L48" s="8" t="str">
        <f t="shared" si="3"/>
        <v/>
      </c>
    </row>
    <row r="49" spans="1:12" x14ac:dyDescent="0.2">
      <c r="A49" s="3">
        <v>45854.209140721912</v>
      </c>
      <c r="F49" s="2">
        <v>1.55</v>
      </c>
      <c r="G49" s="2" t="str">
        <f t="shared" si="0"/>
        <v/>
      </c>
      <c r="H49" s="2" t="str">
        <f t="shared" si="1"/>
        <v/>
      </c>
      <c r="I49" s="2" t="str">
        <f t="shared" si="2"/>
        <v/>
      </c>
      <c r="L49" s="8" t="str">
        <f t="shared" si="3"/>
        <v/>
      </c>
    </row>
    <row r="50" spans="1:12" x14ac:dyDescent="0.2">
      <c r="A50" s="3">
        <v>45855.209140721912</v>
      </c>
      <c r="F50" s="2">
        <v>1.55</v>
      </c>
      <c r="G50" s="2" t="str">
        <f t="shared" si="0"/>
        <v/>
      </c>
      <c r="H50" s="2" t="str">
        <f t="shared" si="1"/>
        <v/>
      </c>
      <c r="I50" s="2" t="str">
        <f t="shared" si="2"/>
        <v/>
      </c>
      <c r="L50" s="8" t="str">
        <f t="shared" si="3"/>
        <v/>
      </c>
    </row>
    <row r="51" spans="1:12" x14ac:dyDescent="0.2">
      <c r="A51" s="3">
        <v>45856.209140721912</v>
      </c>
      <c r="F51" s="2">
        <v>1.55</v>
      </c>
      <c r="G51" s="2" t="str">
        <f t="shared" si="0"/>
        <v/>
      </c>
      <c r="H51" s="2" t="str">
        <f t="shared" si="1"/>
        <v/>
      </c>
      <c r="I51" s="2" t="str">
        <f t="shared" si="2"/>
        <v/>
      </c>
      <c r="L51" s="8" t="str">
        <f t="shared" si="3"/>
        <v/>
      </c>
    </row>
    <row r="52" spans="1:12" x14ac:dyDescent="0.2">
      <c r="A52" s="3">
        <v>45857.209140721912</v>
      </c>
      <c r="F52" s="2">
        <v>1.55</v>
      </c>
      <c r="G52" s="2" t="str">
        <f t="shared" si="0"/>
        <v/>
      </c>
      <c r="H52" s="2" t="str">
        <f t="shared" si="1"/>
        <v/>
      </c>
      <c r="I52" s="2" t="str">
        <f t="shared" si="2"/>
        <v/>
      </c>
      <c r="L52" s="8" t="str">
        <f t="shared" si="3"/>
        <v/>
      </c>
    </row>
    <row r="53" spans="1:12" x14ac:dyDescent="0.2">
      <c r="A53" s="3">
        <v>45858.209140721912</v>
      </c>
      <c r="F53" s="2">
        <v>1.55</v>
      </c>
      <c r="G53" s="2" t="str">
        <f t="shared" si="0"/>
        <v/>
      </c>
      <c r="H53" s="2" t="str">
        <f t="shared" si="1"/>
        <v/>
      </c>
      <c r="I53" s="2" t="str">
        <f t="shared" si="2"/>
        <v/>
      </c>
      <c r="L53" s="8" t="str">
        <f t="shared" si="3"/>
        <v/>
      </c>
    </row>
    <row r="54" spans="1:12" x14ac:dyDescent="0.2">
      <c r="A54" s="3">
        <v>45859.209140721912</v>
      </c>
      <c r="F54" s="2">
        <v>1.55</v>
      </c>
      <c r="G54" s="2" t="str">
        <f t="shared" si="0"/>
        <v/>
      </c>
      <c r="H54" s="2" t="str">
        <f t="shared" si="1"/>
        <v/>
      </c>
      <c r="I54" s="2" t="str">
        <f t="shared" si="2"/>
        <v/>
      </c>
      <c r="L54" s="8" t="str">
        <f t="shared" si="3"/>
        <v/>
      </c>
    </row>
    <row r="55" spans="1:12" x14ac:dyDescent="0.2">
      <c r="A55" s="3">
        <v>45860.209140721912</v>
      </c>
      <c r="F55" s="2">
        <v>1.55</v>
      </c>
      <c r="G55" s="2" t="str">
        <f t="shared" si="0"/>
        <v/>
      </c>
      <c r="H55" s="2" t="str">
        <f t="shared" si="1"/>
        <v/>
      </c>
      <c r="I55" s="2" t="str">
        <f t="shared" si="2"/>
        <v/>
      </c>
      <c r="L55" s="8" t="str">
        <f t="shared" si="3"/>
        <v/>
      </c>
    </row>
    <row r="56" spans="1:12" x14ac:dyDescent="0.2">
      <c r="A56" s="3">
        <v>45861.209140721912</v>
      </c>
      <c r="F56" s="2">
        <v>1.55</v>
      </c>
      <c r="G56" s="2" t="str">
        <f t="shared" si="0"/>
        <v/>
      </c>
      <c r="H56" s="2" t="str">
        <f t="shared" si="1"/>
        <v/>
      </c>
      <c r="I56" s="2" t="str">
        <f t="shared" si="2"/>
        <v/>
      </c>
      <c r="L56" s="8" t="str">
        <f t="shared" si="3"/>
        <v/>
      </c>
    </row>
    <row r="57" spans="1:12" x14ac:dyDescent="0.2">
      <c r="A57" s="3">
        <v>45862.209140721912</v>
      </c>
      <c r="F57" s="2">
        <v>1.55</v>
      </c>
      <c r="G57" s="2" t="str">
        <f t="shared" si="0"/>
        <v/>
      </c>
      <c r="H57" s="2" t="str">
        <f t="shared" si="1"/>
        <v/>
      </c>
      <c r="I57" s="2" t="str">
        <f t="shared" si="2"/>
        <v/>
      </c>
      <c r="L57" s="8" t="str">
        <f t="shared" si="3"/>
        <v/>
      </c>
    </row>
    <row r="58" spans="1:12" x14ac:dyDescent="0.2">
      <c r="A58" s="3">
        <v>45863.209140721912</v>
      </c>
      <c r="F58" s="2">
        <v>1.55</v>
      </c>
      <c r="G58" s="2" t="str">
        <f t="shared" si="0"/>
        <v/>
      </c>
      <c r="H58" s="2" t="str">
        <f t="shared" si="1"/>
        <v/>
      </c>
      <c r="I58" s="2" t="str">
        <f t="shared" si="2"/>
        <v/>
      </c>
      <c r="L58" s="8" t="str">
        <f t="shared" si="3"/>
        <v/>
      </c>
    </row>
    <row r="59" spans="1:12" x14ac:dyDescent="0.2">
      <c r="A59" s="3">
        <v>45864.209140721912</v>
      </c>
      <c r="F59" s="2">
        <v>1.55</v>
      </c>
      <c r="G59" s="2" t="str">
        <f t="shared" si="0"/>
        <v/>
      </c>
      <c r="H59" s="2" t="str">
        <f t="shared" si="1"/>
        <v/>
      </c>
      <c r="I59" s="2" t="str">
        <f t="shared" si="2"/>
        <v/>
      </c>
      <c r="L59" s="8" t="str">
        <f t="shared" si="3"/>
        <v/>
      </c>
    </row>
    <row r="60" spans="1:12" x14ac:dyDescent="0.2">
      <c r="A60" s="3">
        <v>45865.209140721912</v>
      </c>
      <c r="F60" s="2">
        <v>1.55</v>
      </c>
      <c r="G60" s="2" t="str">
        <f t="shared" si="0"/>
        <v/>
      </c>
      <c r="H60" s="2" t="str">
        <f t="shared" si="1"/>
        <v/>
      </c>
      <c r="I60" s="2" t="str">
        <f t="shared" si="2"/>
        <v/>
      </c>
      <c r="L60" s="8" t="str">
        <f t="shared" si="3"/>
        <v/>
      </c>
    </row>
    <row r="61" spans="1:12" x14ac:dyDescent="0.2">
      <c r="A61" s="3">
        <v>45866.209140721912</v>
      </c>
      <c r="F61" s="2">
        <v>1.55</v>
      </c>
      <c r="G61" s="2" t="str">
        <f t="shared" si="0"/>
        <v/>
      </c>
      <c r="H61" s="2" t="str">
        <f t="shared" si="1"/>
        <v/>
      </c>
      <c r="I61" s="2" t="str">
        <f t="shared" si="2"/>
        <v/>
      </c>
      <c r="L61" s="8" t="str">
        <f t="shared" si="3"/>
        <v/>
      </c>
    </row>
    <row r="62" spans="1:12" x14ac:dyDescent="0.2">
      <c r="A62" s="3">
        <v>45867.209140721912</v>
      </c>
      <c r="F62" s="2">
        <v>1.55</v>
      </c>
      <c r="G62" s="2" t="str">
        <f t="shared" si="0"/>
        <v/>
      </c>
      <c r="H62" s="2" t="str">
        <f t="shared" si="1"/>
        <v/>
      </c>
      <c r="I62" s="2" t="str">
        <f t="shared" si="2"/>
        <v/>
      </c>
      <c r="L62" s="8" t="str">
        <f t="shared" si="3"/>
        <v/>
      </c>
    </row>
    <row r="63" spans="1:12" x14ac:dyDescent="0.2">
      <c r="A63" s="3">
        <v>45868.209140721912</v>
      </c>
      <c r="F63" s="2">
        <v>1.55</v>
      </c>
      <c r="G63" s="2" t="str">
        <f t="shared" si="0"/>
        <v/>
      </c>
      <c r="H63" s="2" t="str">
        <f t="shared" si="1"/>
        <v/>
      </c>
      <c r="I63" s="2" t="str">
        <f t="shared" si="2"/>
        <v/>
      </c>
      <c r="L63" s="8" t="str">
        <f t="shared" si="3"/>
        <v/>
      </c>
    </row>
    <row r="64" spans="1:12" x14ac:dyDescent="0.2">
      <c r="A64" s="3">
        <v>45869.209140721912</v>
      </c>
      <c r="F64" s="2">
        <v>1.55</v>
      </c>
      <c r="G64" s="2" t="str">
        <f t="shared" si="0"/>
        <v/>
      </c>
      <c r="H64" s="2" t="str">
        <f t="shared" si="1"/>
        <v/>
      </c>
      <c r="I64" s="2" t="str">
        <f t="shared" si="2"/>
        <v/>
      </c>
      <c r="L64" s="8" t="str">
        <f t="shared" si="3"/>
        <v/>
      </c>
    </row>
    <row r="65" spans="1:12" x14ac:dyDescent="0.2">
      <c r="A65" s="3">
        <v>45870.209140721912</v>
      </c>
      <c r="F65" s="2">
        <v>1.55</v>
      </c>
      <c r="G65" s="2" t="str">
        <f t="shared" si="0"/>
        <v/>
      </c>
      <c r="H65" s="2" t="str">
        <f t="shared" si="1"/>
        <v/>
      </c>
      <c r="I65" s="2" t="str">
        <f t="shared" si="2"/>
        <v/>
      </c>
      <c r="L65" s="8" t="str">
        <f t="shared" si="3"/>
        <v/>
      </c>
    </row>
    <row r="66" spans="1:12" x14ac:dyDescent="0.2">
      <c r="A66" s="3">
        <v>45871.209140721912</v>
      </c>
      <c r="F66" s="2">
        <v>1.55</v>
      </c>
      <c r="G66" s="2" t="str">
        <f t="shared" si="0"/>
        <v/>
      </c>
      <c r="H66" s="2" t="str">
        <f t="shared" si="1"/>
        <v/>
      </c>
      <c r="I66" s="2" t="str">
        <f t="shared" si="2"/>
        <v/>
      </c>
      <c r="L66" s="8" t="str">
        <f t="shared" si="3"/>
        <v/>
      </c>
    </row>
    <row r="67" spans="1:12" x14ac:dyDescent="0.2">
      <c r="A67" s="3">
        <v>45872.209140721912</v>
      </c>
      <c r="F67" s="2">
        <v>1.55</v>
      </c>
      <c r="G67" s="2" t="str">
        <f t="shared" ref="G67:G85" si="4">IF(OR(B$2="",C$2="",D67="", E67=""),"", 10*D67+6.25*C$2-5*B$2+5)</f>
        <v/>
      </c>
      <c r="H67" s="2" t="str">
        <f t="shared" ref="H67:H85" si="5">IF(OR(D67="",E67=""),"",370+21.6*D67*(1-E67))</f>
        <v/>
      </c>
      <c r="I67" s="2" t="str">
        <f t="shared" ref="I67:I85" si="6">IF(OR(F67="",G67=""),"",G67*F67)</f>
        <v/>
      </c>
      <c r="L67" s="8" t="str">
        <f t="shared" ref="L67:L85" si="7">IF(OR(I67="",K67=""),"",K67-I67)</f>
        <v/>
      </c>
    </row>
    <row r="68" spans="1:12" x14ac:dyDescent="0.2">
      <c r="A68" s="3">
        <v>45873.209140721912</v>
      </c>
      <c r="F68" s="2">
        <v>1.55</v>
      </c>
      <c r="G68" s="2" t="str">
        <f t="shared" si="4"/>
        <v/>
      </c>
      <c r="H68" s="2" t="str">
        <f t="shared" si="5"/>
        <v/>
      </c>
      <c r="I68" s="2" t="str">
        <f t="shared" si="6"/>
        <v/>
      </c>
      <c r="L68" s="8" t="str">
        <f t="shared" si="7"/>
        <v/>
      </c>
    </row>
    <row r="69" spans="1:12" x14ac:dyDescent="0.2">
      <c r="A69" s="3">
        <v>45874.209140721912</v>
      </c>
      <c r="F69" s="2">
        <v>1.55</v>
      </c>
      <c r="G69" s="2" t="str">
        <f t="shared" si="4"/>
        <v/>
      </c>
      <c r="H69" s="2" t="str">
        <f t="shared" si="5"/>
        <v/>
      </c>
      <c r="I69" s="2" t="str">
        <f t="shared" si="6"/>
        <v/>
      </c>
      <c r="L69" s="8" t="str">
        <f t="shared" si="7"/>
        <v/>
      </c>
    </row>
    <row r="70" spans="1:12" x14ac:dyDescent="0.2">
      <c r="A70" s="3">
        <v>45875.209140721912</v>
      </c>
      <c r="F70" s="2">
        <v>1.55</v>
      </c>
      <c r="G70" s="2" t="str">
        <f t="shared" si="4"/>
        <v/>
      </c>
      <c r="H70" s="2" t="str">
        <f t="shared" si="5"/>
        <v/>
      </c>
      <c r="I70" s="2" t="str">
        <f t="shared" si="6"/>
        <v/>
      </c>
      <c r="L70" s="8" t="str">
        <f t="shared" si="7"/>
        <v/>
      </c>
    </row>
    <row r="71" spans="1:12" x14ac:dyDescent="0.2">
      <c r="A71" s="3">
        <v>45876.209140721912</v>
      </c>
      <c r="F71" s="2">
        <v>1.55</v>
      </c>
      <c r="G71" s="2" t="str">
        <f t="shared" si="4"/>
        <v/>
      </c>
      <c r="H71" s="2" t="str">
        <f t="shared" si="5"/>
        <v/>
      </c>
      <c r="I71" s="2" t="str">
        <f t="shared" si="6"/>
        <v/>
      </c>
      <c r="L71" s="8" t="str">
        <f t="shared" si="7"/>
        <v/>
      </c>
    </row>
    <row r="72" spans="1:12" x14ac:dyDescent="0.2">
      <c r="A72" s="3">
        <v>45877.209140721912</v>
      </c>
      <c r="F72" s="2">
        <v>1.55</v>
      </c>
      <c r="G72" s="2" t="str">
        <f t="shared" si="4"/>
        <v/>
      </c>
      <c r="H72" s="2" t="str">
        <f t="shared" si="5"/>
        <v/>
      </c>
      <c r="I72" s="2" t="str">
        <f t="shared" si="6"/>
        <v/>
      </c>
      <c r="L72" s="8" t="str">
        <f t="shared" si="7"/>
        <v/>
      </c>
    </row>
    <row r="73" spans="1:12" x14ac:dyDescent="0.2">
      <c r="A73" s="3">
        <v>45878.209140721912</v>
      </c>
      <c r="F73" s="2">
        <v>1.55</v>
      </c>
      <c r="G73" s="2" t="str">
        <f t="shared" si="4"/>
        <v/>
      </c>
      <c r="H73" s="2" t="str">
        <f t="shared" si="5"/>
        <v/>
      </c>
      <c r="I73" s="2" t="str">
        <f t="shared" si="6"/>
        <v/>
      </c>
      <c r="L73" s="8" t="str">
        <f t="shared" si="7"/>
        <v/>
      </c>
    </row>
    <row r="74" spans="1:12" x14ac:dyDescent="0.2">
      <c r="A74" s="3">
        <v>45879.209140721912</v>
      </c>
      <c r="F74" s="2">
        <v>1.55</v>
      </c>
      <c r="G74" s="2" t="str">
        <f t="shared" si="4"/>
        <v/>
      </c>
      <c r="H74" s="2" t="str">
        <f t="shared" si="5"/>
        <v/>
      </c>
      <c r="I74" s="2" t="str">
        <f t="shared" si="6"/>
        <v/>
      </c>
      <c r="L74" s="8" t="str">
        <f t="shared" si="7"/>
        <v/>
      </c>
    </row>
    <row r="75" spans="1:12" x14ac:dyDescent="0.2">
      <c r="A75" s="3">
        <v>45880.209140721912</v>
      </c>
      <c r="F75" s="2">
        <v>1.55</v>
      </c>
      <c r="G75" s="2" t="str">
        <f t="shared" si="4"/>
        <v/>
      </c>
      <c r="H75" s="2" t="str">
        <f t="shared" si="5"/>
        <v/>
      </c>
      <c r="I75" s="2" t="str">
        <f t="shared" si="6"/>
        <v/>
      </c>
      <c r="L75" s="8" t="str">
        <f t="shared" si="7"/>
        <v/>
      </c>
    </row>
    <row r="76" spans="1:12" x14ac:dyDescent="0.2">
      <c r="A76" s="3">
        <v>45881.209140721912</v>
      </c>
      <c r="F76" s="2">
        <v>1.55</v>
      </c>
      <c r="G76" s="2" t="str">
        <f t="shared" si="4"/>
        <v/>
      </c>
      <c r="H76" s="2" t="str">
        <f t="shared" si="5"/>
        <v/>
      </c>
      <c r="I76" s="2" t="str">
        <f t="shared" si="6"/>
        <v/>
      </c>
      <c r="L76" s="8" t="str">
        <f t="shared" si="7"/>
        <v/>
      </c>
    </row>
    <row r="77" spans="1:12" x14ac:dyDescent="0.2">
      <c r="A77" s="3">
        <v>45882.209140721912</v>
      </c>
      <c r="F77" s="2">
        <v>1.55</v>
      </c>
      <c r="G77" s="2" t="str">
        <f t="shared" si="4"/>
        <v/>
      </c>
      <c r="H77" s="2" t="str">
        <f t="shared" si="5"/>
        <v/>
      </c>
      <c r="I77" s="2" t="str">
        <f t="shared" si="6"/>
        <v/>
      </c>
      <c r="L77" s="8" t="str">
        <f t="shared" si="7"/>
        <v/>
      </c>
    </row>
    <row r="78" spans="1:12" x14ac:dyDescent="0.2">
      <c r="A78" s="3">
        <v>45883.209140721912</v>
      </c>
      <c r="F78" s="2">
        <v>1.55</v>
      </c>
      <c r="G78" s="2" t="str">
        <f t="shared" si="4"/>
        <v/>
      </c>
      <c r="H78" s="2" t="str">
        <f t="shared" si="5"/>
        <v/>
      </c>
      <c r="I78" s="2" t="str">
        <f t="shared" si="6"/>
        <v/>
      </c>
      <c r="L78" s="8" t="str">
        <f t="shared" si="7"/>
        <v/>
      </c>
    </row>
    <row r="79" spans="1:12" x14ac:dyDescent="0.2">
      <c r="A79" s="3">
        <v>45884.209140721912</v>
      </c>
      <c r="F79" s="2">
        <v>1.55</v>
      </c>
      <c r="G79" s="2" t="str">
        <f t="shared" si="4"/>
        <v/>
      </c>
      <c r="H79" s="2" t="str">
        <f t="shared" si="5"/>
        <v/>
      </c>
      <c r="I79" s="2" t="str">
        <f t="shared" si="6"/>
        <v/>
      </c>
      <c r="L79" s="8" t="str">
        <f t="shared" si="7"/>
        <v/>
      </c>
    </row>
    <row r="80" spans="1:12" x14ac:dyDescent="0.2">
      <c r="A80" s="3">
        <v>45885.209140721912</v>
      </c>
      <c r="F80" s="2">
        <v>1.55</v>
      </c>
      <c r="G80" s="2" t="str">
        <f t="shared" si="4"/>
        <v/>
      </c>
      <c r="H80" s="2" t="str">
        <f t="shared" si="5"/>
        <v/>
      </c>
      <c r="I80" s="2" t="str">
        <f t="shared" si="6"/>
        <v/>
      </c>
      <c r="L80" s="8" t="str">
        <f t="shared" si="7"/>
        <v/>
      </c>
    </row>
    <row r="81" spans="1:12" x14ac:dyDescent="0.2">
      <c r="A81" s="3">
        <v>45886.209140721912</v>
      </c>
      <c r="F81" s="2">
        <v>1.55</v>
      </c>
      <c r="G81" s="2" t="str">
        <f t="shared" si="4"/>
        <v/>
      </c>
      <c r="H81" s="2" t="str">
        <f t="shared" si="5"/>
        <v/>
      </c>
      <c r="I81" s="2" t="str">
        <f t="shared" si="6"/>
        <v/>
      </c>
      <c r="L81" s="8" t="str">
        <f t="shared" si="7"/>
        <v/>
      </c>
    </row>
    <row r="82" spans="1:12" x14ac:dyDescent="0.2">
      <c r="A82" s="3">
        <v>45887.209140721912</v>
      </c>
      <c r="F82" s="2">
        <v>1.55</v>
      </c>
      <c r="G82" s="2" t="str">
        <f t="shared" si="4"/>
        <v/>
      </c>
      <c r="H82" s="2" t="str">
        <f t="shared" si="5"/>
        <v/>
      </c>
      <c r="I82" s="2" t="str">
        <f t="shared" si="6"/>
        <v/>
      </c>
      <c r="L82" s="8" t="str">
        <f t="shared" si="7"/>
        <v/>
      </c>
    </row>
    <row r="83" spans="1:12" x14ac:dyDescent="0.2">
      <c r="A83" s="3">
        <v>45888.209140721912</v>
      </c>
      <c r="F83" s="2">
        <v>1.55</v>
      </c>
      <c r="G83" s="2" t="str">
        <f t="shared" si="4"/>
        <v/>
      </c>
      <c r="H83" s="2" t="str">
        <f t="shared" si="5"/>
        <v/>
      </c>
      <c r="I83" s="2" t="str">
        <f t="shared" si="6"/>
        <v/>
      </c>
      <c r="L83" s="8" t="str">
        <f t="shared" si="7"/>
        <v/>
      </c>
    </row>
    <row r="84" spans="1:12" x14ac:dyDescent="0.2">
      <c r="A84" s="3">
        <v>45889.209140721912</v>
      </c>
      <c r="F84" s="2">
        <v>1.55</v>
      </c>
      <c r="G84" s="2" t="str">
        <f t="shared" si="4"/>
        <v/>
      </c>
      <c r="H84" s="2" t="str">
        <f t="shared" si="5"/>
        <v/>
      </c>
      <c r="I84" s="2" t="str">
        <f t="shared" si="6"/>
        <v/>
      </c>
      <c r="L84" s="8" t="str">
        <f t="shared" si="7"/>
        <v/>
      </c>
    </row>
    <row r="85" spans="1:12" x14ac:dyDescent="0.2">
      <c r="A85" s="3">
        <v>45890.209140721912</v>
      </c>
      <c r="F85" s="2">
        <v>1.55</v>
      </c>
      <c r="G85" s="2" t="str">
        <f t="shared" si="4"/>
        <v/>
      </c>
      <c r="H85" s="2" t="str">
        <f t="shared" si="5"/>
        <v/>
      </c>
      <c r="I85" s="2" t="str">
        <f t="shared" si="6"/>
        <v/>
      </c>
      <c r="L85" s="8" t="str">
        <f t="shared" si="7"/>
        <v/>
      </c>
    </row>
  </sheetData>
  <mergeCells count="2">
    <mergeCell ref="C2:C1048576"/>
    <mergeCell ref="B2:B10485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9015-B652-3249-9370-D44AD71E1F71}">
  <dimension ref="A1:B3"/>
  <sheetViews>
    <sheetView workbookViewId="0">
      <selection activeCell="B12" sqref="B12"/>
    </sheetView>
  </sheetViews>
  <sheetFormatPr baseColWidth="10" defaultRowHeight="15" x14ac:dyDescent="0.2"/>
  <cols>
    <col min="1" max="1" width="32.5" style="2" customWidth="1"/>
    <col min="2" max="2" width="32.33203125" style="2" customWidth="1"/>
    <col min="3" max="16384" width="10.83203125" style="2"/>
  </cols>
  <sheetData>
    <row r="1" spans="1:2" x14ac:dyDescent="0.2">
      <c r="A1" s="2" t="s">
        <v>67</v>
      </c>
      <c r="B1" s="2" t="s">
        <v>70</v>
      </c>
    </row>
    <row r="2" spans="1:2" x14ac:dyDescent="0.2">
      <c r="A2" s="2" t="s">
        <v>68</v>
      </c>
      <c r="B2" s="2" t="s">
        <v>69</v>
      </c>
    </row>
    <row r="3" spans="1:2" x14ac:dyDescent="0.2">
      <c r="A3" s="2" t="s">
        <v>102</v>
      </c>
      <c r="B3" s="2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043D-0020-F546-B9D9-4347F4985AEA}">
  <dimension ref="A1:N28"/>
  <sheetViews>
    <sheetView workbookViewId="0">
      <selection activeCell="H21" sqref="H21"/>
    </sheetView>
  </sheetViews>
  <sheetFormatPr baseColWidth="10" defaultRowHeight="15" x14ac:dyDescent="0.2"/>
  <cols>
    <col min="1" max="1" width="10.83203125" style="2"/>
    <col min="2" max="2" width="14.83203125" style="2" customWidth="1"/>
    <col min="3" max="3" width="20.5" style="13" customWidth="1"/>
    <col min="4" max="4" width="14.1640625" style="10" customWidth="1"/>
    <col min="5" max="5" width="10.83203125" style="49"/>
    <col min="6" max="6" width="10.83203125" style="2"/>
    <col min="7" max="10" width="10.83203125" style="6"/>
    <col min="11" max="11" width="15.5" style="6" customWidth="1"/>
    <col min="12" max="12" width="15.6640625" style="2" customWidth="1"/>
    <col min="13" max="13" width="14.83203125" style="2" customWidth="1"/>
    <col min="14" max="14" width="17.6640625" style="2" customWidth="1"/>
    <col min="15" max="16384" width="10.83203125" style="2"/>
  </cols>
  <sheetData>
    <row r="1" spans="1:14" s="9" customFormat="1" ht="17" thickBot="1" x14ac:dyDescent="0.25">
      <c r="A1" s="9" t="s">
        <v>27</v>
      </c>
      <c r="B1" s="9" t="s">
        <v>29</v>
      </c>
      <c r="C1" s="14" t="s">
        <v>9</v>
      </c>
      <c r="D1" s="9" t="s">
        <v>71</v>
      </c>
      <c r="E1" s="41" t="s">
        <v>28</v>
      </c>
      <c r="F1" s="9" t="s">
        <v>40</v>
      </c>
      <c r="G1" s="9" t="s">
        <v>31</v>
      </c>
      <c r="H1" s="9" t="s">
        <v>36</v>
      </c>
      <c r="I1" s="9" t="s">
        <v>34</v>
      </c>
      <c r="J1" s="9" t="s">
        <v>35</v>
      </c>
      <c r="K1" s="9" t="s">
        <v>43</v>
      </c>
      <c r="L1" s="9" t="s">
        <v>37</v>
      </c>
      <c r="M1" s="9" t="s">
        <v>38</v>
      </c>
      <c r="N1" s="9" t="s">
        <v>39</v>
      </c>
    </row>
    <row r="2" spans="1:14" s="33" customFormat="1" ht="19" thickTop="1" thickBot="1" x14ac:dyDescent="0.25">
      <c r="A2" s="32" t="s">
        <v>47</v>
      </c>
      <c r="B2" s="33" t="s">
        <v>30</v>
      </c>
      <c r="C2" s="31" t="s">
        <v>53</v>
      </c>
      <c r="D2" s="34">
        <v>0</v>
      </c>
      <c r="E2" s="42">
        <v>2</v>
      </c>
      <c r="F2" s="33" t="s">
        <v>41</v>
      </c>
      <c r="G2" s="35">
        <f>IF(OR(K2="",E2=""),"",K2*E2)</f>
        <v>136</v>
      </c>
      <c r="H2" s="35">
        <f>IF(OR(L2="",E2=""),"",L2*E2)</f>
        <v>1.2</v>
      </c>
      <c r="I2" s="35">
        <f>IF(OR(M2="",E2=""),"",M2*E2)</f>
        <v>13.4</v>
      </c>
      <c r="J2" s="35">
        <f>IF(OR(N2="",E2=""),"",N2*E2)</f>
        <v>9.4</v>
      </c>
      <c r="K2" s="35">
        <v>68</v>
      </c>
      <c r="L2" s="33">
        <v>0.6</v>
      </c>
      <c r="M2" s="33">
        <v>6.7</v>
      </c>
      <c r="N2" s="33">
        <v>4.7</v>
      </c>
    </row>
    <row r="3" spans="1:14" s="33" customFormat="1" ht="36" thickTop="1" thickBot="1" x14ac:dyDescent="0.25">
      <c r="A3" s="32"/>
      <c r="B3" s="33" t="s">
        <v>32</v>
      </c>
      <c r="C3" s="31" t="s">
        <v>54</v>
      </c>
      <c r="D3" s="34">
        <v>50</v>
      </c>
      <c r="E3" s="42">
        <v>3</v>
      </c>
      <c r="F3" s="33" t="s">
        <v>44</v>
      </c>
      <c r="G3" s="35">
        <f>IF(OR(K3="",E3=""),"",K3*E3)</f>
        <v>267</v>
      </c>
      <c r="H3" s="35">
        <f>IF(OR(L3="",E3=""),"",L3*E3)</f>
        <v>68.400000000000006</v>
      </c>
      <c r="I3" s="35">
        <f>IF(OR(M3="",E3=""),"",M3*E3)</f>
        <v>3.3000000000000003</v>
      </c>
      <c r="J3" s="35">
        <f>IF(OR(N3="",E3=""),"",N3*E3)</f>
        <v>0.89999999999999991</v>
      </c>
      <c r="K3" s="35">
        <v>89</v>
      </c>
      <c r="L3" s="33">
        <v>22.8</v>
      </c>
      <c r="M3" s="33">
        <v>1.1000000000000001</v>
      </c>
      <c r="N3" s="33">
        <v>0.3</v>
      </c>
    </row>
    <row r="4" spans="1:14" s="33" customFormat="1" ht="18" thickTop="1" thickBot="1" x14ac:dyDescent="0.25">
      <c r="A4" s="32"/>
      <c r="B4" s="33" t="s">
        <v>45</v>
      </c>
      <c r="C4" s="31"/>
      <c r="D4" s="34">
        <v>30</v>
      </c>
      <c r="E4" s="42">
        <v>3</v>
      </c>
      <c r="F4" s="33" t="s">
        <v>44</v>
      </c>
      <c r="G4" s="35">
        <f>IF(OR(K4="",E4=""),"",K4*E4)</f>
        <v>126</v>
      </c>
      <c r="H4" s="35">
        <f>IF(OR(L4="",E4=""),"",L4*E4)</f>
        <v>14.97</v>
      </c>
      <c r="I4" s="35">
        <f>IF(OR(M4="",E4=""),"",M4*E4)</f>
        <v>10.11</v>
      </c>
      <c r="J4" s="35">
        <f>IF(OR(N4="",E4=""),"",N4*E4)</f>
        <v>2.91</v>
      </c>
      <c r="K4" s="35">
        <v>42</v>
      </c>
      <c r="L4" s="33">
        <v>4.99</v>
      </c>
      <c r="M4" s="33">
        <v>3.37</v>
      </c>
      <c r="N4" s="33">
        <v>0.97</v>
      </c>
    </row>
    <row r="5" spans="1:14" s="25" customFormat="1" ht="49" customHeight="1" thickTop="1" x14ac:dyDescent="0.2">
      <c r="A5" s="24" t="s">
        <v>48</v>
      </c>
      <c r="B5" s="25" t="s">
        <v>46</v>
      </c>
      <c r="C5" s="26" t="s">
        <v>55</v>
      </c>
      <c r="E5" s="43">
        <v>1</v>
      </c>
      <c r="F5" s="25" t="s">
        <v>76</v>
      </c>
      <c r="G5" s="25" t="str">
        <f>IF(OR(K5="",E5=""),"",K5*E5)</f>
        <v/>
      </c>
      <c r="H5" s="25" t="str">
        <f>IF(OR(L5="",E5=""),"",L5*E5)</f>
        <v/>
      </c>
      <c r="I5" s="25" t="str">
        <f>IF(OR(M5="",E5=""),"",M5*E5)</f>
        <v/>
      </c>
      <c r="J5" s="25" t="str">
        <f>IF(OR(N5="",E5=""),"",N5*E5)</f>
        <v/>
      </c>
    </row>
    <row r="6" spans="1:14" s="25" customFormat="1" ht="16" x14ac:dyDescent="0.2">
      <c r="A6" s="24"/>
      <c r="B6" s="25" t="s">
        <v>49</v>
      </c>
      <c r="C6" s="26"/>
      <c r="E6" s="43">
        <v>1</v>
      </c>
      <c r="F6" s="25" t="s">
        <v>76</v>
      </c>
      <c r="G6" s="25" t="str">
        <f>IF(OR(K6="",E6=""),"",K6*E6)</f>
        <v/>
      </c>
      <c r="H6" s="25" t="str">
        <f>IF(OR(L6="",E6=""),"",L6*E6)</f>
        <v/>
      </c>
      <c r="I6" s="25" t="str">
        <f>IF(OR(M6="",E6=""),"",M6*E6)</f>
        <v/>
      </c>
      <c r="J6" s="25" t="str">
        <f>IF(OR(N6="",E6=""),"",N6*E6)</f>
        <v/>
      </c>
    </row>
    <row r="7" spans="1:14" s="25" customFormat="1" ht="16" x14ac:dyDescent="0.2">
      <c r="A7" s="24"/>
      <c r="B7" s="25" t="s">
        <v>50</v>
      </c>
      <c r="C7" s="26"/>
      <c r="E7" s="43">
        <v>1</v>
      </c>
      <c r="F7" s="25" t="s">
        <v>76</v>
      </c>
      <c r="G7" s="25" t="str">
        <f>IF(OR(K7="",E7=""),"",K7*E7)</f>
        <v/>
      </c>
      <c r="H7" s="25" t="str">
        <f>IF(OR(L7="",E7=""),"",L7*E7)</f>
        <v/>
      </c>
      <c r="I7" s="25" t="str">
        <f>IF(OR(M7="",E7=""),"",M7*E7)</f>
        <v/>
      </c>
      <c r="J7" s="25" t="str">
        <f>IF(OR(N7="",E7=""),"",N7*E7)</f>
        <v/>
      </c>
    </row>
    <row r="8" spans="1:14" s="25" customFormat="1" ht="51" x14ac:dyDescent="0.2">
      <c r="A8" s="24"/>
      <c r="B8" s="25" t="s">
        <v>51</v>
      </c>
      <c r="C8" s="26" t="s">
        <v>52</v>
      </c>
      <c r="E8" s="43">
        <v>1</v>
      </c>
      <c r="F8" s="25" t="s">
        <v>76</v>
      </c>
      <c r="G8" s="25" t="str">
        <f>IF(OR(K8="",E8=""),"",K8*E8)</f>
        <v/>
      </c>
      <c r="H8" s="25" t="str">
        <f>IF(OR(L8="",E8=""),"",L8*E8)</f>
        <v/>
      </c>
      <c r="I8" s="25" t="str">
        <f>IF(OR(M8="",E8=""),"",M8*E8)</f>
        <v/>
      </c>
      <c r="J8" s="25" t="str">
        <f>IF(OR(N8="",E8=""),"",N8*E8)</f>
        <v/>
      </c>
    </row>
    <row r="9" spans="1:14" s="25" customFormat="1" ht="34" x14ac:dyDescent="0.2">
      <c r="A9" s="24"/>
      <c r="B9" s="25" t="s">
        <v>88</v>
      </c>
      <c r="C9" s="26" t="s">
        <v>92</v>
      </c>
      <c r="E9" s="43">
        <v>1</v>
      </c>
      <c r="F9" s="25" t="s">
        <v>89</v>
      </c>
      <c r="G9" s="25" t="str">
        <f>IF(OR(K9="",E9=""),"",K9*E9)</f>
        <v/>
      </c>
      <c r="H9" s="25" t="str">
        <f>IF(OR(L9="",E9=""),"",L9*E9)</f>
        <v/>
      </c>
      <c r="I9" s="25" t="str">
        <f>IF(OR(M9="",E9=""),"",M9*E9)</f>
        <v/>
      </c>
      <c r="J9" s="25" t="str">
        <f>IF(OR(N9="",E9=""),"",N9*E9)</f>
        <v/>
      </c>
    </row>
    <row r="10" spans="1:14" s="19" customFormat="1" ht="15" customHeight="1" thickBot="1" x14ac:dyDescent="0.25">
      <c r="A10" s="19" t="s">
        <v>56</v>
      </c>
      <c r="C10" s="20" t="s">
        <v>57</v>
      </c>
      <c r="D10" s="20"/>
      <c r="E10" s="44"/>
      <c r="F10" s="20"/>
      <c r="G10" s="21" t="str">
        <f>IF(OR(K10="",E10=""),"",K10*E10)</f>
        <v/>
      </c>
      <c r="H10" s="21" t="str">
        <f>IF(OR(L10="",E10=""),"",L10*E10)</f>
        <v/>
      </c>
      <c r="I10" s="21" t="str">
        <f>IF(OR(M10="",E10=""),"",M10*E10)</f>
        <v/>
      </c>
      <c r="J10" s="21" t="str">
        <f>IF(OR(N10="",E10=""),"",N10*E10)</f>
        <v/>
      </c>
      <c r="K10" s="20"/>
      <c r="L10" s="20"/>
      <c r="M10" s="20"/>
      <c r="N10" s="20"/>
    </row>
    <row r="11" spans="1:14" s="37" customFormat="1" ht="15" customHeight="1" thickTop="1" thickBot="1" x14ac:dyDescent="0.25">
      <c r="A11" s="36" t="s">
        <v>58</v>
      </c>
      <c r="B11" s="37" t="s">
        <v>33</v>
      </c>
      <c r="C11" s="38"/>
      <c r="D11" s="38">
        <v>60</v>
      </c>
      <c r="E11" s="45">
        <v>1</v>
      </c>
      <c r="F11" s="38" t="s">
        <v>90</v>
      </c>
      <c r="G11" s="39">
        <f>IF(OR(K11="",E11=""),"",K11*E11)</f>
        <v>80</v>
      </c>
      <c r="H11" s="39">
        <f>IF(OR(L11="",E11=""),"",L11*E11)</f>
        <v>15</v>
      </c>
      <c r="I11" s="39">
        <f>IF(OR(M11="",E11=""),"",M11*E11)</f>
        <v>4</v>
      </c>
      <c r="J11" s="39">
        <f>IF(OR(N11="",E11=""),"",N11*E11)</f>
        <v>1.5</v>
      </c>
      <c r="K11" s="38">
        <v>80</v>
      </c>
      <c r="L11" s="38">
        <v>15</v>
      </c>
      <c r="M11" s="38">
        <v>4</v>
      </c>
      <c r="N11" s="38">
        <v>1.5</v>
      </c>
    </row>
    <row r="12" spans="1:14" s="37" customFormat="1" ht="19" thickTop="1" thickBot="1" x14ac:dyDescent="0.25">
      <c r="A12" s="36"/>
      <c r="B12" s="37" t="s">
        <v>30</v>
      </c>
      <c r="C12" s="38" t="s">
        <v>53</v>
      </c>
      <c r="D12" s="40">
        <v>0</v>
      </c>
      <c r="E12" s="46">
        <v>2</v>
      </c>
      <c r="F12" s="37" t="s">
        <v>41</v>
      </c>
      <c r="G12" s="39">
        <f>IF(OR(K12="",E12=""),"",K12*E12)</f>
        <v>136</v>
      </c>
      <c r="H12" s="39">
        <f>IF(OR(L12="",E12=""),"",L12*E12)</f>
        <v>1.2</v>
      </c>
      <c r="I12" s="39">
        <f>IF(OR(M12="",E12=""),"",M12*E12)</f>
        <v>13.4</v>
      </c>
      <c r="J12" s="39">
        <f>IF(OR(N12="",E12=""),"",N12*E12)</f>
        <v>9.4</v>
      </c>
      <c r="K12" s="39">
        <v>68</v>
      </c>
      <c r="L12" s="37">
        <v>0.6</v>
      </c>
      <c r="M12" s="37">
        <v>6.7</v>
      </c>
      <c r="N12" s="37">
        <v>4.7</v>
      </c>
    </row>
    <row r="13" spans="1:14" s="37" customFormat="1" ht="18" thickTop="1" thickBot="1" x14ac:dyDescent="0.25">
      <c r="A13" s="36"/>
      <c r="B13" s="37" t="s">
        <v>59</v>
      </c>
      <c r="C13" s="38"/>
      <c r="D13" s="40">
        <v>0</v>
      </c>
      <c r="E13" s="46">
        <v>2</v>
      </c>
      <c r="F13" s="37" t="s">
        <v>60</v>
      </c>
      <c r="G13" s="39">
        <f>IF(OR(K13="",E13=""),"",K13*E13)</f>
        <v>240</v>
      </c>
      <c r="H13" s="39">
        <f>IF(OR(L13="",E13=""),"",L13*E13)</f>
        <v>4</v>
      </c>
      <c r="I13" s="39">
        <f>IF(OR(M13="",E13=""),"",M13*E13)</f>
        <v>48</v>
      </c>
      <c r="J13" s="39">
        <f>IF(OR(N13="",E13=""),"",N13*E13)</f>
        <v>4</v>
      </c>
      <c r="K13" s="39">
        <v>120</v>
      </c>
      <c r="L13" s="37">
        <v>2</v>
      </c>
      <c r="M13" s="37">
        <v>24</v>
      </c>
      <c r="N13" s="37">
        <v>2</v>
      </c>
    </row>
    <row r="14" spans="1:14" s="37" customFormat="1" ht="18" thickTop="1" thickBot="1" x14ac:dyDescent="0.25">
      <c r="A14" s="36"/>
      <c r="B14" s="37" t="s">
        <v>75</v>
      </c>
      <c r="C14" s="38"/>
      <c r="D14" s="40">
        <v>0</v>
      </c>
      <c r="E14" s="46">
        <v>5</v>
      </c>
      <c r="F14" s="37" t="s">
        <v>42</v>
      </c>
      <c r="G14" s="39" t="str">
        <f>IF(OR(K14="",E14=""),"",K14*E14)</f>
        <v/>
      </c>
      <c r="H14" s="39" t="str">
        <f>IF(OR(L14="",E14=""),"",L14*E14)</f>
        <v/>
      </c>
      <c r="I14" s="39" t="str">
        <f>IF(OR(M14="",E14=""),"",M14*E14)</f>
        <v/>
      </c>
      <c r="J14" s="39" t="str">
        <f>IF(OR(N14="",E14=""),"",N14*E14)</f>
        <v/>
      </c>
      <c r="K14" s="39"/>
    </row>
    <row r="15" spans="1:14" s="33" customFormat="1" ht="19" thickTop="1" thickBot="1" x14ac:dyDescent="0.25">
      <c r="A15" s="32" t="s">
        <v>61</v>
      </c>
      <c r="B15" s="33" t="s">
        <v>62</v>
      </c>
      <c r="C15" s="31" t="s">
        <v>64</v>
      </c>
      <c r="D15" s="34">
        <v>0</v>
      </c>
      <c r="E15" s="42">
        <v>1</v>
      </c>
      <c r="F15" s="33" t="s">
        <v>41</v>
      </c>
      <c r="G15" s="35">
        <f>IF(OR(K15="",E15=""),"",K15*E15)</f>
        <v>167</v>
      </c>
      <c r="H15" s="35">
        <f>IF(OR(L15="",E15=""),"",L15*E15)</f>
        <v>0</v>
      </c>
      <c r="I15" s="35">
        <f>IF(OR(M15="",E15=""),"",M15*E15)</f>
        <v>22</v>
      </c>
      <c r="J15" s="35">
        <f>IF(OR(N15="",E15=""),"",N15*E15)</f>
        <v>8.1999999999999993</v>
      </c>
      <c r="K15" s="33">
        <v>167</v>
      </c>
      <c r="L15" s="33">
        <v>0</v>
      </c>
      <c r="M15" s="33">
        <v>22</v>
      </c>
      <c r="N15" s="33">
        <v>8.1999999999999993</v>
      </c>
    </row>
    <row r="16" spans="1:14" s="33" customFormat="1" ht="19" thickTop="1" thickBot="1" x14ac:dyDescent="0.25">
      <c r="A16" s="32"/>
      <c r="B16" s="33" t="s">
        <v>63</v>
      </c>
      <c r="C16" s="31" t="s">
        <v>53</v>
      </c>
      <c r="D16" s="34">
        <v>15</v>
      </c>
      <c r="E16" s="42">
        <v>2</v>
      </c>
      <c r="F16" s="33" t="s">
        <v>44</v>
      </c>
      <c r="G16" s="35">
        <f>IF(OR(K16="",E16=""),"",K16*E16)</f>
        <v>68</v>
      </c>
      <c r="H16" s="35">
        <f>IF(OR(L16="",E16=""),"",L16*E16)</f>
        <v>13.2</v>
      </c>
      <c r="I16" s="35">
        <f>IF(OR(M16="",E16=""),"",M16*E16)</f>
        <v>5.6</v>
      </c>
      <c r="J16" s="35">
        <f>IF(OR(N16="",E16=""),"",N16*E16)</f>
        <v>0.8</v>
      </c>
      <c r="K16" s="33">
        <v>34</v>
      </c>
      <c r="L16" s="33">
        <v>6.6</v>
      </c>
      <c r="M16" s="33">
        <v>2.8</v>
      </c>
      <c r="N16" s="33">
        <v>0.4</v>
      </c>
    </row>
    <row r="17" spans="1:14" s="33" customFormat="1" ht="19" thickTop="1" thickBot="1" x14ac:dyDescent="0.25">
      <c r="A17" s="32"/>
      <c r="B17" s="33" t="s">
        <v>65</v>
      </c>
      <c r="C17" s="31" t="s">
        <v>66</v>
      </c>
      <c r="D17" s="34">
        <v>61</v>
      </c>
      <c r="E17" s="42">
        <v>4</v>
      </c>
      <c r="F17" s="33" t="s">
        <v>44</v>
      </c>
      <c r="G17" s="35">
        <f>IF(OR(K17="",E17=""),"",K17*E17)</f>
        <v>344</v>
      </c>
      <c r="H17" s="35">
        <f>IF(OR(L17="",E17=""),"",L17*E17)</f>
        <v>80.400000000000006</v>
      </c>
      <c r="I17" s="35">
        <f>IF(OR(M17="",E17=""),"",M17*E17)</f>
        <v>6.4</v>
      </c>
      <c r="J17" s="35">
        <f>IF(OR(N17="",E17=""),"",N17*E17)</f>
        <v>0.4</v>
      </c>
      <c r="K17" s="35">
        <v>86</v>
      </c>
      <c r="L17" s="33">
        <v>20.100000000000001</v>
      </c>
      <c r="M17" s="33">
        <v>1.6</v>
      </c>
      <c r="N17" s="33">
        <v>0.1</v>
      </c>
    </row>
    <row r="18" spans="1:14" s="28" customFormat="1" ht="35" thickTop="1" x14ac:dyDescent="0.2">
      <c r="A18" s="27" t="s">
        <v>48</v>
      </c>
      <c r="B18" s="28" t="s">
        <v>45</v>
      </c>
      <c r="C18" s="29" t="s">
        <v>86</v>
      </c>
      <c r="D18" s="28">
        <v>61</v>
      </c>
      <c r="E18" s="47">
        <v>2</v>
      </c>
      <c r="F18" s="28" t="s">
        <v>44</v>
      </c>
      <c r="G18" s="28">
        <f>IF(OR(K18="",E18=""),"",K18*E18)</f>
        <v>84</v>
      </c>
      <c r="H18" s="28">
        <f>IF(OR(L18="",E18=""),"",L18*E18)</f>
        <v>9.98</v>
      </c>
      <c r="I18" s="28">
        <f>IF(OR(M18="",E18=""),"",M18*E18)</f>
        <v>6.74</v>
      </c>
      <c r="J18" s="28">
        <f>IF(OR(N18="",E18=""),"",N18*E18)</f>
        <v>1.94</v>
      </c>
      <c r="K18" s="28">
        <v>42</v>
      </c>
      <c r="L18" s="28">
        <v>4.99</v>
      </c>
      <c r="M18" s="28">
        <v>3.37</v>
      </c>
      <c r="N18" s="28">
        <v>0.97</v>
      </c>
    </row>
    <row r="19" spans="1:14" s="28" customFormat="1" ht="51" x14ac:dyDescent="0.2">
      <c r="A19" s="27"/>
      <c r="B19" s="28" t="s">
        <v>46</v>
      </c>
      <c r="C19" s="29" t="s">
        <v>55</v>
      </c>
      <c r="E19" s="47"/>
      <c r="G19" s="28" t="str">
        <f>IF(OR(K19="",E19=""),"",K19*E19)</f>
        <v/>
      </c>
      <c r="H19" s="28" t="str">
        <f>IF(OR(L19="",E19=""),"",L19*E19)</f>
        <v/>
      </c>
      <c r="I19" s="28" t="str">
        <f>IF(OR(M19="",E19=""),"",M19*E19)</f>
        <v/>
      </c>
      <c r="J19" s="28" t="str">
        <f>IF(OR(N19="",E19=""),"",N19*E19)</f>
        <v/>
      </c>
    </row>
    <row r="20" spans="1:14" s="28" customFormat="1" ht="35" thickBot="1" x14ac:dyDescent="0.25">
      <c r="A20" s="27"/>
      <c r="B20" s="28" t="s">
        <v>80</v>
      </c>
      <c r="C20" s="29" t="s">
        <v>81</v>
      </c>
      <c r="E20" s="47">
        <v>1</v>
      </c>
      <c r="F20" s="28" t="s">
        <v>76</v>
      </c>
      <c r="G20" s="28" t="str">
        <f>IF(OR(K20="",E20=""),"",K20*E20)</f>
        <v/>
      </c>
      <c r="H20" s="28" t="str">
        <f>IF(OR(L20="",E20=""),"",L20*E20)</f>
        <v/>
      </c>
      <c r="I20" s="28" t="str">
        <f>IF(OR(M20="",E20=""),"",M20*E20)</f>
        <v/>
      </c>
      <c r="J20" s="28" t="str">
        <f>IF(OR(N20="",E20=""),"",N20*E20)</f>
        <v/>
      </c>
    </row>
    <row r="21" spans="1:14" s="55" customFormat="1" ht="18" thickTop="1" thickBot="1" x14ac:dyDescent="0.25">
      <c r="A21" s="55" t="s">
        <v>72</v>
      </c>
      <c r="B21" s="55" t="s">
        <v>30</v>
      </c>
      <c r="C21" s="55" t="s">
        <v>53</v>
      </c>
      <c r="E21" s="55">
        <v>2</v>
      </c>
      <c r="F21" s="55" t="s">
        <v>41</v>
      </c>
      <c r="G21" s="55">
        <f>IF(OR(K21="",E21=""),"",K21*E21)</f>
        <v>136</v>
      </c>
      <c r="H21" s="55">
        <f>IF(OR(L21="",E21=""),"",L21*E21)</f>
        <v>1.2</v>
      </c>
      <c r="I21" s="55">
        <f>IF(OR(M21="",E21=""),"",M21*E21)</f>
        <v>13.4</v>
      </c>
      <c r="J21" s="55">
        <f>IF(OR(N21="",E21=""),"",N21*E21)</f>
        <v>9.4</v>
      </c>
      <c r="K21" s="55">
        <v>68</v>
      </c>
      <c r="L21" s="55">
        <v>0.6</v>
      </c>
      <c r="M21" s="55">
        <v>6.7</v>
      </c>
      <c r="N21" s="55">
        <v>4.7</v>
      </c>
    </row>
    <row r="22" spans="1:14" s="33" customFormat="1" ht="36" thickTop="1" thickBot="1" x14ac:dyDescent="0.25">
      <c r="A22" s="32" t="s">
        <v>73</v>
      </c>
      <c r="B22" s="33" t="s">
        <v>74</v>
      </c>
      <c r="C22" s="31" t="s">
        <v>87</v>
      </c>
      <c r="D22" s="34">
        <v>0</v>
      </c>
      <c r="E22" s="42">
        <v>1</v>
      </c>
      <c r="F22" s="33" t="s">
        <v>41</v>
      </c>
      <c r="G22" s="35">
        <f>IF(OR(K22="",E22=""),"",K22*E22)</f>
        <v>310</v>
      </c>
      <c r="H22" s="35">
        <f>IF(OR(L22="",E22=""),"",L22*E22)</f>
        <v>1</v>
      </c>
      <c r="I22" s="35">
        <f>IF(OR(M22="",E22=""),"",M22*E22)</f>
        <v>21</v>
      </c>
      <c r="J22" s="35">
        <f>IF(OR(N22="",E22=""),"",N22*E22)</f>
        <v>25</v>
      </c>
      <c r="K22" s="35">
        <v>310</v>
      </c>
      <c r="L22" s="33">
        <v>1</v>
      </c>
      <c r="M22" s="33">
        <v>21</v>
      </c>
      <c r="N22" s="33">
        <v>25</v>
      </c>
    </row>
    <row r="23" spans="1:14" s="33" customFormat="1" ht="19" thickTop="1" thickBot="1" x14ac:dyDescent="0.25">
      <c r="A23" s="32"/>
      <c r="B23" s="33" t="s">
        <v>77</v>
      </c>
      <c r="C23" s="31" t="s">
        <v>53</v>
      </c>
      <c r="D23" s="34">
        <v>15</v>
      </c>
      <c r="E23" s="42">
        <v>1</v>
      </c>
      <c r="F23" s="33" t="s">
        <v>44</v>
      </c>
      <c r="G23" s="35">
        <f>IF(OR(K23="",E23=""),"",K23*E23)</f>
        <v>25</v>
      </c>
      <c r="H23" s="35">
        <f>IF(OR(L23="",E23=""),"",L23*E23)</f>
        <v>5.8</v>
      </c>
      <c r="I23" s="35">
        <f>IF(OR(M23="",E23=""),"",M23*E23)</f>
        <v>1.3</v>
      </c>
      <c r="J23" s="35">
        <f>IF(OR(N23="",E23=""),"",N23*E23)</f>
        <v>0.1</v>
      </c>
      <c r="K23" s="35">
        <v>25</v>
      </c>
      <c r="L23" s="33">
        <v>5.8</v>
      </c>
      <c r="M23" s="33">
        <v>1.3</v>
      </c>
      <c r="N23" s="33">
        <v>0.1</v>
      </c>
    </row>
    <row r="24" spans="1:14" s="33" customFormat="1" ht="18" thickTop="1" thickBot="1" x14ac:dyDescent="0.25">
      <c r="A24" s="32"/>
      <c r="B24" s="33" t="s">
        <v>78</v>
      </c>
      <c r="C24" s="31"/>
      <c r="D24" s="34">
        <v>10</v>
      </c>
      <c r="E24" s="42">
        <v>21</v>
      </c>
      <c r="F24" s="33" t="s">
        <v>42</v>
      </c>
      <c r="G24" s="35">
        <f>IF(OR(K24="",E24=""),"",K24*E24)</f>
        <v>150.78</v>
      </c>
      <c r="H24" s="35">
        <f>IF(OR(L24="",E24=""),"",L24*E24)</f>
        <v>2.9400000000000004</v>
      </c>
      <c r="I24" s="35">
        <f>IF(OR(M24="",E24=""),"",M24*E24)</f>
        <v>1.68</v>
      </c>
      <c r="J24" s="35">
        <f>IF(OR(N24="",E24=""),"",N24*E24)</f>
        <v>15.917999999999999</v>
      </c>
      <c r="K24" s="35">
        <v>7.18</v>
      </c>
      <c r="L24" s="33">
        <v>0.14000000000000001</v>
      </c>
      <c r="M24" s="33">
        <v>0.08</v>
      </c>
      <c r="N24" s="33">
        <v>0.75800000000000001</v>
      </c>
    </row>
    <row r="25" spans="1:14" s="28" customFormat="1" ht="18" thickTop="1" x14ac:dyDescent="0.2">
      <c r="A25" s="27" t="s">
        <v>79</v>
      </c>
      <c r="B25" s="28" t="s">
        <v>82</v>
      </c>
      <c r="C25" s="29" t="s">
        <v>85</v>
      </c>
      <c r="D25" s="28">
        <v>0</v>
      </c>
      <c r="E25" s="47">
        <v>1</v>
      </c>
      <c r="F25" s="28" t="s">
        <v>76</v>
      </c>
      <c r="G25" s="28">
        <f>IF(OR(K25="",E25=""),"",K25*E25)</f>
        <v>10</v>
      </c>
      <c r="H25" s="28">
        <f>IF(OR(L25="",E25=""),"",L25*E25)</f>
        <v>0</v>
      </c>
      <c r="I25" s="28">
        <f>IF(OR(M25="",E25=""),"",M25*E25)</f>
        <v>0</v>
      </c>
      <c r="J25" s="28">
        <f>IF(OR(N25="",E25=""),"",N25*E25)</f>
        <v>0.5</v>
      </c>
      <c r="K25" s="28">
        <v>10</v>
      </c>
      <c r="L25" s="28">
        <v>0</v>
      </c>
      <c r="M25" s="28">
        <v>0</v>
      </c>
      <c r="N25" s="28">
        <v>0.5</v>
      </c>
    </row>
    <row r="26" spans="1:14" s="28" customFormat="1" ht="16" x14ac:dyDescent="0.2">
      <c r="A26" s="27"/>
      <c r="B26" s="28" t="s">
        <v>80</v>
      </c>
      <c r="C26" s="29"/>
      <c r="E26" s="47">
        <v>1</v>
      </c>
      <c r="F26" s="28" t="s">
        <v>76</v>
      </c>
      <c r="G26" s="28" t="str">
        <f>IF(OR(K26="",E26=""),"",K26*E26)</f>
        <v/>
      </c>
    </row>
    <row r="27" spans="1:14" s="28" customFormat="1" ht="17" x14ac:dyDescent="0.2">
      <c r="A27" s="27"/>
      <c r="B27" s="28" t="s">
        <v>83</v>
      </c>
      <c r="C27" s="29" t="s">
        <v>84</v>
      </c>
      <c r="E27" s="47">
        <v>1</v>
      </c>
      <c r="F27" s="28" t="s">
        <v>76</v>
      </c>
      <c r="G27" s="28" t="str">
        <f>IF(OR(K27="",E27=""),"",K27*E27)</f>
        <v/>
      </c>
    </row>
    <row r="28" spans="1:14" s="15" customFormat="1" x14ac:dyDescent="0.2">
      <c r="A28" s="15" t="s">
        <v>91</v>
      </c>
      <c r="C28" s="16"/>
      <c r="D28" s="17"/>
      <c r="E28" s="48"/>
      <c r="G28" s="18">
        <f>SUM(G2:G27)</f>
        <v>2279.7800000000002</v>
      </c>
      <c r="H28" s="18">
        <f>SUM(H2:H27)</f>
        <v>219.29</v>
      </c>
      <c r="I28" s="18">
        <f>SUM(I2:I27)</f>
        <v>170.33000000000004</v>
      </c>
      <c r="J28" s="18">
        <f>SUM(J2:J27)</f>
        <v>90.367999999999995</v>
      </c>
      <c r="K28" s="18"/>
    </row>
  </sheetData>
  <mergeCells count="7">
    <mergeCell ref="A15:A17"/>
    <mergeCell ref="A22:A24"/>
    <mergeCell ref="A25:A27"/>
    <mergeCell ref="A18:A20"/>
    <mergeCell ref="A2:A4"/>
    <mergeCell ref="A5:A9"/>
    <mergeCell ref="A11:A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6A24-E47A-564E-A679-8D13C7D0097F}">
  <dimension ref="A1:N28"/>
  <sheetViews>
    <sheetView workbookViewId="0">
      <selection activeCell="B20" sqref="B20:N20"/>
    </sheetView>
  </sheetViews>
  <sheetFormatPr baseColWidth="10" defaultRowHeight="15" x14ac:dyDescent="0.2"/>
  <cols>
    <col min="1" max="1" width="10.83203125" style="22"/>
    <col min="2" max="2" width="14.83203125" style="22" customWidth="1"/>
    <col min="3" max="3" width="20.5" style="23" customWidth="1"/>
    <col min="4" max="4" width="14.1640625" style="10" customWidth="1"/>
    <col min="5" max="5" width="10.83203125" style="49"/>
    <col min="6" max="6" width="10.83203125" style="22"/>
    <col min="7" max="10" width="10.83203125" style="6"/>
    <col min="11" max="11" width="15.5" style="6" customWidth="1"/>
    <col min="12" max="12" width="15.6640625" style="22" customWidth="1"/>
    <col min="13" max="13" width="14.83203125" style="22" customWidth="1"/>
    <col min="14" max="14" width="17.6640625" style="22" customWidth="1"/>
    <col min="15" max="16384" width="10.83203125" style="22"/>
  </cols>
  <sheetData>
    <row r="1" spans="1:14" s="9" customFormat="1" ht="17" thickBot="1" x14ac:dyDescent="0.25">
      <c r="A1" s="9" t="s">
        <v>27</v>
      </c>
      <c r="B1" s="9" t="s">
        <v>29</v>
      </c>
      <c r="C1" s="14" t="s">
        <v>9</v>
      </c>
      <c r="D1" s="9" t="s">
        <v>71</v>
      </c>
      <c r="E1" s="41" t="s">
        <v>28</v>
      </c>
      <c r="F1" s="9" t="s">
        <v>40</v>
      </c>
      <c r="G1" s="9" t="s">
        <v>31</v>
      </c>
      <c r="H1" s="9" t="s">
        <v>36</v>
      </c>
      <c r="I1" s="9" t="s">
        <v>34</v>
      </c>
      <c r="J1" s="9" t="s">
        <v>35</v>
      </c>
      <c r="K1" s="9" t="s">
        <v>43</v>
      </c>
      <c r="L1" s="9" t="s">
        <v>37</v>
      </c>
      <c r="M1" s="9" t="s">
        <v>38</v>
      </c>
      <c r="N1" s="9" t="s">
        <v>39</v>
      </c>
    </row>
    <row r="2" spans="1:14" s="33" customFormat="1" ht="19" thickTop="1" thickBot="1" x14ac:dyDescent="0.25">
      <c r="A2" s="32" t="s">
        <v>47</v>
      </c>
      <c r="B2" s="33" t="s">
        <v>30</v>
      </c>
      <c r="C2" s="31" t="s">
        <v>53</v>
      </c>
      <c r="D2" s="34">
        <v>0</v>
      </c>
      <c r="E2" s="42">
        <v>2</v>
      </c>
      <c r="F2" s="33" t="s">
        <v>41</v>
      </c>
      <c r="G2" s="35">
        <f>IF(OR(K2="",E2=""),"",K2*E2)</f>
        <v>136</v>
      </c>
      <c r="H2" s="35">
        <f>IF(OR(L2="",E2=""),"",L2*E2)</f>
        <v>1.2</v>
      </c>
      <c r="I2" s="35">
        <f>IF(OR(M2="",E2=""),"",M2*E2)</f>
        <v>13.4</v>
      </c>
      <c r="J2" s="35">
        <f>IF(OR(N2="",E2=""),"",N2*E2)</f>
        <v>9.4</v>
      </c>
      <c r="K2" s="35">
        <v>68</v>
      </c>
      <c r="L2" s="33">
        <v>0.6</v>
      </c>
      <c r="M2" s="33">
        <v>6.7</v>
      </c>
      <c r="N2" s="33">
        <v>4.7</v>
      </c>
    </row>
    <row r="3" spans="1:14" s="33" customFormat="1" ht="36" thickTop="1" thickBot="1" x14ac:dyDescent="0.25">
      <c r="A3" s="32"/>
      <c r="B3" s="33" t="s">
        <v>32</v>
      </c>
      <c r="C3" s="31" t="s">
        <v>54</v>
      </c>
      <c r="D3" s="34">
        <v>50</v>
      </c>
      <c r="E3" s="42">
        <v>3</v>
      </c>
      <c r="F3" s="33" t="s">
        <v>44</v>
      </c>
      <c r="G3" s="35">
        <f>IF(OR(K3="",E3=""),"",K3*E3)</f>
        <v>267</v>
      </c>
      <c r="H3" s="35">
        <f>IF(OR(L3="",E3=""),"",L3*E3)</f>
        <v>68.400000000000006</v>
      </c>
      <c r="I3" s="35">
        <f>IF(OR(M3="",E3=""),"",M3*E3)</f>
        <v>3.3000000000000003</v>
      </c>
      <c r="J3" s="35">
        <f>IF(OR(N3="",E3=""),"",N3*E3)</f>
        <v>0.89999999999999991</v>
      </c>
      <c r="K3" s="35">
        <v>89</v>
      </c>
      <c r="L3" s="33">
        <v>22.8</v>
      </c>
      <c r="M3" s="33">
        <v>1.1000000000000001</v>
      </c>
      <c r="N3" s="33">
        <v>0.3</v>
      </c>
    </row>
    <row r="4" spans="1:14" s="33" customFormat="1" ht="18" thickTop="1" thickBot="1" x14ac:dyDescent="0.25">
      <c r="A4" s="32"/>
      <c r="B4" s="33" t="s">
        <v>45</v>
      </c>
      <c r="C4" s="31"/>
      <c r="D4" s="34">
        <v>30</v>
      </c>
      <c r="E4" s="42">
        <v>3</v>
      </c>
      <c r="F4" s="33" t="s">
        <v>44</v>
      </c>
      <c r="G4" s="35">
        <f>IF(OR(K4="",E4=""),"",K4*E4)</f>
        <v>126</v>
      </c>
      <c r="H4" s="35">
        <f>IF(OR(L4="",E4=""),"",L4*E4)</f>
        <v>14.97</v>
      </c>
      <c r="I4" s="35">
        <f>IF(OR(M4="",E4=""),"",M4*E4)</f>
        <v>10.11</v>
      </c>
      <c r="J4" s="35">
        <f>IF(OR(N4="",E4=""),"",N4*E4)</f>
        <v>2.91</v>
      </c>
      <c r="K4" s="35">
        <v>42</v>
      </c>
      <c r="L4" s="33">
        <v>4.99</v>
      </c>
      <c r="M4" s="33">
        <v>3.37</v>
      </c>
      <c r="N4" s="33">
        <v>0.97</v>
      </c>
    </row>
    <row r="5" spans="1:14" s="25" customFormat="1" ht="49" customHeight="1" thickTop="1" x14ac:dyDescent="0.2">
      <c r="A5" s="24" t="s">
        <v>48</v>
      </c>
      <c r="B5" s="25" t="s">
        <v>46</v>
      </c>
      <c r="C5" s="26" t="s">
        <v>55</v>
      </c>
      <c r="E5" s="43">
        <v>1</v>
      </c>
      <c r="F5" s="25" t="s">
        <v>76</v>
      </c>
      <c r="G5" s="25" t="str">
        <f>IF(OR(K5="",E5=""),"",K5*E5)</f>
        <v/>
      </c>
      <c r="H5" s="25" t="str">
        <f>IF(OR(L5="",E5=""),"",L5*E5)</f>
        <v/>
      </c>
      <c r="I5" s="25" t="str">
        <f>IF(OR(M5="",E5=""),"",M5*E5)</f>
        <v/>
      </c>
      <c r="J5" s="25" t="str">
        <f>IF(OR(N5="",E5=""),"",N5*E5)</f>
        <v/>
      </c>
    </row>
    <row r="6" spans="1:14" s="25" customFormat="1" ht="16" x14ac:dyDescent="0.2">
      <c r="A6" s="24"/>
      <c r="B6" s="25" t="s">
        <v>49</v>
      </c>
      <c r="C6" s="26"/>
      <c r="E6" s="43">
        <v>1</v>
      </c>
      <c r="F6" s="25" t="s">
        <v>76</v>
      </c>
      <c r="G6" s="25" t="str">
        <f>IF(OR(K6="",E6=""),"",K6*E6)</f>
        <v/>
      </c>
      <c r="H6" s="25" t="str">
        <f>IF(OR(L6="",E6=""),"",L6*E6)</f>
        <v/>
      </c>
      <c r="I6" s="25" t="str">
        <f>IF(OR(M6="",E6=""),"",M6*E6)</f>
        <v/>
      </c>
      <c r="J6" s="25" t="str">
        <f>IF(OR(N6="",E6=""),"",N6*E6)</f>
        <v/>
      </c>
    </row>
    <row r="7" spans="1:14" s="25" customFormat="1" ht="16" x14ac:dyDescent="0.2">
      <c r="A7" s="24"/>
      <c r="B7" s="25" t="s">
        <v>50</v>
      </c>
      <c r="C7" s="26"/>
      <c r="E7" s="43">
        <v>1</v>
      </c>
      <c r="F7" s="25" t="s">
        <v>76</v>
      </c>
      <c r="G7" s="25" t="str">
        <f>IF(OR(K7="",E7=""),"",K7*E7)</f>
        <v/>
      </c>
      <c r="H7" s="25" t="str">
        <f>IF(OR(L7="",E7=""),"",L7*E7)</f>
        <v/>
      </c>
      <c r="I7" s="25" t="str">
        <f>IF(OR(M7="",E7=""),"",M7*E7)</f>
        <v/>
      </c>
      <c r="J7" s="25" t="str">
        <f>IF(OR(N7="",E7=""),"",N7*E7)</f>
        <v/>
      </c>
    </row>
    <row r="8" spans="1:14" s="25" customFormat="1" ht="51" x14ac:dyDescent="0.2">
      <c r="A8" s="24"/>
      <c r="B8" s="25" t="s">
        <v>51</v>
      </c>
      <c r="C8" s="26" t="s">
        <v>52</v>
      </c>
      <c r="E8" s="43">
        <v>1</v>
      </c>
      <c r="F8" s="25" t="s">
        <v>76</v>
      </c>
      <c r="G8" s="25" t="str">
        <f>IF(OR(K8="",E8=""),"",K8*E8)</f>
        <v/>
      </c>
      <c r="H8" s="25" t="str">
        <f>IF(OR(L8="",E8=""),"",L8*E8)</f>
        <v/>
      </c>
      <c r="I8" s="25" t="str">
        <f>IF(OR(M8="",E8=""),"",M8*E8)</f>
        <v/>
      </c>
      <c r="J8" s="25" t="str">
        <f>IF(OR(N8="",E8=""),"",N8*E8)</f>
        <v/>
      </c>
    </row>
    <row r="9" spans="1:14" s="25" customFormat="1" ht="34" x14ac:dyDescent="0.2">
      <c r="A9" s="24"/>
      <c r="B9" s="25" t="s">
        <v>88</v>
      </c>
      <c r="C9" s="26" t="s">
        <v>92</v>
      </c>
      <c r="E9" s="43">
        <v>1</v>
      </c>
      <c r="F9" s="25" t="s">
        <v>89</v>
      </c>
      <c r="G9" s="25" t="str">
        <f>IF(OR(K9="",E9=""),"",K9*E9)</f>
        <v/>
      </c>
      <c r="H9" s="25" t="str">
        <f>IF(OR(L9="",E9=""),"",L9*E9)</f>
        <v/>
      </c>
      <c r="I9" s="25" t="str">
        <f>IF(OR(M9="",E9=""),"",M9*E9)</f>
        <v/>
      </c>
      <c r="J9" s="25" t="str">
        <f>IF(OR(N9="",E9=""),"",N9*E9)</f>
        <v/>
      </c>
    </row>
    <row r="10" spans="1:14" s="19" customFormat="1" ht="15" customHeight="1" thickBot="1" x14ac:dyDescent="0.25">
      <c r="A10" s="19" t="s">
        <v>56</v>
      </c>
      <c r="C10" s="20" t="s">
        <v>96</v>
      </c>
      <c r="D10" s="20"/>
      <c r="E10" s="44"/>
      <c r="F10" s="20"/>
      <c r="G10" s="21" t="str">
        <f>IF(OR(K10="",E10=""),"",K10*E10)</f>
        <v/>
      </c>
      <c r="H10" s="21" t="str">
        <f>IF(OR(L10="",E10=""),"",L10*E10)</f>
        <v/>
      </c>
      <c r="I10" s="21" t="str">
        <f>IF(OR(M10="",E10=""),"",M10*E10)</f>
        <v/>
      </c>
      <c r="J10" s="21" t="str">
        <f>IF(OR(N10="",E10=""),"",N10*E10)</f>
        <v/>
      </c>
      <c r="K10" s="20"/>
      <c r="L10" s="20"/>
      <c r="M10" s="20"/>
      <c r="N10" s="20"/>
    </row>
    <row r="11" spans="1:14" s="37" customFormat="1" ht="19" thickTop="1" thickBot="1" x14ac:dyDescent="0.25">
      <c r="A11" s="50" t="s">
        <v>58</v>
      </c>
      <c r="B11" s="37" t="s">
        <v>99</v>
      </c>
      <c r="C11" s="38" t="s">
        <v>53</v>
      </c>
      <c r="D11" s="40">
        <v>52</v>
      </c>
      <c r="E11" s="46">
        <v>2</v>
      </c>
      <c r="F11" s="37" t="s">
        <v>44</v>
      </c>
      <c r="G11" s="39">
        <f>IF(OR(K11="",E11=""),"",K11*E11)</f>
        <v>192</v>
      </c>
      <c r="H11" s="39">
        <f>IF(OR(L11="",E11=""),"",L11*E11)</f>
        <v>42</v>
      </c>
      <c r="I11" s="39">
        <f>IF(OR(M11="",E11=""),"",M11*E11)</f>
        <v>6.8</v>
      </c>
      <c r="J11" s="39">
        <f>IF(OR(N11="",E11=""),"",N11*E11)</f>
        <v>3</v>
      </c>
      <c r="K11" s="39">
        <v>96</v>
      </c>
      <c r="L11" s="37">
        <v>21</v>
      </c>
      <c r="M11" s="37">
        <v>3.4</v>
      </c>
      <c r="N11" s="37">
        <v>1.5</v>
      </c>
    </row>
    <row r="12" spans="1:14" s="37" customFormat="1" ht="18" thickTop="1" thickBot="1" x14ac:dyDescent="0.25">
      <c r="A12" s="51"/>
      <c r="B12" s="37" t="s">
        <v>59</v>
      </c>
      <c r="C12" s="38"/>
      <c r="D12" s="40">
        <v>0</v>
      </c>
      <c r="E12" s="46">
        <v>1.5</v>
      </c>
      <c r="F12" s="37" t="s">
        <v>60</v>
      </c>
      <c r="G12" s="39">
        <f>IF(OR(K12="",E12=""),"",K12*E12)</f>
        <v>180</v>
      </c>
      <c r="H12" s="39">
        <f>IF(OR(L12="",E12=""),"",L12*E12)</f>
        <v>3</v>
      </c>
      <c r="I12" s="39">
        <f>IF(OR(M12="",E12=""),"",M12*E12)</f>
        <v>36</v>
      </c>
      <c r="J12" s="39">
        <f>IF(OR(N12="",E12=""),"",N12*E12)</f>
        <v>3</v>
      </c>
      <c r="K12" s="39">
        <v>120</v>
      </c>
      <c r="L12" s="37">
        <v>2</v>
      </c>
      <c r="M12" s="37">
        <v>24</v>
      </c>
      <c r="N12" s="37">
        <v>2</v>
      </c>
    </row>
    <row r="13" spans="1:14" s="37" customFormat="1" ht="18" thickTop="1" thickBot="1" x14ac:dyDescent="0.25">
      <c r="A13" s="52"/>
      <c r="B13" s="37" t="s">
        <v>75</v>
      </c>
      <c r="C13" s="38"/>
      <c r="D13" s="40">
        <v>0</v>
      </c>
      <c r="E13" s="46">
        <v>5</v>
      </c>
      <c r="F13" s="37" t="s">
        <v>42</v>
      </c>
      <c r="G13" s="39" t="str">
        <f>IF(OR(K13="",E13=""),"",K13*E13)</f>
        <v/>
      </c>
      <c r="H13" s="39" t="str">
        <f>IF(OR(L13="",E13=""),"",L13*E13)</f>
        <v/>
      </c>
      <c r="I13" s="39" t="str">
        <f>IF(OR(M13="",E13=""),"",M13*E13)</f>
        <v/>
      </c>
      <c r="J13" s="39" t="str">
        <f>IF(OR(N13="",E13=""),"",N13*E13)</f>
        <v/>
      </c>
      <c r="K13" s="39"/>
    </row>
    <row r="14" spans="1:14" s="33" customFormat="1" ht="19" thickTop="1" thickBot="1" x14ac:dyDescent="0.25">
      <c r="A14" s="32" t="s">
        <v>61</v>
      </c>
      <c r="B14" s="33" t="s">
        <v>93</v>
      </c>
      <c r="C14" s="31" t="s">
        <v>94</v>
      </c>
      <c r="D14" s="34">
        <v>0</v>
      </c>
      <c r="E14" s="42">
        <v>1.5</v>
      </c>
      <c r="F14" s="33" t="s">
        <v>44</v>
      </c>
      <c r="G14" s="35">
        <f>IF(OR(K14="",E14=""),"",K14*E14)</f>
        <v>406.5</v>
      </c>
      <c r="H14" s="35">
        <f>IF(OR(L14="",E14=""),"",L14*E14)</f>
        <v>0</v>
      </c>
      <c r="I14" s="35">
        <f>IF(OR(M14="",E14=""),"",M14*E14)</f>
        <v>41.01</v>
      </c>
      <c r="J14" s="35">
        <f>IF(OR(N14="",E14=""),"",N14*E14)</f>
        <v>25.56</v>
      </c>
      <c r="K14" s="33">
        <v>271</v>
      </c>
      <c r="L14" s="33">
        <v>0</v>
      </c>
      <c r="M14" s="33">
        <v>27.34</v>
      </c>
      <c r="N14" s="33">
        <v>17.04</v>
      </c>
    </row>
    <row r="15" spans="1:14" s="33" customFormat="1" ht="19" thickTop="1" thickBot="1" x14ac:dyDescent="0.25">
      <c r="A15" s="32"/>
      <c r="B15" s="33" t="s">
        <v>95</v>
      </c>
      <c r="C15" s="31" t="s">
        <v>53</v>
      </c>
      <c r="D15" s="34">
        <v>10</v>
      </c>
      <c r="E15" s="42">
        <v>2</v>
      </c>
      <c r="F15" s="33" t="s">
        <v>44</v>
      </c>
      <c r="G15" s="35">
        <f>IF(OR(K15="",E15=""),"",K15*E15)</f>
        <v>30</v>
      </c>
      <c r="H15" s="35">
        <f>IF(OR(L15="",E15=""),"",L15*E15)</f>
        <v>5.8</v>
      </c>
      <c r="I15" s="35">
        <f>IF(OR(M15="",E15=""),"",M15*E15)</f>
        <v>2.8</v>
      </c>
      <c r="J15" s="35">
        <f>IF(OR(N15="",E15=""),"",N15*E15)</f>
        <v>0.4</v>
      </c>
      <c r="K15" s="33">
        <v>15</v>
      </c>
      <c r="L15" s="33">
        <v>2.9</v>
      </c>
      <c r="M15" s="33">
        <v>1.4</v>
      </c>
      <c r="N15" s="33">
        <v>0.2</v>
      </c>
    </row>
    <row r="16" spans="1:14" s="33" customFormat="1" ht="19" thickTop="1" thickBot="1" x14ac:dyDescent="0.25">
      <c r="A16" s="32"/>
      <c r="B16" s="33" t="s">
        <v>97</v>
      </c>
      <c r="C16" s="31" t="s">
        <v>98</v>
      </c>
      <c r="D16" s="34">
        <v>40</v>
      </c>
      <c r="E16" s="42">
        <v>3</v>
      </c>
      <c r="F16" s="33" t="s">
        <v>44</v>
      </c>
      <c r="G16" s="35">
        <f>IF(OR(K16="",E16=""),"",K16*E16)</f>
        <v>156</v>
      </c>
      <c r="H16" s="35">
        <f>IF(OR(L16="",E16=""),"",L16*E16)</f>
        <v>41.400000000000006</v>
      </c>
      <c r="I16" s="35">
        <f>IF(OR(M16="",E16=""),"",M16*E16)</f>
        <v>0.78</v>
      </c>
      <c r="J16" s="35">
        <f>IF(OR(N16="",E16=""),"",N16*E16)</f>
        <v>0.51</v>
      </c>
      <c r="K16" s="35">
        <v>52</v>
      </c>
      <c r="L16" s="33">
        <v>13.8</v>
      </c>
      <c r="M16" s="33">
        <v>0.26</v>
      </c>
      <c r="N16" s="33">
        <v>0.17</v>
      </c>
    </row>
    <row r="17" spans="1:14" s="28" customFormat="1" ht="35" thickTop="1" x14ac:dyDescent="0.2">
      <c r="A17" s="27" t="s">
        <v>48</v>
      </c>
      <c r="B17" s="28" t="s">
        <v>45</v>
      </c>
      <c r="C17" s="29" t="s">
        <v>86</v>
      </c>
      <c r="D17" s="28">
        <v>61</v>
      </c>
      <c r="E17" s="47">
        <v>2</v>
      </c>
      <c r="F17" s="28" t="s">
        <v>44</v>
      </c>
      <c r="G17" s="28">
        <f>IF(OR(K17="",E17=""),"",K17*E17)</f>
        <v>84</v>
      </c>
      <c r="H17" s="28">
        <f>IF(OR(L17="",E17=""),"",L17*E17)</f>
        <v>9.98</v>
      </c>
      <c r="I17" s="28">
        <f>IF(OR(M17="",E17=""),"",M17*E17)</f>
        <v>6.74</v>
      </c>
      <c r="J17" s="28">
        <f>IF(OR(N17="",E17=""),"",N17*E17)</f>
        <v>1.94</v>
      </c>
      <c r="K17" s="28">
        <v>42</v>
      </c>
      <c r="L17" s="28">
        <v>4.99</v>
      </c>
      <c r="M17" s="28">
        <v>3.37</v>
      </c>
      <c r="N17" s="28">
        <v>0.97</v>
      </c>
    </row>
    <row r="18" spans="1:14" s="28" customFormat="1" ht="51" x14ac:dyDescent="0.2">
      <c r="A18" s="27"/>
      <c r="B18" s="28" t="s">
        <v>46</v>
      </c>
      <c r="C18" s="29" t="s">
        <v>55</v>
      </c>
      <c r="E18" s="47"/>
      <c r="G18" s="28" t="str">
        <f>IF(OR(K18="",E18=""),"",K18*E18)</f>
        <v/>
      </c>
      <c r="H18" s="28" t="str">
        <f>IF(OR(L18="",E18=""),"",L18*E18)</f>
        <v/>
      </c>
      <c r="I18" s="28" t="str">
        <f>IF(OR(M18="",E18=""),"",M18*E18)</f>
        <v/>
      </c>
      <c r="J18" s="28" t="str">
        <f>IF(OR(N18="",E18=""),"",N18*E18)</f>
        <v/>
      </c>
    </row>
    <row r="19" spans="1:14" s="28" customFormat="1" ht="35" thickBot="1" x14ac:dyDescent="0.25">
      <c r="A19" s="27"/>
      <c r="B19" s="28" t="s">
        <v>80</v>
      </c>
      <c r="C19" s="29" t="s">
        <v>81</v>
      </c>
      <c r="E19" s="47">
        <v>1</v>
      </c>
      <c r="F19" s="28" t="s">
        <v>76</v>
      </c>
      <c r="G19" s="28" t="str">
        <f>IF(OR(K19="",E19=""),"",K19*E19)</f>
        <v/>
      </c>
      <c r="H19" s="28" t="str">
        <f>IF(OR(L19="",E19=""),"",L19*E19)</f>
        <v/>
      </c>
      <c r="I19" s="28" t="str">
        <f>IF(OR(M19="",E19=""),"",M19*E19)</f>
        <v/>
      </c>
      <c r="J19" s="28" t="str">
        <f>IF(OR(N19="",E19=""),"",N19*E19)</f>
        <v/>
      </c>
    </row>
    <row r="20" spans="1:14" s="55" customFormat="1" ht="18" thickTop="1" thickBot="1" x14ac:dyDescent="0.25">
      <c r="A20" s="53" t="s">
        <v>72</v>
      </c>
      <c r="B20" s="55" t="s">
        <v>100</v>
      </c>
      <c r="C20" s="55" t="s">
        <v>101</v>
      </c>
      <c r="D20" s="55">
        <v>40</v>
      </c>
      <c r="E20" s="56">
        <v>2</v>
      </c>
      <c r="F20" s="55" t="s">
        <v>44</v>
      </c>
      <c r="G20" s="55">
        <f>IF(OR(K20="",E20=""),"",K20*E20)</f>
        <v>94</v>
      </c>
      <c r="H20" s="55">
        <f>IF(OR(L20="",E20=""),"",L20*E20)</f>
        <v>23.6</v>
      </c>
      <c r="I20" s="55">
        <f>IF(OR(M20="",E20=""),"",M20*E20)</f>
        <v>1.8</v>
      </c>
      <c r="J20" s="55">
        <f>IF(OR(N20="",E20=""),"",N20*E20)</f>
        <v>0.2</v>
      </c>
      <c r="K20" s="55">
        <v>47</v>
      </c>
      <c r="L20" s="55">
        <v>11.8</v>
      </c>
      <c r="M20" s="55">
        <v>0.9</v>
      </c>
      <c r="N20" s="55">
        <v>0.1</v>
      </c>
    </row>
    <row r="21" spans="1:14" s="55" customFormat="1" ht="18" thickTop="1" thickBot="1" x14ac:dyDescent="0.25">
      <c r="A21" s="53"/>
      <c r="B21" s="55" t="s">
        <v>30</v>
      </c>
      <c r="C21" s="55" t="s">
        <v>53</v>
      </c>
      <c r="E21" s="56">
        <v>2</v>
      </c>
      <c r="F21" s="55" t="s">
        <v>41</v>
      </c>
      <c r="G21" s="55">
        <f>IF(OR(K21="",E21=""),"",K21*E21)</f>
        <v>136</v>
      </c>
      <c r="H21" s="55">
        <f>IF(OR(L21="",E21=""),"",L21*E21)</f>
        <v>1.2</v>
      </c>
      <c r="I21" s="55">
        <f>IF(OR(M21="",E21=""),"",M21*E21)</f>
        <v>13.4</v>
      </c>
      <c r="J21" s="55">
        <f>IF(OR(N21="",E21=""),"",N21*E21)</f>
        <v>9.4</v>
      </c>
      <c r="K21" s="55">
        <v>68</v>
      </c>
      <c r="L21" s="55">
        <v>0.6</v>
      </c>
      <c r="M21" s="55">
        <v>6.7</v>
      </c>
      <c r="N21" s="55">
        <v>4.7</v>
      </c>
    </row>
    <row r="22" spans="1:14" s="33" customFormat="1" ht="19" thickTop="1" thickBot="1" x14ac:dyDescent="0.25">
      <c r="A22" s="32" t="s">
        <v>73</v>
      </c>
      <c r="B22" s="33" t="s">
        <v>62</v>
      </c>
      <c r="C22" s="31" t="s">
        <v>64</v>
      </c>
      <c r="D22" s="34">
        <v>0</v>
      </c>
      <c r="E22" s="42">
        <v>2</v>
      </c>
      <c r="F22" s="33" t="s">
        <v>41</v>
      </c>
      <c r="G22" s="35">
        <f>IF(OR(K22="",E22=""),"",K22*E22)</f>
        <v>334</v>
      </c>
      <c r="H22" s="35">
        <f>IF(OR(L22="",E22=""),"",L22*E22)</f>
        <v>0</v>
      </c>
      <c r="I22" s="35">
        <f>IF(OR(M22="",E22=""),"",M22*E22)</f>
        <v>44</v>
      </c>
      <c r="J22" s="35">
        <f>IF(OR(N22="",E22=""),"",N22*E22)</f>
        <v>16.399999999999999</v>
      </c>
      <c r="K22" s="33">
        <v>167</v>
      </c>
      <c r="L22" s="33">
        <v>0</v>
      </c>
      <c r="M22" s="33">
        <v>22</v>
      </c>
      <c r="N22" s="33">
        <v>8.1999999999999993</v>
      </c>
    </row>
    <row r="23" spans="1:14" s="33" customFormat="1" ht="19" thickTop="1" thickBot="1" x14ac:dyDescent="0.25">
      <c r="A23" s="32"/>
      <c r="B23" s="33" t="s">
        <v>104</v>
      </c>
      <c r="C23" s="31" t="s">
        <v>53</v>
      </c>
      <c r="D23" s="34">
        <v>10</v>
      </c>
      <c r="E23" s="42">
        <v>2</v>
      </c>
      <c r="F23" s="33" t="s">
        <v>44</v>
      </c>
      <c r="G23" s="35">
        <f>IF(OR(K23="",E23=""),"",K23*E23)</f>
        <v>44</v>
      </c>
      <c r="H23" s="35">
        <f>IF(OR(L23="",E23=""),"",L23*E23)</f>
        <v>6.6</v>
      </c>
      <c r="I23" s="35">
        <f>IF(OR(M23="",E23=""),"",M23*E23)</f>
        <v>6.2</v>
      </c>
      <c r="J23" s="35">
        <f>IF(OR(N23="",E23=""),"",N23*E23)</f>
        <v>0.6</v>
      </c>
      <c r="K23" s="35">
        <v>22</v>
      </c>
      <c r="L23" s="33">
        <v>3.3</v>
      </c>
      <c r="M23" s="33">
        <v>3.1</v>
      </c>
      <c r="N23" s="33">
        <v>0.3</v>
      </c>
    </row>
    <row r="24" spans="1:14" s="33" customFormat="1" ht="19" thickTop="1" thickBot="1" x14ac:dyDescent="0.25">
      <c r="A24" s="32"/>
      <c r="B24" s="33" t="s">
        <v>77</v>
      </c>
      <c r="C24" s="31" t="s">
        <v>53</v>
      </c>
      <c r="D24" s="34">
        <v>15</v>
      </c>
      <c r="E24" s="34">
        <v>2</v>
      </c>
      <c r="F24" s="33" t="s">
        <v>44</v>
      </c>
      <c r="G24" s="35">
        <f>IF(OR(K24="",E24=""),"",K24*E24)</f>
        <v>50</v>
      </c>
      <c r="H24" s="35">
        <f>IF(OR(L24="",E24=""),"",L24*E24)</f>
        <v>11.6</v>
      </c>
      <c r="I24" s="35">
        <f>IF(OR(M24="",E24=""),"",M24*E24)</f>
        <v>2.6</v>
      </c>
      <c r="J24" s="35">
        <f>IF(OR(N24="",E24=""),"",N24*E24)</f>
        <v>0.2</v>
      </c>
      <c r="K24" s="35">
        <v>25</v>
      </c>
      <c r="L24" s="33">
        <v>5.8</v>
      </c>
      <c r="M24" s="33">
        <v>1.3</v>
      </c>
      <c r="N24" s="33">
        <v>0.1</v>
      </c>
    </row>
    <row r="25" spans="1:14" s="28" customFormat="1" ht="18" thickTop="1" x14ac:dyDescent="0.2">
      <c r="A25" s="27" t="s">
        <v>79</v>
      </c>
      <c r="B25" s="28" t="s">
        <v>82</v>
      </c>
      <c r="C25" s="29" t="s">
        <v>85</v>
      </c>
      <c r="D25" s="28">
        <v>0</v>
      </c>
      <c r="E25" s="47">
        <v>1</v>
      </c>
      <c r="F25" s="28" t="s">
        <v>76</v>
      </c>
      <c r="G25" s="28">
        <f>IF(OR(K25="",E25=""),"",K25*E25)</f>
        <v>10</v>
      </c>
      <c r="H25" s="28">
        <f>IF(OR(L25="",E25=""),"",L25*E25)</f>
        <v>0</v>
      </c>
      <c r="I25" s="28">
        <f>IF(OR(M25="",E25=""),"",M25*E25)</f>
        <v>0</v>
      </c>
      <c r="J25" s="28">
        <f>IF(OR(N25="",E25=""),"",N25*E25)</f>
        <v>0.5</v>
      </c>
      <c r="K25" s="28">
        <v>10</v>
      </c>
      <c r="L25" s="28">
        <v>0</v>
      </c>
      <c r="M25" s="28">
        <v>0</v>
      </c>
      <c r="N25" s="28">
        <v>0.5</v>
      </c>
    </row>
    <row r="26" spans="1:14" s="28" customFormat="1" ht="16" x14ac:dyDescent="0.2">
      <c r="A26" s="27"/>
      <c r="B26" s="28" t="s">
        <v>80</v>
      </c>
      <c r="C26" s="29"/>
      <c r="E26" s="47">
        <v>1</v>
      </c>
      <c r="F26" s="28" t="s">
        <v>76</v>
      </c>
      <c r="G26" s="28" t="str">
        <f>IF(OR(K26="",E26=""),"",K26*E26)</f>
        <v/>
      </c>
    </row>
    <row r="27" spans="1:14" s="28" customFormat="1" ht="17" x14ac:dyDescent="0.2">
      <c r="A27" s="27"/>
      <c r="B27" s="28" t="s">
        <v>83</v>
      </c>
      <c r="C27" s="29" t="s">
        <v>84</v>
      </c>
      <c r="E27" s="47">
        <v>1</v>
      </c>
      <c r="F27" s="28" t="s">
        <v>76</v>
      </c>
      <c r="G27" s="28" t="str">
        <f>IF(OR(K27="",E27=""),"",K27*E27)</f>
        <v/>
      </c>
    </row>
    <row r="28" spans="1:14" s="15" customFormat="1" x14ac:dyDescent="0.2">
      <c r="A28" s="15" t="s">
        <v>91</v>
      </c>
      <c r="C28" s="16"/>
      <c r="D28" s="17"/>
      <c r="E28" s="48"/>
      <c r="G28" s="18">
        <f>SUM(G2:G27)</f>
        <v>2245.5</v>
      </c>
      <c r="H28" s="18">
        <f>SUM(H2:H27)</f>
        <v>229.74999999999997</v>
      </c>
      <c r="I28" s="18">
        <f>SUM(I2:I27)</f>
        <v>188.93999999999997</v>
      </c>
      <c r="J28" s="18">
        <f>SUM(J2:J27)</f>
        <v>74.919999999999987</v>
      </c>
      <c r="K28" s="18"/>
    </row>
  </sheetData>
  <mergeCells count="8">
    <mergeCell ref="A25:A27"/>
    <mergeCell ref="A11:A13"/>
    <mergeCell ref="A20:A21"/>
    <mergeCell ref="A2:A4"/>
    <mergeCell ref="A5:A9"/>
    <mergeCell ref="A14:A16"/>
    <mergeCell ref="A17:A19"/>
    <mergeCell ref="A22:A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4E03C-F4BA-7E4B-8E9F-3FB6882BE27A}">
  <dimension ref="A1:N29"/>
  <sheetViews>
    <sheetView tabSelected="1" topLeftCell="A3" workbookViewId="0">
      <selection activeCell="C13" sqref="C13"/>
    </sheetView>
  </sheetViews>
  <sheetFormatPr baseColWidth="10" defaultRowHeight="15" x14ac:dyDescent="0.2"/>
  <cols>
    <col min="1" max="1" width="10.83203125" style="54"/>
    <col min="2" max="2" width="14.83203125" style="54" customWidth="1"/>
    <col min="3" max="3" width="20.5" style="30" customWidth="1"/>
    <col min="4" max="4" width="14.1640625" style="10" customWidth="1"/>
    <col min="5" max="5" width="10.83203125" style="49"/>
    <col min="6" max="6" width="10.83203125" style="54"/>
    <col min="7" max="10" width="10.83203125" style="6"/>
    <col min="11" max="11" width="15.5" style="6" customWidth="1"/>
    <col min="12" max="12" width="15.6640625" style="54" customWidth="1"/>
    <col min="13" max="13" width="14.83203125" style="54" customWidth="1"/>
    <col min="14" max="14" width="17.6640625" style="54" customWidth="1"/>
    <col min="15" max="16384" width="10.83203125" style="54"/>
  </cols>
  <sheetData>
    <row r="1" spans="1:14" s="9" customFormat="1" ht="17" thickBot="1" x14ac:dyDescent="0.25">
      <c r="A1" s="9" t="s">
        <v>27</v>
      </c>
      <c r="B1" s="9" t="s">
        <v>29</v>
      </c>
      <c r="C1" s="14" t="s">
        <v>9</v>
      </c>
      <c r="D1" s="9" t="s">
        <v>71</v>
      </c>
      <c r="E1" s="41" t="s">
        <v>28</v>
      </c>
      <c r="F1" s="9" t="s">
        <v>40</v>
      </c>
      <c r="G1" s="9" t="s">
        <v>31</v>
      </c>
      <c r="H1" s="9" t="s">
        <v>36</v>
      </c>
      <c r="I1" s="9" t="s">
        <v>34</v>
      </c>
      <c r="J1" s="9" t="s">
        <v>35</v>
      </c>
      <c r="K1" s="9" t="s">
        <v>43</v>
      </c>
      <c r="L1" s="9" t="s">
        <v>37</v>
      </c>
      <c r="M1" s="9" t="s">
        <v>38</v>
      </c>
      <c r="N1" s="9" t="s">
        <v>39</v>
      </c>
    </row>
    <row r="2" spans="1:14" s="33" customFormat="1" ht="19" thickTop="1" thickBot="1" x14ac:dyDescent="0.25">
      <c r="A2" s="32" t="s">
        <v>47</v>
      </c>
      <c r="B2" s="33" t="s">
        <v>30</v>
      </c>
      <c r="C2" s="31" t="s">
        <v>53</v>
      </c>
      <c r="D2" s="34">
        <v>0</v>
      </c>
      <c r="E2" s="42">
        <v>2</v>
      </c>
      <c r="F2" s="33" t="s">
        <v>41</v>
      </c>
      <c r="G2" s="35">
        <f>IF(OR(K2="",E2=""),"",K2*E2)</f>
        <v>136</v>
      </c>
      <c r="H2" s="35">
        <f>IF(OR(L2="",E2=""),"",L2*E2)</f>
        <v>1.2</v>
      </c>
      <c r="I2" s="35">
        <f>IF(OR(M2="",E2=""),"",M2*E2)</f>
        <v>13.4</v>
      </c>
      <c r="J2" s="35">
        <f>IF(OR(N2="",E2=""),"",N2*E2)</f>
        <v>9.4</v>
      </c>
      <c r="K2" s="35">
        <v>68</v>
      </c>
      <c r="L2" s="33">
        <v>0.6</v>
      </c>
      <c r="M2" s="33">
        <v>6.7</v>
      </c>
      <c r="N2" s="33">
        <v>4.7</v>
      </c>
    </row>
    <row r="3" spans="1:14" s="33" customFormat="1" ht="36" thickTop="1" thickBot="1" x14ac:dyDescent="0.25">
      <c r="A3" s="32"/>
      <c r="B3" s="33" t="s">
        <v>32</v>
      </c>
      <c r="C3" s="31" t="s">
        <v>54</v>
      </c>
      <c r="D3" s="34">
        <v>50</v>
      </c>
      <c r="E3" s="42">
        <v>2</v>
      </c>
      <c r="F3" s="33" t="s">
        <v>44</v>
      </c>
      <c r="G3" s="35">
        <f>IF(OR(K3="",E3=""),"",K3*E3)</f>
        <v>178</v>
      </c>
      <c r="H3" s="35">
        <f>IF(OR(L3="",E3=""),"",L3*E3)</f>
        <v>45.6</v>
      </c>
      <c r="I3" s="35">
        <f>IF(OR(M3="",E3=""),"",M3*E3)</f>
        <v>2.2000000000000002</v>
      </c>
      <c r="J3" s="35">
        <f>IF(OR(N3="",E3=""),"",N3*E3)</f>
        <v>0.6</v>
      </c>
      <c r="K3" s="35">
        <v>89</v>
      </c>
      <c r="L3" s="33">
        <v>22.8</v>
      </c>
      <c r="M3" s="33">
        <v>1.1000000000000001</v>
      </c>
      <c r="N3" s="33">
        <v>0.3</v>
      </c>
    </row>
    <row r="4" spans="1:14" s="33" customFormat="1" ht="18" thickTop="1" thickBot="1" x14ac:dyDescent="0.25">
      <c r="A4" s="32"/>
      <c r="B4" s="33" t="s">
        <v>45</v>
      </c>
      <c r="C4" s="31"/>
      <c r="D4" s="34">
        <v>30</v>
      </c>
      <c r="E4" s="42">
        <v>3</v>
      </c>
      <c r="F4" s="33" t="s">
        <v>44</v>
      </c>
      <c r="G4" s="35">
        <f>IF(OR(K4="",E4=""),"",K4*E4)</f>
        <v>126</v>
      </c>
      <c r="H4" s="35">
        <f>IF(OR(L4="",E4=""),"",L4*E4)</f>
        <v>14.97</v>
      </c>
      <c r="I4" s="35">
        <f>IF(OR(M4="",E4=""),"",M4*E4)</f>
        <v>10.11</v>
      </c>
      <c r="J4" s="35">
        <f>IF(OR(N4="",E4=""),"",N4*E4)</f>
        <v>2.91</v>
      </c>
      <c r="K4" s="35">
        <v>42</v>
      </c>
      <c r="L4" s="33">
        <v>4.99</v>
      </c>
      <c r="M4" s="33">
        <v>3.37</v>
      </c>
      <c r="N4" s="33">
        <v>0.97</v>
      </c>
    </row>
    <row r="5" spans="1:14" s="25" customFormat="1" ht="49" customHeight="1" thickTop="1" x14ac:dyDescent="0.2">
      <c r="A5" s="24" t="s">
        <v>48</v>
      </c>
      <c r="B5" s="25" t="s">
        <v>46</v>
      </c>
      <c r="C5" s="26" t="s">
        <v>55</v>
      </c>
      <c r="E5" s="43">
        <v>1</v>
      </c>
      <c r="F5" s="25" t="s">
        <v>76</v>
      </c>
      <c r="G5" s="25" t="str">
        <f>IF(OR(K5="",E5=""),"",K5*E5)</f>
        <v/>
      </c>
      <c r="H5" s="25" t="str">
        <f>IF(OR(L5="",E5=""),"",L5*E5)</f>
        <v/>
      </c>
      <c r="I5" s="25" t="str">
        <f>IF(OR(M5="",E5=""),"",M5*E5)</f>
        <v/>
      </c>
      <c r="J5" s="25" t="str">
        <f>IF(OR(N5="",E5=""),"",N5*E5)</f>
        <v/>
      </c>
    </row>
    <row r="6" spans="1:14" s="25" customFormat="1" ht="16" x14ac:dyDescent="0.2">
      <c r="A6" s="24"/>
      <c r="B6" s="25" t="s">
        <v>49</v>
      </c>
      <c r="C6" s="26"/>
      <c r="E6" s="43">
        <v>1</v>
      </c>
      <c r="F6" s="25" t="s">
        <v>76</v>
      </c>
      <c r="G6" s="25" t="str">
        <f>IF(OR(K6="",E6=""),"",K6*E6)</f>
        <v/>
      </c>
      <c r="H6" s="25" t="str">
        <f>IF(OR(L6="",E6=""),"",L6*E6)</f>
        <v/>
      </c>
      <c r="I6" s="25" t="str">
        <f>IF(OR(M6="",E6=""),"",M6*E6)</f>
        <v/>
      </c>
      <c r="J6" s="25" t="str">
        <f>IF(OR(N6="",E6=""),"",N6*E6)</f>
        <v/>
      </c>
    </row>
    <row r="7" spans="1:14" s="25" customFormat="1" ht="16" x14ac:dyDescent="0.2">
      <c r="A7" s="24"/>
      <c r="B7" s="25" t="s">
        <v>50</v>
      </c>
      <c r="C7" s="26"/>
      <c r="E7" s="43">
        <v>1</v>
      </c>
      <c r="F7" s="25" t="s">
        <v>76</v>
      </c>
      <c r="G7" s="25" t="str">
        <f>IF(OR(K7="",E7=""),"",K7*E7)</f>
        <v/>
      </c>
      <c r="H7" s="25" t="str">
        <f>IF(OR(L7="",E7=""),"",L7*E7)</f>
        <v/>
      </c>
      <c r="I7" s="25" t="str">
        <f>IF(OR(M7="",E7=""),"",M7*E7)</f>
        <v/>
      </c>
      <c r="J7" s="25" t="str">
        <f>IF(OR(N7="",E7=""),"",N7*E7)</f>
        <v/>
      </c>
    </row>
    <row r="8" spans="1:14" s="25" customFormat="1" ht="51" x14ac:dyDescent="0.2">
      <c r="A8" s="24"/>
      <c r="B8" s="25" t="s">
        <v>51</v>
      </c>
      <c r="C8" s="26" t="s">
        <v>52</v>
      </c>
      <c r="E8" s="43">
        <v>1</v>
      </c>
      <c r="F8" s="25" t="s">
        <v>76</v>
      </c>
      <c r="G8" s="25" t="str">
        <f>IF(OR(K8="",E8=""),"",K8*E8)</f>
        <v/>
      </c>
      <c r="H8" s="25" t="str">
        <f>IF(OR(L8="",E8=""),"",L8*E8)</f>
        <v/>
      </c>
      <c r="I8" s="25" t="str">
        <f>IF(OR(M8="",E8=""),"",M8*E8)</f>
        <v/>
      </c>
      <c r="J8" s="25" t="str">
        <f>IF(OR(N8="",E8=""),"",N8*E8)</f>
        <v/>
      </c>
    </row>
    <row r="9" spans="1:14" s="25" customFormat="1" ht="34" x14ac:dyDescent="0.2">
      <c r="A9" s="24"/>
      <c r="B9" s="25" t="s">
        <v>88</v>
      </c>
      <c r="C9" s="26" t="s">
        <v>92</v>
      </c>
      <c r="E9" s="43">
        <v>1</v>
      </c>
      <c r="F9" s="25" t="s">
        <v>89</v>
      </c>
      <c r="G9" s="25" t="str">
        <f>IF(OR(K9="",E9=""),"",K9*E9)</f>
        <v/>
      </c>
      <c r="H9" s="25" t="str">
        <f>IF(OR(L9="",E9=""),"",L9*E9)</f>
        <v/>
      </c>
      <c r="I9" s="25" t="str">
        <f>IF(OR(M9="",E9=""),"",M9*E9)</f>
        <v/>
      </c>
      <c r="J9" s="25" t="str">
        <f>IF(OR(N9="",E9=""),"",N9*E9)</f>
        <v/>
      </c>
    </row>
    <row r="10" spans="1:14" s="19" customFormat="1" ht="15" customHeight="1" thickBot="1" x14ac:dyDescent="0.25">
      <c r="A10" s="19" t="s">
        <v>56</v>
      </c>
      <c r="C10" s="20" t="s">
        <v>105</v>
      </c>
      <c r="D10" s="20"/>
      <c r="E10" s="44"/>
      <c r="F10" s="20"/>
      <c r="G10" s="21" t="str">
        <f>IF(OR(K10="",E10=""),"",K10*E10)</f>
        <v/>
      </c>
      <c r="H10" s="21" t="str">
        <f>IF(OR(L10="",E10=""),"",L10*E10)</f>
        <v/>
      </c>
      <c r="I10" s="21" t="str">
        <f>IF(OR(M10="",E10=""),"",M10*E10)</f>
        <v/>
      </c>
      <c r="J10" s="21" t="str">
        <f>IF(OR(N10="",E10=""),"",N10*E10)</f>
        <v/>
      </c>
      <c r="K10" s="20"/>
      <c r="L10" s="20"/>
      <c r="M10" s="20"/>
      <c r="N10" s="20"/>
    </row>
    <row r="11" spans="1:14" s="37" customFormat="1" ht="15" customHeight="1" thickTop="1" thickBot="1" x14ac:dyDescent="0.25">
      <c r="A11" s="36" t="s">
        <v>58</v>
      </c>
      <c r="B11" s="37" t="s">
        <v>33</v>
      </c>
      <c r="C11" s="38"/>
      <c r="D11" s="38">
        <v>60</v>
      </c>
      <c r="E11" s="45">
        <v>2</v>
      </c>
      <c r="F11" s="38" t="s">
        <v>90</v>
      </c>
      <c r="G11" s="39">
        <f>IF(OR(K11="",E11=""),"",K11*E11)</f>
        <v>160</v>
      </c>
      <c r="H11" s="39">
        <f>IF(OR(L11="",E11=""),"",L11*E11)</f>
        <v>30</v>
      </c>
      <c r="I11" s="39">
        <f>IF(OR(M11="",E11=""),"",M11*E11)</f>
        <v>8</v>
      </c>
      <c r="J11" s="39">
        <f>IF(OR(N11="",E11=""),"",N11*E11)</f>
        <v>3</v>
      </c>
      <c r="K11" s="38">
        <v>80</v>
      </c>
      <c r="L11" s="38">
        <v>15</v>
      </c>
      <c r="M11" s="38">
        <v>4</v>
      </c>
      <c r="N11" s="38">
        <v>1.5</v>
      </c>
    </row>
    <row r="12" spans="1:14" s="37" customFormat="1" ht="18" thickTop="1" thickBot="1" x14ac:dyDescent="0.25">
      <c r="A12" s="36"/>
      <c r="B12" s="37" t="s">
        <v>59</v>
      </c>
      <c r="C12" s="38"/>
      <c r="D12" s="40">
        <v>0</v>
      </c>
      <c r="E12" s="46">
        <v>1.5</v>
      </c>
      <c r="F12" s="37" t="s">
        <v>60</v>
      </c>
      <c r="G12" s="39">
        <f>IF(OR(K12="",E12=""),"",K12*E12)</f>
        <v>180</v>
      </c>
      <c r="H12" s="39">
        <f>IF(OR(L12="",E12=""),"",L12*E12)</f>
        <v>3</v>
      </c>
      <c r="I12" s="39">
        <f>IF(OR(M12="",E12=""),"",M12*E12)</f>
        <v>36</v>
      </c>
      <c r="J12" s="39">
        <f>IF(OR(N12="",E12=""),"",N12*E12)</f>
        <v>3</v>
      </c>
      <c r="K12" s="39">
        <v>120</v>
      </c>
      <c r="L12" s="37">
        <v>2</v>
      </c>
      <c r="M12" s="37">
        <v>24</v>
      </c>
      <c r="N12" s="37">
        <v>2</v>
      </c>
    </row>
    <row r="13" spans="1:14" s="37" customFormat="1" ht="18" thickTop="1" thickBot="1" x14ac:dyDescent="0.25">
      <c r="A13" s="36"/>
      <c r="B13" s="37" t="s">
        <v>75</v>
      </c>
      <c r="C13" s="38"/>
      <c r="D13" s="40">
        <v>0</v>
      </c>
      <c r="E13" s="46">
        <v>5</v>
      </c>
      <c r="F13" s="37" t="s">
        <v>42</v>
      </c>
      <c r="G13" s="39" t="str">
        <f>IF(OR(K13="",E13=""),"",K13*E13)</f>
        <v/>
      </c>
      <c r="H13" s="39" t="str">
        <f>IF(OR(L13="",E13=""),"",L13*E13)</f>
        <v/>
      </c>
      <c r="I13" s="39" t="str">
        <f>IF(OR(M13="",E13=""),"",M13*E13)</f>
        <v/>
      </c>
      <c r="J13" s="39" t="str">
        <f>IF(OR(N13="",E13=""),"",N13*E13)</f>
        <v/>
      </c>
      <c r="K13" s="39"/>
    </row>
    <row r="14" spans="1:14" s="33" customFormat="1" ht="19" thickTop="1" thickBot="1" x14ac:dyDescent="0.25">
      <c r="A14" s="32" t="s">
        <v>61</v>
      </c>
      <c r="B14" s="33" t="s">
        <v>62</v>
      </c>
      <c r="C14" s="31" t="s">
        <v>64</v>
      </c>
      <c r="D14" s="34">
        <v>0</v>
      </c>
      <c r="E14" s="42">
        <v>2</v>
      </c>
      <c r="F14" s="33" t="s">
        <v>41</v>
      </c>
      <c r="G14" s="35">
        <f>IF(OR(K14="",E14=""),"",K14*E14)</f>
        <v>334</v>
      </c>
      <c r="H14" s="35">
        <f>IF(OR(L14="",E14=""),"",L14*E14)</f>
        <v>0</v>
      </c>
      <c r="I14" s="35">
        <f>IF(OR(M14="",E14=""),"",M14*E14)</f>
        <v>44</v>
      </c>
      <c r="J14" s="35">
        <f>IF(OR(N14="",E14=""),"",N14*E14)</f>
        <v>16.399999999999999</v>
      </c>
      <c r="K14" s="33">
        <v>167</v>
      </c>
      <c r="L14" s="33">
        <v>0</v>
      </c>
      <c r="M14" s="33">
        <v>22</v>
      </c>
      <c r="N14" s="33">
        <v>8.1999999999999993</v>
      </c>
    </row>
    <row r="15" spans="1:14" s="33" customFormat="1" ht="19" thickTop="1" thickBot="1" x14ac:dyDescent="0.25">
      <c r="A15" s="32"/>
      <c r="B15" s="33" t="s">
        <v>95</v>
      </c>
      <c r="C15" s="31" t="s">
        <v>53</v>
      </c>
      <c r="D15" s="34">
        <v>10</v>
      </c>
      <c r="E15" s="42">
        <v>2</v>
      </c>
      <c r="F15" s="33" t="s">
        <v>44</v>
      </c>
      <c r="G15" s="35">
        <f>IF(OR(K15="",E15=""),"",K15*E15)</f>
        <v>30</v>
      </c>
      <c r="H15" s="35">
        <f>IF(OR(L15="",E15=""),"",L15*E15)</f>
        <v>5.8</v>
      </c>
      <c r="I15" s="35">
        <f>IF(OR(M15="",E15=""),"",M15*E15)</f>
        <v>2.8</v>
      </c>
      <c r="J15" s="35">
        <f>IF(OR(N15="",E15=""),"",N15*E15)</f>
        <v>0.4</v>
      </c>
      <c r="K15" s="33">
        <v>15</v>
      </c>
      <c r="L15" s="33">
        <v>2.9</v>
      </c>
      <c r="M15" s="33">
        <v>1.4</v>
      </c>
      <c r="N15" s="33">
        <v>0.2</v>
      </c>
    </row>
    <row r="16" spans="1:14" s="33" customFormat="1" ht="19" thickTop="1" thickBot="1" x14ac:dyDescent="0.25">
      <c r="A16" s="32"/>
      <c r="B16" s="33" t="s">
        <v>106</v>
      </c>
      <c r="C16" s="31" t="s">
        <v>107</v>
      </c>
      <c r="D16" s="34">
        <v>50</v>
      </c>
      <c r="E16" s="42">
        <v>1</v>
      </c>
      <c r="F16" s="33" t="s">
        <v>44</v>
      </c>
      <c r="G16" s="35">
        <f>IF(OR(K16="",E16=""),"",K16*E16)</f>
        <v>61</v>
      </c>
      <c r="H16" s="35">
        <f>IF(OR(L16="",E16=""),"",L16*E16)</f>
        <v>14.7</v>
      </c>
      <c r="I16" s="35">
        <f>IF(OR(M16="",E16=""),"",M16*E16)</f>
        <v>1.1000000000000001</v>
      </c>
      <c r="J16" s="35">
        <f>IF(OR(N16="",E16=""),"",N16*E16)</f>
        <v>0.52</v>
      </c>
      <c r="K16" s="33">
        <v>61</v>
      </c>
      <c r="L16" s="33">
        <v>14.7</v>
      </c>
      <c r="M16" s="33">
        <v>1.1000000000000001</v>
      </c>
      <c r="N16" s="33">
        <v>0.52</v>
      </c>
    </row>
    <row r="17" spans="1:14" s="33" customFormat="1" ht="19" thickTop="1" thickBot="1" x14ac:dyDescent="0.25">
      <c r="A17" s="32"/>
      <c r="B17" s="33" t="s">
        <v>99</v>
      </c>
      <c r="C17" s="31" t="s">
        <v>53</v>
      </c>
      <c r="D17" s="34">
        <v>52</v>
      </c>
      <c r="E17" s="42">
        <v>2</v>
      </c>
      <c r="F17" s="33" t="s">
        <v>44</v>
      </c>
      <c r="G17" s="35">
        <f>IF(OR(K17="",E17=""),"",K17*E17)</f>
        <v>192</v>
      </c>
      <c r="H17" s="35">
        <f>IF(OR(L17="",E17=""),"",L17*E17)</f>
        <v>42</v>
      </c>
      <c r="I17" s="35">
        <f>IF(OR(M17="",E17=""),"",M17*E17)</f>
        <v>6.8</v>
      </c>
      <c r="J17" s="35">
        <f>IF(OR(N17="",E17=""),"",N17*E17)</f>
        <v>3</v>
      </c>
      <c r="K17" s="35">
        <v>96</v>
      </c>
      <c r="L17" s="33">
        <v>21</v>
      </c>
      <c r="M17" s="33">
        <v>3.4</v>
      </c>
      <c r="N17" s="33">
        <v>1.5</v>
      </c>
    </row>
    <row r="18" spans="1:14" s="28" customFormat="1" ht="35" thickTop="1" x14ac:dyDescent="0.2">
      <c r="A18" s="27" t="s">
        <v>48</v>
      </c>
      <c r="B18" s="28" t="s">
        <v>45</v>
      </c>
      <c r="C18" s="29" t="s">
        <v>86</v>
      </c>
      <c r="D18" s="28">
        <v>61</v>
      </c>
      <c r="E18" s="47">
        <v>2</v>
      </c>
      <c r="F18" s="28" t="s">
        <v>44</v>
      </c>
      <c r="G18" s="28">
        <f>IF(OR(K18="",E18=""),"",K18*E18)</f>
        <v>84</v>
      </c>
      <c r="H18" s="28">
        <f>IF(OR(L18="",E18=""),"",L18*E18)</f>
        <v>9.98</v>
      </c>
      <c r="I18" s="28">
        <f>IF(OR(M18="",E18=""),"",M18*E18)</f>
        <v>6.74</v>
      </c>
      <c r="J18" s="28">
        <f>IF(OR(N18="",E18=""),"",N18*E18)</f>
        <v>1.94</v>
      </c>
      <c r="K18" s="28">
        <v>42</v>
      </c>
      <c r="L18" s="28">
        <v>4.99</v>
      </c>
      <c r="M18" s="28">
        <v>3.37</v>
      </c>
      <c r="N18" s="28">
        <v>0.97</v>
      </c>
    </row>
    <row r="19" spans="1:14" s="28" customFormat="1" ht="51" x14ac:dyDescent="0.2">
      <c r="A19" s="27"/>
      <c r="B19" s="28" t="s">
        <v>46</v>
      </c>
      <c r="C19" s="29" t="s">
        <v>55</v>
      </c>
      <c r="E19" s="47"/>
      <c r="G19" s="28" t="str">
        <f>IF(OR(K19="",E19=""),"",K19*E19)</f>
        <v/>
      </c>
      <c r="H19" s="28" t="str">
        <f>IF(OR(L19="",E19=""),"",L19*E19)</f>
        <v/>
      </c>
      <c r="I19" s="28" t="str">
        <f>IF(OR(M19="",E19=""),"",M19*E19)</f>
        <v/>
      </c>
      <c r="J19" s="28" t="str">
        <f>IF(OR(N19="",E19=""),"",N19*E19)</f>
        <v/>
      </c>
    </row>
    <row r="20" spans="1:14" s="28" customFormat="1" ht="35" thickBot="1" x14ac:dyDescent="0.25">
      <c r="A20" s="27"/>
      <c r="B20" s="28" t="s">
        <v>80</v>
      </c>
      <c r="C20" s="29" t="s">
        <v>81</v>
      </c>
      <c r="E20" s="47">
        <v>1</v>
      </c>
      <c r="F20" s="28" t="s">
        <v>76</v>
      </c>
      <c r="G20" s="28" t="str">
        <f>IF(OR(K20="",E20=""),"",K20*E20)</f>
        <v/>
      </c>
      <c r="H20" s="28" t="str">
        <f>IF(OR(L20="",E20=""),"",L20*E20)</f>
        <v/>
      </c>
      <c r="I20" s="28" t="str">
        <f>IF(OR(M20="",E20=""),"",M20*E20)</f>
        <v/>
      </c>
      <c r="J20" s="28" t="str">
        <f>IF(OR(N20="",E20=""),"",N20*E20)</f>
        <v/>
      </c>
    </row>
    <row r="21" spans="1:14" s="55" customFormat="1" ht="18" thickTop="1" thickBot="1" x14ac:dyDescent="0.25">
      <c r="A21" s="57" t="s">
        <v>72</v>
      </c>
      <c r="B21" s="55" t="s">
        <v>59</v>
      </c>
      <c r="D21" s="55">
        <v>0</v>
      </c>
      <c r="E21" s="55">
        <v>1.5</v>
      </c>
      <c r="F21" s="55" t="s">
        <v>60</v>
      </c>
      <c r="G21" s="55">
        <f>IF(OR(K21="",E21=""),"",K21*E21)</f>
        <v>180</v>
      </c>
      <c r="H21" s="55">
        <f>IF(OR(L21="",E21=""),"",L21*E21)</f>
        <v>3</v>
      </c>
      <c r="I21" s="55">
        <f>IF(OR(M21="",E21=""),"",M21*E21)</f>
        <v>36</v>
      </c>
      <c r="J21" s="55">
        <f>IF(OR(N21="",E21=""),"",N21*E21)</f>
        <v>3</v>
      </c>
      <c r="K21" s="55">
        <v>120</v>
      </c>
      <c r="L21" s="55">
        <v>2</v>
      </c>
      <c r="M21" s="55">
        <v>24</v>
      </c>
      <c r="N21" s="55">
        <v>2</v>
      </c>
    </row>
    <row r="22" spans="1:14" s="55" customFormat="1" ht="18" thickTop="1" thickBot="1" x14ac:dyDescent="0.25">
      <c r="A22" s="58"/>
      <c r="B22" s="55" t="s">
        <v>100</v>
      </c>
      <c r="C22" s="55" t="s">
        <v>101</v>
      </c>
      <c r="D22" s="55">
        <v>40</v>
      </c>
      <c r="E22" s="55">
        <v>2</v>
      </c>
      <c r="F22" s="55" t="s">
        <v>44</v>
      </c>
      <c r="G22" s="55">
        <v>94</v>
      </c>
      <c r="H22" s="55">
        <v>23.6</v>
      </c>
      <c r="I22" s="55">
        <v>1.8</v>
      </c>
      <c r="J22" s="55">
        <v>0.2</v>
      </c>
      <c r="K22" s="55">
        <v>47</v>
      </c>
      <c r="L22" s="55">
        <v>11.8</v>
      </c>
      <c r="M22" s="55">
        <v>0.9</v>
      </c>
      <c r="N22" s="55">
        <v>0.1</v>
      </c>
    </row>
    <row r="23" spans="1:14" s="33" customFormat="1" ht="36" thickTop="1" thickBot="1" x14ac:dyDescent="0.25">
      <c r="A23" s="32" t="s">
        <v>73</v>
      </c>
      <c r="B23" s="33" t="s">
        <v>74</v>
      </c>
      <c r="C23" s="31" t="s">
        <v>87</v>
      </c>
      <c r="D23" s="34">
        <v>0</v>
      </c>
      <c r="E23" s="42">
        <v>1</v>
      </c>
      <c r="F23" s="33" t="s">
        <v>41</v>
      </c>
      <c r="G23" s="35">
        <f>IF(OR(K23="",E23=""),"",K23*E23)</f>
        <v>310</v>
      </c>
      <c r="H23" s="35">
        <f>IF(OR(L23="",E23=""),"",L23*E23)</f>
        <v>1</v>
      </c>
      <c r="I23" s="35">
        <f>IF(OR(M23="",E23=""),"",M23*E23)</f>
        <v>21</v>
      </c>
      <c r="J23" s="35">
        <f>IF(OR(N23="",E23=""),"",N23*E23)</f>
        <v>25</v>
      </c>
      <c r="K23" s="35">
        <v>310</v>
      </c>
      <c r="L23" s="33">
        <v>1</v>
      </c>
      <c r="M23" s="33">
        <v>21</v>
      </c>
      <c r="N23" s="33">
        <v>25</v>
      </c>
    </row>
    <row r="24" spans="1:14" s="33" customFormat="1" ht="19" thickTop="1" thickBot="1" x14ac:dyDescent="0.25">
      <c r="A24" s="32"/>
      <c r="B24" s="33" t="s">
        <v>77</v>
      </c>
      <c r="C24" s="31" t="s">
        <v>53</v>
      </c>
      <c r="D24" s="34">
        <v>15</v>
      </c>
      <c r="E24" s="42">
        <v>1</v>
      </c>
      <c r="F24" s="33" t="s">
        <v>44</v>
      </c>
      <c r="G24" s="35">
        <f>IF(OR(K24="",E24=""),"",K24*E24)</f>
        <v>25</v>
      </c>
      <c r="H24" s="35">
        <f>IF(OR(L24="",E24=""),"",L24*E24)</f>
        <v>5.8</v>
      </c>
      <c r="I24" s="35">
        <f>IF(OR(M24="",E24=""),"",M24*E24)</f>
        <v>1.3</v>
      </c>
      <c r="J24" s="35">
        <f>IF(OR(N24="",E24=""),"",N24*E24)</f>
        <v>0.1</v>
      </c>
      <c r="K24" s="35">
        <v>25</v>
      </c>
      <c r="L24" s="33">
        <v>5.8</v>
      </c>
      <c r="M24" s="33">
        <v>1.3</v>
      </c>
      <c r="N24" s="33">
        <v>0.1</v>
      </c>
    </row>
    <row r="25" spans="1:14" s="33" customFormat="1" ht="18" thickTop="1" thickBot="1" x14ac:dyDescent="0.25">
      <c r="A25" s="32"/>
      <c r="B25" s="33" t="s">
        <v>78</v>
      </c>
      <c r="C25" s="31"/>
      <c r="D25" s="34">
        <v>10</v>
      </c>
      <c r="E25" s="42">
        <v>21</v>
      </c>
      <c r="F25" s="33" t="s">
        <v>42</v>
      </c>
      <c r="G25" s="35">
        <f>IF(OR(K25="",E25=""),"",K25*E25)</f>
        <v>150.78</v>
      </c>
      <c r="H25" s="35">
        <f>IF(OR(L25="",E25=""),"",L25*E25)</f>
        <v>2.9400000000000004</v>
      </c>
      <c r="I25" s="35">
        <f>IF(OR(M25="",E25=""),"",M25*E25)</f>
        <v>1.68</v>
      </c>
      <c r="J25" s="35">
        <f>IF(OR(N25="",E25=""),"",N25*E25)</f>
        <v>15.917999999999999</v>
      </c>
      <c r="K25" s="35">
        <v>7.18</v>
      </c>
      <c r="L25" s="33">
        <v>0.14000000000000001</v>
      </c>
      <c r="M25" s="33">
        <v>0.08</v>
      </c>
      <c r="N25" s="33">
        <v>0.75800000000000001</v>
      </c>
    </row>
    <row r="26" spans="1:14" s="28" customFormat="1" ht="18" thickTop="1" x14ac:dyDescent="0.2">
      <c r="A26" s="27" t="s">
        <v>79</v>
      </c>
      <c r="B26" s="28" t="s">
        <v>82</v>
      </c>
      <c r="C26" s="29" t="s">
        <v>85</v>
      </c>
      <c r="D26" s="28">
        <v>0</v>
      </c>
      <c r="E26" s="47">
        <v>1</v>
      </c>
      <c r="F26" s="28" t="s">
        <v>76</v>
      </c>
      <c r="G26" s="28">
        <f>IF(OR(K26="",E26=""),"",K26*E26)</f>
        <v>10</v>
      </c>
      <c r="H26" s="28">
        <f>IF(OR(L26="",E26=""),"",L26*E26)</f>
        <v>0</v>
      </c>
      <c r="I26" s="28">
        <f>IF(OR(M26="",E26=""),"",M26*E26)</f>
        <v>0</v>
      </c>
      <c r="J26" s="28">
        <f>IF(OR(N26="",E26=""),"",N26*E26)</f>
        <v>0.5</v>
      </c>
      <c r="K26" s="28">
        <v>10</v>
      </c>
      <c r="L26" s="28">
        <v>0</v>
      </c>
      <c r="M26" s="28">
        <v>0</v>
      </c>
      <c r="N26" s="28">
        <v>0.5</v>
      </c>
    </row>
    <row r="27" spans="1:14" s="28" customFormat="1" ht="16" x14ac:dyDescent="0.2">
      <c r="A27" s="27"/>
      <c r="B27" s="28" t="s">
        <v>80</v>
      </c>
      <c r="C27" s="29"/>
      <c r="E27" s="47">
        <v>1</v>
      </c>
      <c r="F27" s="28" t="s">
        <v>76</v>
      </c>
      <c r="G27" s="28" t="str">
        <f>IF(OR(K27="",E27=""),"",K27*E27)</f>
        <v/>
      </c>
    </row>
    <row r="28" spans="1:14" s="28" customFormat="1" ht="17" x14ac:dyDescent="0.2">
      <c r="A28" s="27"/>
      <c r="B28" s="28" t="s">
        <v>83</v>
      </c>
      <c r="C28" s="29" t="s">
        <v>84</v>
      </c>
      <c r="E28" s="47">
        <v>1</v>
      </c>
      <c r="F28" s="28" t="s">
        <v>76</v>
      </c>
      <c r="G28" s="28" t="str">
        <f>IF(OR(K28="",E28=""),"",K28*E28)</f>
        <v/>
      </c>
    </row>
    <row r="29" spans="1:14" s="15" customFormat="1" x14ac:dyDescent="0.2">
      <c r="A29" s="15" t="s">
        <v>91</v>
      </c>
      <c r="C29" s="16"/>
      <c r="D29" s="17"/>
      <c r="E29" s="48"/>
      <c r="G29" s="18">
        <f>SUM(G2:G28)</f>
        <v>2250.7800000000002</v>
      </c>
      <c r="H29" s="18">
        <f>SUM(H2:H28)</f>
        <v>203.59</v>
      </c>
      <c r="I29" s="18">
        <f>SUM(I2:I28)</f>
        <v>192.93000000000004</v>
      </c>
      <c r="J29" s="18">
        <f>SUM(J2:J28)</f>
        <v>85.888000000000005</v>
      </c>
      <c r="K29" s="18"/>
    </row>
  </sheetData>
  <mergeCells count="8">
    <mergeCell ref="A26:A28"/>
    <mergeCell ref="A21:A22"/>
    <mergeCell ref="A2:A4"/>
    <mergeCell ref="A5:A9"/>
    <mergeCell ref="A11:A13"/>
    <mergeCell ref="A14:A17"/>
    <mergeCell ref="A18:A20"/>
    <mergeCell ref="A23:A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5" sqref="B5"/>
    </sheetView>
  </sheetViews>
  <sheetFormatPr baseColWidth="10" defaultColWidth="8.83203125" defaultRowHeight="15" x14ac:dyDescent="0.2"/>
  <cols>
    <col min="1" max="2" width="8.83203125" customWidth="1"/>
  </cols>
  <sheetData>
    <row r="1" spans="1:2" x14ac:dyDescent="0.2">
      <c r="A1" t="s">
        <v>10</v>
      </c>
      <c r="B1" t="s">
        <v>12</v>
      </c>
    </row>
    <row r="2" spans="1:2" x14ac:dyDescent="0.2">
      <c r="A2" t="s">
        <v>4</v>
      </c>
      <c r="B2">
        <v>0</v>
      </c>
    </row>
    <row r="3" spans="1:2" x14ac:dyDescent="0.2">
      <c r="A3" t="s">
        <v>5</v>
      </c>
      <c r="B3" t="e">
        <f>估算TDEE*0.8</f>
        <v>#NAME?</v>
      </c>
    </row>
    <row r="4" spans="1:2" x14ac:dyDescent="0.2">
      <c r="A4" t="s">
        <v>7</v>
      </c>
      <c r="B4" t="e">
        <f ca="1">估算TDEE-实际摄入(kcal)</f>
        <v>#NAME?</v>
      </c>
    </row>
    <row r="5" spans="1:2" x14ac:dyDescent="0.2">
      <c r="A5" t="s">
        <v>8</v>
      </c>
      <c r="B5" t="e">
        <f ca="1">初始瘦体重/(体重(kg))*100</f>
        <v>#NAME?</v>
      </c>
    </row>
    <row r="6" spans="1:2" x14ac:dyDescent="0.2">
      <c r="A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目标设定</vt:lpstr>
      <vt:lpstr>每日追踪</vt:lpstr>
      <vt:lpstr>补充说明</vt:lpstr>
      <vt:lpstr>DAY1</vt:lpstr>
      <vt:lpstr>DAY2</vt:lpstr>
      <vt:lpstr>DAY3</vt:lpstr>
      <vt:lpstr>公式说明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Shouren Wang</cp:lastModifiedBy>
  <dcterms:created xsi:type="dcterms:W3CDTF">2025-05-30T05:01:09Z</dcterms:created>
  <dcterms:modified xsi:type="dcterms:W3CDTF">2025-05-31T05:51:53Z</dcterms:modified>
</cp:coreProperties>
</file>