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aufdenkampe/Documents/Python/WikiSRATMicroService/data/"/>
    </mc:Choice>
  </mc:AlternateContent>
  <xr:revisionPtr revIDLastSave="0" documentId="13_ncr:1_{3EAEF196-A6E3-304C-A80D-782CC9AD8E15}" xr6:coauthVersionLast="47" xr6:coauthVersionMax="47" xr10:uidLastSave="{00000000-0000-0000-0000-000000000000}"/>
  <bookViews>
    <workbookView xWindow="12200" yWindow="-21140" windowWidth="24800" windowHeight="21140" activeTab="2" xr2:uid="{00000000-000D-0000-FFFF-FFFF00000000}"/>
  </bookViews>
  <sheets>
    <sheet name="focusarea_loads" sheetId="1" r:id="rId1"/>
    <sheet name="cluster_load_noFA" sheetId="2" r:id="rId2"/>
    <sheet name="Table1-ClusterLoa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ruMJeT3iqXXbP+/3Ecw0O7G99zQ=="/>
    </ext>
  </extLst>
</workbook>
</file>

<file path=xl/calcChain.xml><?xml version="1.0" encoding="utf-8"?>
<calcChain xmlns="http://schemas.openxmlformats.org/spreadsheetml/2006/main">
  <c r="B451" i="4" l="1"/>
  <c r="C451" i="4"/>
  <c r="D451" i="4"/>
  <c r="F451" i="4"/>
  <c r="E451" i="4" s="1"/>
  <c r="G451" i="4"/>
  <c r="H451" i="4"/>
  <c r="I451" i="4" s="1"/>
  <c r="J451" i="4"/>
  <c r="K451" i="4"/>
  <c r="B452" i="4"/>
  <c r="C452" i="4"/>
  <c r="D452" i="4"/>
  <c r="F452" i="4"/>
  <c r="G452" i="4"/>
  <c r="E452" i="4" s="1"/>
  <c r="H452" i="4"/>
  <c r="I452" i="4" s="1"/>
  <c r="M452" i="4" s="1"/>
  <c r="J452" i="4"/>
  <c r="K452" i="4"/>
  <c r="N452" i="4"/>
  <c r="B453" i="4"/>
  <c r="C453" i="4"/>
  <c r="D453" i="4"/>
  <c r="F453" i="4"/>
  <c r="E453" i="4" s="1"/>
  <c r="G453" i="4"/>
  <c r="H453" i="4"/>
  <c r="J453" i="4"/>
  <c r="K453" i="4"/>
  <c r="B454" i="4"/>
  <c r="C454" i="4"/>
  <c r="D454" i="4"/>
  <c r="F454" i="4"/>
  <c r="E454" i="4" s="1"/>
  <c r="G454" i="4"/>
  <c r="H454" i="4"/>
  <c r="I454" i="4" s="1"/>
  <c r="M454" i="4" s="1"/>
  <c r="J454" i="4"/>
  <c r="K454" i="4"/>
  <c r="Q451" i="4"/>
  <c r="Q452" i="4" s="1"/>
  <c r="Q453" i="4" s="1"/>
  <c r="Q454" i="4" s="1"/>
  <c r="P452" i="4"/>
  <c r="R452" i="4"/>
  <c r="T452" i="4"/>
  <c r="U452" i="4"/>
  <c r="V452" i="4"/>
  <c r="X452" i="4"/>
  <c r="X453" i="4" s="1"/>
  <c r="X454" i="4" s="1"/>
  <c r="Y452" i="4"/>
  <c r="Y453" i="4" s="1"/>
  <c r="Y454" i="4" s="1"/>
  <c r="P453" i="4"/>
  <c r="R453" i="4"/>
  <c r="T453" i="4"/>
  <c r="T454" i="4" s="1"/>
  <c r="U453" i="4"/>
  <c r="V453" i="4"/>
  <c r="V454" i="4" s="1"/>
  <c r="P454" i="4"/>
  <c r="R454" i="4"/>
  <c r="U454" i="4"/>
  <c r="Y448" i="4"/>
  <c r="K448" i="4" s="1"/>
  <c r="X448" i="4"/>
  <c r="J448" i="4" s="1"/>
  <c r="V448" i="4"/>
  <c r="V449" i="4" s="1"/>
  <c r="U448" i="4"/>
  <c r="G448" i="4" s="1"/>
  <c r="T448" i="4"/>
  <c r="T449" i="4" s="1"/>
  <c r="R448" i="4"/>
  <c r="R449" i="4" s="1"/>
  <c r="Q448" i="4"/>
  <c r="Q449" i="4" s="1"/>
  <c r="P448" i="4"/>
  <c r="P449" i="4" s="1"/>
  <c r="F448" i="4"/>
  <c r="K467" i="4"/>
  <c r="J467" i="4"/>
  <c r="H467" i="4"/>
  <c r="F467" i="4"/>
  <c r="D467" i="4"/>
  <c r="K466" i="4"/>
  <c r="J466" i="4"/>
  <c r="H466" i="4"/>
  <c r="F466" i="4"/>
  <c r="D466" i="4"/>
  <c r="K465" i="4"/>
  <c r="J465" i="4"/>
  <c r="H465" i="4"/>
  <c r="F465" i="4"/>
  <c r="D465" i="4"/>
  <c r="K464" i="4"/>
  <c r="J464" i="4"/>
  <c r="H464" i="4"/>
  <c r="F464" i="4"/>
  <c r="D464" i="4"/>
  <c r="K438" i="4"/>
  <c r="J438" i="4"/>
  <c r="H438" i="4"/>
  <c r="G438" i="4"/>
  <c r="F438" i="4"/>
  <c r="D438" i="4"/>
  <c r="K437" i="4"/>
  <c r="J437" i="4"/>
  <c r="H437" i="4"/>
  <c r="G437" i="4"/>
  <c r="F437" i="4"/>
  <c r="D437" i="4"/>
  <c r="K436" i="4"/>
  <c r="J436" i="4"/>
  <c r="H436" i="4"/>
  <c r="G436" i="4"/>
  <c r="F436" i="4"/>
  <c r="D436" i="4"/>
  <c r="K435" i="4"/>
  <c r="J435" i="4"/>
  <c r="H435" i="4"/>
  <c r="G435" i="4"/>
  <c r="F435" i="4"/>
  <c r="D435" i="4"/>
  <c r="K424" i="4"/>
  <c r="J424" i="4"/>
  <c r="H424" i="4"/>
  <c r="F424" i="4"/>
  <c r="D424" i="4"/>
  <c r="K423" i="4"/>
  <c r="J423" i="4"/>
  <c r="H423" i="4"/>
  <c r="F423" i="4"/>
  <c r="D423" i="4"/>
  <c r="K422" i="4"/>
  <c r="J422" i="4"/>
  <c r="H422" i="4"/>
  <c r="F422" i="4"/>
  <c r="D422" i="4"/>
  <c r="K421" i="4"/>
  <c r="J421" i="4"/>
  <c r="H421" i="4"/>
  <c r="F421" i="4"/>
  <c r="D421" i="4"/>
  <c r="K420" i="4"/>
  <c r="J420" i="4"/>
  <c r="H420" i="4"/>
  <c r="F420" i="4"/>
  <c r="D420" i="4"/>
  <c r="K419" i="4"/>
  <c r="J419" i="4"/>
  <c r="H419" i="4"/>
  <c r="F419" i="4"/>
  <c r="D419" i="4"/>
  <c r="K418" i="4"/>
  <c r="J418" i="4"/>
  <c r="H418" i="4"/>
  <c r="F418" i="4"/>
  <c r="D418" i="4"/>
  <c r="K417" i="4"/>
  <c r="J417" i="4"/>
  <c r="H417" i="4"/>
  <c r="F417" i="4"/>
  <c r="D417" i="4"/>
  <c r="K416" i="4"/>
  <c r="J416" i="4"/>
  <c r="H416" i="4"/>
  <c r="F416" i="4"/>
  <c r="D416" i="4"/>
  <c r="K415" i="4"/>
  <c r="J415" i="4"/>
  <c r="H415" i="4"/>
  <c r="F415" i="4"/>
  <c r="D415" i="4"/>
  <c r="K414" i="4"/>
  <c r="J414" i="4"/>
  <c r="H414" i="4"/>
  <c r="F414" i="4"/>
  <c r="D414" i="4"/>
  <c r="K413" i="4"/>
  <c r="J413" i="4"/>
  <c r="H413" i="4"/>
  <c r="F413" i="4"/>
  <c r="D413" i="4"/>
  <c r="K381" i="4"/>
  <c r="J381" i="4"/>
  <c r="H381" i="4"/>
  <c r="G381" i="4"/>
  <c r="F381" i="4"/>
  <c r="D381" i="4"/>
  <c r="K380" i="4"/>
  <c r="J380" i="4"/>
  <c r="H380" i="4"/>
  <c r="G380" i="4"/>
  <c r="F380" i="4"/>
  <c r="D380" i="4"/>
  <c r="K379" i="4"/>
  <c r="J379" i="4"/>
  <c r="H379" i="4"/>
  <c r="G379" i="4"/>
  <c r="F379" i="4"/>
  <c r="D379" i="4"/>
  <c r="K378" i="4"/>
  <c r="J378" i="4"/>
  <c r="H378" i="4"/>
  <c r="G378" i="4"/>
  <c r="F378" i="4"/>
  <c r="D378" i="4"/>
  <c r="K377" i="4"/>
  <c r="J377" i="4"/>
  <c r="H377" i="4"/>
  <c r="G377" i="4"/>
  <c r="F377" i="4"/>
  <c r="D377" i="4"/>
  <c r="K376" i="4"/>
  <c r="J376" i="4"/>
  <c r="H376" i="4"/>
  <c r="G376" i="4"/>
  <c r="F376" i="4"/>
  <c r="D376" i="4"/>
  <c r="K375" i="4"/>
  <c r="J375" i="4"/>
  <c r="H375" i="4"/>
  <c r="G375" i="4"/>
  <c r="F375" i="4"/>
  <c r="D375" i="4"/>
  <c r="K374" i="4"/>
  <c r="J374" i="4"/>
  <c r="H374" i="4"/>
  <c r="G374" i="4"/>
  <c r="F374" i="4"/>
  <c r="D374" i="4"/>
  <c r="K373" i="4"/>
  <c r="J373" i="4"/>
  <c r="H373" i="4"/>
  <c r="G373" i="4"/>
  <c r="F373" i="4"/>
  <c r="D373" i="4"/>
  <c r="K372" i="4"/>
  <c r="J372" i="4"/>
  <c r="H372" i="4"/>
  <c r="G372" i="4"/>
  <c r="F372" i="4"/>
  <c r="D372" i="4"/>
  <c r="K371" i="4"/>
  <c r="J371" i="4"/>
  <c r="H371" i="4"/>
  <c r="G371" i="4"/>
  <c r="F371" i="4"/>
  <c r="D371" i="4"/>
  <c r="K370" i="4"/>
  <c r="J370" i="4"/>
  <c r="H370" i="4"/>
  <c r="G370" i="4"/>
  <c r="F370" i="4"/>
  <c r="D370" i="4"/>
  <c r="K359" i="4"/>
  <c r="J359" i="4"/>
  <c r="H359" i="4"/>
  <c r="F359" i="4"/>
  <c r="D359" i="4"/>
  <c r="K358" i="4"/>
  <c r="J358" i="4"/>
  <c r="H358" i="4"/>
  <c r="F358" i="4"/>
  <c r="D358" i="4"/>
  <c r="K357" i="4"/>
  <c r="J357" i="4"/>
  <c r="H357" i="4"/>
  <c r="F357" i="4"/>
  <c r="D357" i="4"/>
  <c r="K356" i="4"/>
  <c r="J356" i="4"/>
  <c r="H356" i="4"/>
  <c r="F356" i="4"/>
  <c r="D356" i="4"/>
  <c r="K355" i="4"/>
  <c r="J355" i="4"/>
  <c r="H355" i="4"/>
  <c r="F355" i="4"/>
  <c r="D355" i="4"/>
  <c r="K354" i="4"/>
  <c r="J354" i="4"/>
  <c r="H354" i="4"/>
  <c r="F354" i="4"/>
  <c r="D354" i="4"/>
  <c r="K353" i="4"/>
  <c r="J353" i="4"/>
  <c r="H353" i="4"/>
  <c r="F353" i="4"/>
  <c r="D353" i="4"/>
  <c r="K352" i="4"/>
  <c r="J352" i="4"/>
  <c r="H352" i="4"/>
  <c r="F352" i="4"/>
  <c r="D352" i="4"/>
  <c r="K351" i="4"/>
  <c r="J351" i="4"/>
  <c r="H351" i="4"/>
  <c r="F351" i="4"/>
  <c r="D351" i="4"/>
  <c r="K350" i="4"/>
  <c r="J350" i="4"/>
  <c r="H350" i="4"/>
  <c r="F350" i="4"/>
  <c r="D350" i="4"/>
  <c r="K349" i="4"/>
  <c r="J349" i="4"/>
  <c r="H349" i="4"/>
  <c r="F349" i="4"/>
  <c r="D349" i="4"/>
  <c r="K315" i="4"/>
  <c r="J315" i="4"/>
  <c r="H315" i="4"/>
  <c r="G315" i="4"/>
  <c r="F315" i="4"/>
  <c r="D315" i="4"/>
  <c r="K314" i="4"/>
  <c r="J314" i="4"/>
  <c r="H314" i="4"/>
  <c r="G314" i="4"/>
  <c r="F314" i="4"/>
  <c r="D314" i="4"/>
  <c r="K313" i="4"/>
  <c r="J313" i="4"/>
  <c r="H313" i="4"/>
  <c r="G313" i="4"/>
  <c r="F313" i="4"/>
  <c r="D313" i="4"/>
  <c r="K312" i="4"/>
  <c r="J312" i="4"/>
  <c r="H312" i="4"/>
  <c r="G312" i="4"/>
  <c r="F312" i="4"/>
  <c r="D312" i="4"/>
  <c r="K311" i="4"/>
  <c r="J311" i="4"/>
  <c r="H311" i="4"/>
  <c r="G311" i="4"/>
  <c r="F311" i="4"/>
  <c r="D311" i="4"/>
  <c r="K310" i="4"/>
  <c r="J310" i="4"/>
  <c r="H310" i="4"/>
  <c r="G310" i="4"/>
  <c r="F310" i="4"/>
  <c r="D310" i="4"/>
  <c r="K309" i="4"/>
  <c r="J309" i="4"/>
  <c r="H309" i="4"/>
  <c r="G309" i="4"/>
  <c r="F309" i="4"/>
  <c r="D309" i="4"/>
  <c r="K308" i="4"/>
  <c r="J308" i="4"/>
  <c r="H308" i="4"/>
  <c r="G308" i="4"/>
  <c r="F308" i="4"/>
  <c r="D308" i="4"/>
  <c r="K307" i="4"/>
  <c r="J307" i="4"/>
  <c r="H307" i="4"/>
  <c r="G307" i="4"/>
  <c r="F307" i="4"/>
  <c r="D307" i="4"/>
  <c r="K306" i="4"/>
  <c r="J306" i="4"/>
  <c r="H306" i="4"/>
  <c r="G306" i="4"/>
  <c r="F306" i="4"/>
  <c r="D306" i="4"/>
  <c r="K305" i="4"/>
  <c r="J305" i="4"/>
  <c r="H305" i="4"/>
  <c r="G305" i="4"/>
  <c r="F305" i="4"/>
  <c r="D305" i="4"/>
  <c r="K293" i="4"/>
  <c r="J293" i="4"/>
  <c r="H293" i="4"/>
  <c r="F293" i="4"/>
  <c r="D293" i="4"/>
  <c r="K292" i="4"/>
  <c r="J292" i="4"/>
  <c r="H292" i="4"/>
  <c r="F292" i="4"/>
  <c r="D292" i="4"/>
  <c r="K291" i="4"/>
  <c r="J291" i="4"/>
  <c r="H291" i="4"/>
  <c r="F291" i="4"/>
  <c r="D291" i="4"/>
  <c r="K290" i="4"/>
  <c r="J290" i="4"/>
  <c r="H290" i="4"/>
  <c r="F290" i="4"/>
  <c r="D290" i="4"/>
  <c r="K289" i="4"/>
  <c r="J289" i="4"/>
  <c r="H289" i="4"/>
  <c r="F289" i="4"/>
  <c r="D289" i="4"/>
  <c r="K288" i="4"/>
  <c r="J288" i="4"/>
  <c r="H288" i="4"/>
  <c r="F288" i="4"/>
  <c r="D288" i="4"/>
  <c r="K287" i="4"/>
  <c r="J287" i="4"/>
  <c r="H287" i="4"/>
  <c r="F287" i="4"/>
  <c r="D287" i="4"/>
  <c r="K286" i="4"/>
  <c r="J286" i="4"/>
  <c r="H286" i="4"/>
  <c r="F286" i="4"/>
  <c r="D286" i="4"/>
  <c r="K285" i="4"/>
  <c r="J285" i="4"/>
  <c r="H285" i="4"/>
  <c r="F285" i="4"/>
  <c r="D285" i="4"/>
  <c r="K284" i="4"/>
  <c r="J284" i="4"/>
  <c r="H284" i="4"/>
  <c r="F284" i="4"/>
  <c r="D284" i="4"/>
  <c r="K283" i="4"/>
  <c r="J283" i="4"/>
  <c r="H283" i="4"/>
  <c r="F283" i="4"/>
  <c r="D283" i="4"/>
  <c r="K282" i="4"/>
  <c r="J282" i="4"/>
  <c r="H282" i="4"/>
  <c r="F282" i="4"/>
  <c r="D282" i="4"/>
  <c r="K281" i="4"/>
  <c r="J281" i="4"/>
  <c r="H281" i="4"/>
  <c r="F281" i="4"/>
  <c r="D281" i="4"/>
  <c r="K280" i="4"/>
  <c r="J280" i="4"/>
  <c r="H280" i="4"/>
  <c r="F280" i="4"/>
  <c r="D280" i="4"/>
  <c r="K279" i="4"/>
  <c r="J279" i="4"/>
  <c r="H279" i="4"/>
  <c r="F279" i="4"/>
  <c r="D279" i="4"/>
  <c r="K278" i="4"/>
  <c r="J278" i="4"/>
  <c r="H278" i="4"/>
  <c r="F278" i="4"/>
  <c r="D278" i="4"/>
  <c r="K277" i="4"/>
  <c r="J277" i="4"/>
  <c r="H277" i="4"/>
  <c r="F277" i="4"/>
  <c r="D277" i="4"/>
  <c r="K276" i="4"/>
  <c r="J276" i="4"/>
  <c r="H276" i="4"/>
  <c r="F276" i="4"/>
  <c r="D276" i="4"/>
  <c r="K275" i="4"/>
  <c r="J275" i="4"/>
  <c r="H275" i="4"/>
  <c r="F275" i="4"/>
  <c r="D275" i="4"/>
  <c r="K274" i="4"/>
  <c r="J274" i="4"/>
  <c r="H274" i="4"/>
  <c r="F274" i="4"/>
  <c r="D274" i="4"/>
  <c r="K273" i="4"/>
  <c r="J273" i="4"/>
  <c r="H273" i="4"/>
  <c r="F273" i="4"/>
  <c r="D273" i="4"/>
  <c r="K272" i="4"/>
  <c r="J272" i="4"/>
  <c r="H272" i="4"/>
  <c r="F272" i="4"/>
  <c r="D272" i="4"/>
  <c r="K243" i="4"/>
  <c r="J243" i="4"/>
  <c r="H243" i="4"/>
  <c r="G243" i="4"/>
  <c r="F243" i="4"/>
  <c r="D243" i="4"/>
  <c r="K242" i="4"/>
  <c r="J242" i="4"/>
  <c r="H242" i="4"/>
  <c r="G242" i="4"/>
  <c r="F242" i="4"/>
  <c r="D242" i="4"/>
  <c r="K241" i="4"/>
  <c r="J241" i="4"/>
  <c r="H241" i="4"/>
  <c r="G241" i="4"/>
  <c r="F241" i="4"/>
  <c r="D241" i="4"/>
  <c r="K240" i="4"/>
  <c r="J240" i="4"/>
  <c r="H240" i="4"/>
  <c r="G240" i="4"/>
  <c r="F240" i="4"/>
  <c r="D240" i="4"/>
  <c r="K239" i="4"/>
  <c r="J239" i="4"/>
  <c r="H239" i="4"/>
  <c r="G239" i="4"/>
  <c r="F239" i="4"/>
  <c r="D239" i="4"/>
  <c r="K238" i="4"/>
  <c r="J238" i="4"/>
  <c r="H238" i="4"/>
  <c r="G238" i="4"/>
  <c r="F238" i="4"/>
  <c r="D238" i="4"/>
  <c r="K237" i="4"/>
  <c r="J237" i="4"/>
  <c r="H237" i="4"/>
  <c r="G237" i="4"/>
  <c r="F237" i="4"/>
  <c r="D237" i="4"/>
  <c r="K236" i="4"/>
  <c r="J236" i="4"/>
  <c r="H236" i="4"/>
  <c r="G236" i="4"/>
  <c r="F236" i="4"/>
  <c r="D236" i="4"/>
  <c r="K235" i="4"/>
  <c r="J235" i="4"/>
  <c r="H235" i="4"/>
  <c r="G235" i="4"/>
  <c r="F235" i="4"/>
  <c r="D235" i="4"/>
  <c r="K234" i="4"/>
  <c r="J234" i="4"/>
  <c r="H234" i="4"/>
  <c r="G234" i="4"/>
  <c r="F234" i="4"/>
  <c r="D234" i="4"/>
  <c r="K233" i="4"/>
  <c r="J233" i="4"/>
  <c r="H233" i="4"/>
  <c r="G233" i="4"/>
  <c r="F233" i="4"/>
  <c r="D233" i="4"/>
  <c r="K232" i="4"/>
  <c r="J232" i="4"/>
  <c r="H232" i="4"/>
  <c r="G232" i="4"/>
  <c r="F232" i="4"/>
  <c r="D232" i="4"/>
  <c r="K231" i="4"/>
  <c r="J231" i="4"/>
  <c r="H231" i="4"/>
  <c r="G231" i="4"/>
  <c r="F231" i="4"/>
  <c r="D231" i="4"/>
  <c r="K230" i="4"/>
  <c r="J230" i="4"/>
  <c r="H230" i="4"/>
  <c r="G230" i="4"/>
  <c r="F230" i="4"/>
  <c r="D230" i="4"/>
  <c r="K229" i="4"/>
  <c r="J229" i="4"/>
  <c r="H229" i="4"/>
  <c r="G229" i="4"/>
  <c r="F229" i="4"/>
  <c r="D229" i="4"/>
  <c r="K228" i="4"/>
  <c r="J228" i="4"/>
  <c r="H228" i="4"/>
  <c r="G228" i="4"/>
  <c r="F228" i="4"/>
  <c r="D228" i="4"/>
  <c r="K227" i="4"/>
  <c r="J227" i="4"/>
  <c r="H227" i="4"/>
  <c r="G227" i="4"/>
  <c r="F227" i="4"/>
  <c r="D227" i="4"/>
  <c r="K226" i="4"/>
  <c r="J226" i="4"/>
  <c r="H226" i="4"/>
  <c r="G226" i="4"/>
  <c r="F226" i="4"/>
  <c r="D226" i="4"/>
  <c r="K225" i="4"/>
  <c r="J225" i="4"/>
  <c r="H225" i="4"/>
  <c r="G225" i="4"/>
  <c r="F225" i="4"/>
  <c r="D225" i="4"/>
  <c r="K224" i="4"/>
  <c r="J224" i="4"/>
  <c r="H224" i="4"/>
  <c r="G224" i="4"/>
  <c r="F224" i="4"/>
  <c r="D224" i="4"/>
  <c r="K223" i="4"/>
  <c r="J223" i="4"/>
  <c r="H223" i="4"/>
  <c r="G223" i="4"/>
  <c r="F223" i="4"/>
  <c r="D223" i="4"/>
  <c r="K222" i="4"/>
  <c r="J222" i="4"/>
  <c r="H222" i="4"/>
  <c r="G222" i="4"/>
  <c r="F222" i="4"/>
  <c r="D222" i="4"/>
  <c r="K211" i="4"/>
  <c r="J211" i="4"/>
  <c r="H211" i="4"/>
  <c r="F211" i="4"/>
  <c r="D211" i="4"/>
  <c r="K210" i="4"/>
  <c r="J210" i="4"/>
  <c r="H210" i="4"/>
  <c r="F210" i="4"/>
  <c r="D210" i="4"/>
  <c r="K209" i="4"/>
  <c r="J209" i="4"/>
  <c r="H209" i="4"/>
  <c r="F209" i="4"/>
  <c r="D209" i="4"/>
  <c r="K208" i="4"/>
  <c r="J208" i="4"/>
  <c r="H208" i="4"/>
  <c r="F208" i="4"/>
  <c r="D208" i="4"/>
  <c r="K207" i="4"/>
  <c r="J207" i="4"/>
  <c r="H207" i="4"/>
  <c r="F207" i="4"/>
  <c r="D207" i="4"/>
  <c r="K206" i="4"/>
  <c r="J206" i="4"/>
  <c r="H206" i="4"/>
  <c r="F206" i="4"/>
  <c r="D206" i="4"/>
  <c r="K205" i="4"/>
  <c r="J205" i="4"/>
  <c r="H205" i="4"/>
  <c r="F205" i="4"/>
  <c r="D205" i="4"/>
  <c r="K204" i="4"/>
  <c r="J204" i="4"/>
  <c r="H204" i="4"/>
  <c r="F204" i="4"/>
  <c r="D204" i="4"/>
  <c r="K203" i="4"/>
  <c r="J203" i="4"/>
  <c r="H203" i="4"/>
  <c r="F203" i="4"/>
  <c r="D203" i="4"/>
  <c r="K202" i="4"/>
  <c r="J202" i="4"/>
  <c r="H202" i="4"/>
  <c r="F202" i="4"/>
  <c r="D202" i="4"/>
  <c r="K201" i="4"/>
  <c r="J201" i="4"/>
  <c r="H201" i="4"/>
  <c r="F201" i="4"/>
  <c r="D201" i="4"/>
  <c r="K200" i="4"/>
  <c r="J200" i="4"/>
  <c r="H200" i="4"/>
  <c r="F200" i="4"/>
  <c r="D200" i="4"/>
  <c r="K173" i="4"/>
  <c r="J173" i="4"/>
  <c r="H173" i="4"/>
  <c r="G173" i="4"/>
  <c r="F173" i="4"/>
  <c r="D173" i="4"/>
  <c r="K172" i="4"/>
  <c r="J172" i="4"/>
  <c r="H172" i="4"/>
  <c r="G172" i="4"/>
  <c r="F172" i="4"/>
  <c r="D172" i="4"/>
  <c r="K171" i="4"/>
  <c r="J171" i="4"/>
  <c r="H171" i="4"/>
  <c r="G171" i="4"/>
  <c r="F171" i="4"/>
  <c r="D171" i="4"/>
  <c r="K170" i="4"/>
  <c r="J170" i="4"/>
  <c r="H170" i="4"/>
  <c r="G170" i="4"/>
  <c r="F170" i="4"/>
  <c r="D170" i="4"/>
  <c r="K169" i="4"/>
  <c r="J169" i="4"/>
  <c r="H169" i="4"/>
  <c r="G169" i="4"/>
  <c r="F169" i="4"/>
  <c r="D169" i="4"/>
  <c r="K168" i="4"/>
  <c r="J168" i="4"/>
  <c r="H168" i="4"/>
  <c r="G168" i="4"/>
  <c r="F168" i="4"/>
  <c r="D168" i="4"/>
  <c r="K167" i="4"/>
  <c r="J167" i="4"/>
  <c r="H167" i="4"/>
  <c r="G167" i="4"/>
  <c r="F167" i="4"/>
  <c r="D167" i="4"/>
  <c r="K166" i="4"/>
  <c r="J166" i="4"/>
  <c r="H166" i="4"/>
  <c r="G166" i="4"/>
  <c r="F166" i="4"/>
  <c r="D166" i="4"/>
  <c r="K165" i="4"/>
  <c r="J165" i="4"/>
  <c r="H165" i="4"/>
  <c r="G165" i="4"/>
  <c r="F165" i="4"/>
  <c r="D165" i="4"/>
  <c r="K164" i="4"/>
  <c r="J164" i="4"/>
  <c r="H164" i="4"/>
  <c r="G164" i="4"/>
  <c r="F164" i="4"/>
  <c r="D164" i="4"/>
  <c r="K163" i="4"/>
  <c r="J163" i="4"/>
  <c r="H163" i="4"/>
  <c r="G163" i="4"/>
  <c r="F163" i="4"/>
  <c r="D163" i="4"/>
  <c r="K162" i="4"/>
  <c r="J162" i="4"/>
  <c r="H162" i="4"/>
  <c r="G162" i="4"/>
  <c r="F162" i="4"/>
  <c r="D162" i="4"/>
  <c r="K151" i="4"/>
  <c r="J151" i="4"/>
  <c r="H151" i="4"/>
  <c r="F151" i="4"/>
  <c r="D151" i="4"/>
  <c r="K150" i="4"/>
  <c r="J150" i="4"/>
  <c r="H150" i="4"/>
  <c r="F150" i="4"/>
  <c r="D150" i="4"/>
  <c r="K149" i="4"/>
  <c r="J149" i="4"/>
  <c r="H149" i="4"/>
  <c r="F149" i="4"/>
  <c r="D149" i="4"/>
  <c r="K148" i="4"/>
  <c r="J148" i="4"/>
  <c r="H148" i="4"/>
  <c r="F148" i="4"/>
  <c r="D148" i="4"/>
  <c r="K147" i="4"/>
  <c r="J147" i="4"/>
  <c r="H147" i="4"/>
  <c r="F147" i="4"/>
  <c r="D147" i="4"/>
  <c r="K146" i="4"/>
  <c r="J146" i="4"/>
  <c r="H146" i="4"/>
  <c r="F146" i="4"/>
  <c r="D146" i="4"/>
  <c r="K145" i="4"/>
  <c r="J145" i="4"/>
  <c r="H145" i="4"/>
  <c r="F145" i="4"/>
  <c r="D145" i="4"/>
  <c r="K144" i="4"/>
  <c r="J144" i="4"/>
  <c r="H144" i="4"/>
  <c r="F144" i="4"/>
  <c r="D144" i="4"/>
  <c r="K143" i="4"/>
  <c r="J143" i="4"/>
  <c r="H143" i="4"/>
  <c r="F143" i="4"/>
  <c r="D143" i="4"/>
  <c r="K142" i="4"/>
  <c r="J142" i="4"/>
  <c r="H142" i="4"/>
  <c r="F142" i="4"/>
  <c r="D142" i="4"/>
  <c r="K141" i="4"/>
  <c r="J141" i="4"/>
  <c r="H141" i="4"/>
  <c r="F141" i="4"/>
  <c r="D141" i="4"/>
  <c r="K140" i="4"/>
  <c r="J140" i="4"/>
  <c r="H140" i="4"/>
  <c r="F140" i="4"/>
  <c r="D140" i="4"/>
  <c r="K139" i="4"/>
  <c r="J139" i="4"/>
  <c r="H139" i="4"/>
  <c r="F139" i="4"/>
  <c r="D139" i="4"/>
  <c r="K138" i="4"/>
  <c r="J138" i="4"/>
  <c r="H138" i="4"/>
  <c r="F138" i="4"/>
  <c r="D138" i="4"/>
  <c r="K137" i="4"/>
  <c r="J137" i="4"/>
  <c r="H137" i="4"/>
  <c r="F137" i="4"/>
  <c r="D137" i="4"/>
  <c r="K136" i="4"/>
  <c r="J136" i="4"/>
  <c r="H136" i="4"/>
  <c r="F136" i="4"/>
  <c r="D136" i="4"/>
  <c r="K135" i="4"/>
  <c r="J135" i="4"/>
  <c r="H135" i="4"/>
  <c r="F135" i="4"/>
  <c r="D135" i="4"/>
  <c r="K96" i="4"/>
  <c r="J96" i="4"/>
  <c r="H96" i="4"/>
  <c r="G96" i="4"/>
  <c r="F96" i="4"/>
  <c r="D96" i="4"/>
  <c r="K95" i="4"/>
  <c r="J95" i="4"/>
  <c r="H95" i="4"/>
  <c r="G95" i="4"/>
  <c r="F95" i="4"/>
  <c r="D95" i="4"/>
  <c r="K94" i="4"/>
  <c r="J94" i="4"/>
  <c r="H94" i="4"/>
  <c r="G94" i="4"/>
  <c r="F94" i="4"/>
  <c r="D94" i="4"/>
  <c r="K93" i="4"/>
  <c r="J93" i="4"/>
  <c r="H93" i="4"/>
  <c r="G93" i="4"/>
  <c r="F93" i="4"/>
  <c r="D93" i="4"/>
  <c r="K92" i="4"/>
  <c r="J92" i="4"/>
  <c r="H92" i="4"/>
  <c r="G92" i="4"/>
  <c r="F92" i="4"/>
  <c r="D92" i="4"/>
  <c r="K91" i="4"/>
  <c r="J91" i="4"/>
  <c r="H91" i="4"/>
  <c r="G91" i="4"/>
  <c r="F91" i="4"/>
  <c r="D91" i="4"/>
  <c r="K90" i="4"/>
  <c r="J90" i="4"/>
  <c r="H90" i="4"/>
  <c r="G90" i="4"/>
  <c r="F90" i="4"/>
  <c r="D90" i="4"/>
  <c r="K89" i="4"/>
  <c r="J89" i="4"/>
  <c r="H89" i="4"/>
  <c r="G89" i="4"/>
  <c r="F89" i="4"/>
  <c r="D89" i="4"/>
  <c r="K88" i="4"/>
  <c r="J88" i="4"/>
  <c r="H88" i="4"/>
  <c r="G88" i="4"/>
  <c r="F88" i="4"/>
  <c r="D88" i="4"/>
  <c r="K87" i="4"/>
  <c r="J87" i="4"/>
  <c r="H87" i="4"/>
  <c r="G87" i="4"/>
  <c r="F87" i="4"/>
  <c r="D87" i="4"/>
  <c r="K86" i="4"/>
  <c r="J86" i="4"/>
  <c r="H86" i="4"/>
  <c r="G86" i="4"/>
  <c r="F86" i="4"/>
  <c r="D86" i="4"/>
  <c r="K85" i="4"/>
  <c r="J85" i="4"/>
  <c r="H85" i="4"/>
  <c r="G85" i="4"/>
  <c r="F85" i="4"/>
  <c r="D85" i="4"/>
  <c r="K84" i="4"/>
  <c r="J84" i="4"/>
  <c r="H84" i="4"/>
  <c r="G84" i="4"/>
  <c r="F84" i="4"/>
  <c r="D84" i="4"/>
  <c r="K83" i="4"/>
  <c r="J83" i="4"/>
  <c r="H83" i="4"/>
  <c r="G83" i="4"/>
  <c r="F83" i="4"/>
  <c r="D83" i="4"/>
  <c r="K82" i="4"/>
  <c r="J82" i="4"/>
  <c r="H82" i="4"/>
  <c r="G82" i="4"/>
  <c r="F82" i="4"/>
  <c r="D82" i="4"/>
  <c r="K81" i="4"/>
  <c r="J81" i="4"/>
  <c r="H81" i="4"/>
  <c r="G81" i="4"/>
  <c r="F81" i="4"/>
  <c r="D81" i="4"/>
  <c r="K80" i="4"/>
  <c r="J80" i="4"/>
  <c r="H80" i="4"/>
  <c r="G80" i="4"/>
  <c r="F80" i="4"/>
  <c r="D80" i="4"/>
  <c r="K41" i="4"/>
  <c r="J41" i="4"/>
  <c r="H41" i="4"/>
  <c r="F41" i="4"/>
  <c r="D41" i="4"/>
  <c r="K40" i="4"/>
  <c r="J40" i="4"/>
  <c r="H40" i="4"/>
  <c r="F40" i="4"/>
  <c r="D40" i="4"/>
  <c r="K39" i="4"/>
  <c r="J39" i="4"/>
  <c r="H39" i="4"/>
  <c r="F39" i="4"/>
  <c r="D39" i="4"/>
  <c r="K38" i="4"/>
  <c r="J38" i="4"/>
  <c r="H38" i="4"/>
  <c r="F38" i="4"/>
  <c r="D38" i="4"/>
  <c r="D25" i="4"/>
  <c r="D23" i="4"/>
  <c r="C23" i="4"/>
  <c r="C8" i="4"/>
  <c r="C7" i="4"/>
  <c r="B391" i="4"/>
  <c r="P393" i="4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B404" i="4" s="1"/>
  <c r="R391" i="4"/>
  <c r="R392" i="4" s="1"/>
  <c r="D392" i="4" s="1"/>
  <c r="Q391" i="4"/>
  <c r="Q392" i="4" s="1"/>
  <c r="Q393" i="4" s="1"/>
  <c r="P391" i="4"/>
  <c r="P392" i="4" s="1"/>
  <c r="B392" i="4" s="1"/>
  <c r="Q325" i="4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C340" i="4" s="1"/>
  <c r="P341" i="4"/>
  <c r="Q341" i="4"/>
  <c r="R341" i="4"/>
  <c r="D341" i="4" s="1"/>
  <c r="S341" i="4"/>
  <c r="W341" i="4"/>
  <c r="Q253" i="4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C263" i="4" s="1"/>
  <c r="R253" i="4"/>
  <c r="D253" i="4" s="1"/>
  <c r="P253" i="4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Q183" i="4"/>
  <c r="C183" i="4" s="1"/>
  <c r="Q106" i="4"/>
  <c r="Q107" i="4" s="1"/>
  <c r="C107" i="4" s="1"/>
  <c r="B104" i="4"/>
  <c r="B78" i="4"/>
  <c r="Q23" i="4"/>
  <c r="Q24" i="4" s="1"/>
  <c r="C24" i="4" s="1"/>
  <c r="R23" i="4"/>
  <c r="R24" i="4" s="1"/>
  <c r="R25" i="4" s="1"/>
  <c r="R26" i="4" s="1"/>
  <c r="R27" i="4" s="1"/>
  <c r="R28" i="4" s="1"/>
  <c r="R29" i="4" s="1"/>
  <c r="D29" i="4" s="1"/>
  <c r="P23" i="4"/>
  <c r="P24" i="4" s="1"/>
  <c r="P25" i="4" s="1"/>
  <c r="B25" i="4" s="1"/>
  <c r="P7" i="4"/>
  <c r="P8" i="4" s="1"/>
  <c r="B8" i="4" s="1"/>
  <c r="Q7" i="4"/>
  <c r="Q8" i="4" s="1"/>
  <c r="Q468" i="4"/>
  <c r="P468" i="4"/>
  <c r="P464" i="4"/>
  <c r="P465" i="4" s="1"/>
  <c r="P466" i="4" s="1"/>
  <c r="P467" i="4" s="1"/>
  <c r="Q455" i="4"/>
  <c r="P455" i="4"/>
  <c r="Q439" i="4"/>
  <c r="P439" i="4"/>
  <c r="P435" i="4"/>
  <c r="P436" i="4" s="1"/>
  <c r="P437" i="4" s="1"/>
  <c r="P438" i="4" s="1"/>
  <c r="Q425" i="4"/>
  <c r="P425" i="4"/>
  <c r="P413" i="4"/>
  <c r="P414" i="4" s="1"/>
  <c r="P415" i="4" s="1"/>
  <c r="P416" i="4" s="1"/>
  <c r="P417" i="4" s="1"/>
  <c r="P418" i="4" s="1"/>
  <c r="P419" i="4" s="1"/>
  <c r="P420" i="4" s="1"/>
  <c r="Q405" i="4"/>
  <c r="P405" i="4"/>
  <c r="Q382" i="4"/>
  <c r="P382" i="4"/>
  <c r="P370" i="4"/>
  <c r="P371" i="4" s="1"/>
  <c r="P372" i="4" s="1"/>
  <c r="P373" i="4" s="1"/>
  <c r="P374" i="4" s="1"/>
  <c r="P375" i="4" s="1"/>
  <c r="P376" i="4" s="1"/>
  <c r="P377" i="4" s="1"/>
  <c r="P378" i="4" s="1"/>
  <c r="P379" i="4" s="1"/>
  <c r="Q360" i="4"/>
  <c r="P360" i="4"/>
  <c r="P349" i="4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25" i="4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B340" i="4" s="1"/>
  <c r="Q316" i="4"/>
  <c r="P316" i="4"/>
  <c r="P305" i="4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Q294" i="4"/>
  <c r="P294" i="4"/>
  <c r="P272" i="4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Q264" i="4"/>
  <c r="P264" i="4"/>
  <c r="Q244" i="4"/>
  <c r="P244" i="4"/>
  <c r="P222" i="4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Q212" i="4"/>
  <c r="P212" i="4"/>
  <c r="P200" i="4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Q192" i="4"/>
  <c r="P192" i="4"/>
  <c r="P183" i="4"/>
  <c r="P184" i="4" s="1"/>
  <c r="P185" i="4" s="1"/>
  <c r="P186" i="4" s="1"/>
  <c r="P187" i="4" s="1"/>
  <c r="P188" i="4" s="1"/>
  <c r="P189" i="4" s="1"/>
  <c r="P190" i="4" s="1"/>
  <c r="P191" i="4" s="1"/>
  <c r="B191" i="4" s="1"/>
  <c r="Q174" i="4"/>
  <c r="P174" i="4"/>
  <c r="P162" i="4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Q152" i="4"/>
  <c r="P152" i="4"/>
  <c r="P135" i="4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Q127" i="4"/>
  <c r="P127" i="4"/>
  <c r="P106" i="4"/>
  <c r="P107" i="4" s="1"/>
  <c r="B107" i="4" s="1"/>
  <c r="Q97" i="4"/>
  <c r="P97" i="4"/>
  <c r="P80" i="4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Q70" i="4"/>
  <c r="P70" i="4"/>
  <c r="Q61" i="4"/>
  <c r="P61" i="4"/>
  <c r="Q52" i="4"/>
  <c r="P52" i="4"/>
  <c r="Q42" i="4"/>
  <c r="P42" i="4"/>
  <c r="P38" i="4"/>
  <c r="P39" i="4" s="1"/>
  <c r="P40" i="4" s="1"/>
  <c r="P41" i="4" s="1"/>
  <c r="Q30" i="4"/>
  <c r="P30" i="4"/>
  <c r="Z9" i="1"/>
  <c r="Z11" i="1"/>
  <c r="Z27" i="1"/>
  <c r="Z36" i="1"/>
  <c r="Z41" i="1"/>
  <c r="X42" i="1"/>
  <c r="X43" i="1"/>
  <c r="X44" i="1"/>
  <c r="X47" i="1"/>
  <c r="Z47" i="1"/>
  <c r="X49" i="1"/>
  <c r="X53" i="1"/>
  <c r="X54" i="1"/>
  <c r="Z54" i="1"/>
  <c r="Z57" i="1"/>
  <c r="Z59" i="1"/>
  <c r="Z63" i="1"/>
  <c r="X65" i="1"/>
  <c r="Z68" i="1"/>
  <c r="Z69" i="1"/>
  <c r="X70" i="1"/>
  <c r="Z70" i="1"/>
  <c r="X74" i="1"/>
  <c r="X75" i="1"/>
  <c r="Z75" i="1"/>
  <c r="X76" i="1"/>
  <c r="Z79" i="1"/>
  <c r="X81" i="1"/>
  <c r="Y81" i="1"/>
  <c r="Z81" i="1"/>
  <c r="Y82" i="1"/>
  <c r="Z82" i="1"/>
  <c r="U3" i="1"/>
  <c r="X3" i="1" s="1"/>
  <c r="V3" i="1"/>
  <c r="Y3" i="1" s="1"/>
  <c r="W3" i="1"/>
  <c r="Z3" i="1" s="1"/>
  <c r="U4" i="1"/>
  <c r="X4" i="1" s="1"/>
  <c r="V4" i="1"/>
  <c r="Y4" i="1" s="1"/>
  <c r="W4" i="1"/>
  <c r="Z4" i="1" s="1"/>
  <c r="U5" i="1"/>
  <c r="X5" i="1" s="1"/>
  <c r="V5" i="1"/>
  <c r="Y5" i="1" s="1"/>
  <c r="W5" i="1"/>
  <c r="Z5" i="1" s="1"/>
  <c r="U6" i="1"/>
  <c r="X6" i="1" s="1"/>
  <c r="V6" i="1"/>
  <c r="Y6" i="1" s="1"/>
  <c r="W6" i="1"/>
  <c r="Z6" i="1" s="1"/>
  <c r="U7" i="1"/>
  <c r="X7" i="1" s="1"/>
  <c r="V7" i="1"/>
  <c r="Y7" i="1" s="1"/>
  <c r="W7" i="1"/>
  <c r="Z7" i="1" s="1"/>
  <c r="U8" i="1"/>
  <c r="X8" i="1" s="1"/>
  <c r="V8" i="1"/>
  <c r="Y8" i="1" s="1"/>
  <c r="W8" i="1"/>
  <c r="Z8" i="1" s="1"/>
  <c r="U9" i="1"/>
  <c r="X9" i="1" s="1"/>
  <c r="V9" i="1"/>
  <c r="Y9" i="1" s="1"/>
  <c r="W9" i="1"/>
  <c r="U10" i="1"/>
  <c r="X10" i="1" s="1"/>
  <c r="V10" i="1"/>
  <c r="Y10" i="1" s="1"/>
  <c r="W10" i="1"/>
  <c r="Z10" i="1" s="1"/>
  <c r="U11" i="1"/>
  <c r="X11" i="1" s="1"/>
  <c r="V11" i="1"/>
  <c r="Y11" i="1" s="1"/>
  <c r="W11" i="1"/>
  <c r="U12" i="1"/>
  <c r="X12" i="1" s="1"/>
  <c r="V12" i="1"/>
  <c r="Y12" i="1" s="1"/>
  <c r="W12" i="1"/>
  <c r="Z12" i="1" s="1"/>
  <c r="U13" i="1"/>
  <c r="X13" i="1" s="1"/>
  <c r="V13" i="1"/>
  <c r="Y13" i="1" s="1"/>
  <c r="W13" i="1"/>
  <c r="Z13" i="1" s="1"/>
  <c r="U14" i="1"/>
  <c r="X14" i="1" s="1"/>
  <c r="V14" i="1"/>
  <c r="Y14" i="1" s="1"/>
  <c r="W14" i="1"/>
  <c r="Z14" i="1" s="1"/>
  <c r="U15" i="1"/>
  <c r="X15" i="1" s="1"/>
  <c r="V15" i="1"/>
  <c r="Y15" i="1" s="1"/>
  <c r="W15" i="1"/>
  <c r="Z15" i="1" s="1"/>
  <c r="U16" i="1"/>
  <c r="X16" i="1" s="1"/>
  <c r="V16" i="1"/>
  <c r="Y16" i="1" s="1"/>
  <c r="W16" i="1"/>
  <c r="Z16" i="1" s="1"/>
  <c r="U17" i="1"/>
  <c r="X17" i="1" s="1"/>
  <c r="V17" i="1"/>
  <c r="Y17" i="1" s="1"/>
  <c r="W17" i="1"/>
  <c r="Z17" i="1" s="1"/>
  <c r="U18" i="1"/>
  <c r="X18" i="1" s="1"/>
  <c r="V18" i="1"/>
  <c r="Y18" i="1" s="1"/>
  <c r="W18" i="1"/>
  <c r="Z18" i="1" s="1"/>
  <c r="U19" i="1"/>
  <c r="X19" i="1" s="1"/>
  <c r="V19" i="1"/>
  <c r="Y19" i="1" s="1"/>
  <c r="W19" i="1"/>
  <c r="Z19" i="1" s="1"/>
  <c r="U20" i="1"/>
  <c r="X20" i="1" s="1"/>
  <c r="V20" i="1"/>
  <c r="Y20" i="1" s="1"/>
  <c r="W20" i="1"/>
  <c r="Z20" i="1" s="1"/>
  <c r="U21" i="1"/>
  <c r="X21" i="1" s="1"/>
  <c r="V21" i="1"/>
  <c r="Y21" i="1" s="1"/>
  <c r="W21" i="1"/>
  <c r="Z21" i="1" s="1"/>
  <c r="U22" i="1"/>
  <c r="X22" i="1" s="1"/>
  <c r="V22" i="1"/>
  <c r="Y22" i="1" s="1"/>
  <c r="W22" i="1"/>
  <c r="Z22" i="1" s="1"/>
  <c r="U23" i="1"/>
  <c r="X23" i="1" s="1"/>
  <c r="V23" i="1"/>
  <c r="Y23" i="1" s="1"/>
  <c r="W23" i="1"/>
  <c r="Z23" i="1" s="1"/>
  <c r="U24" i="1"/>
  <c r="X24" i="1" s="1"/>
  <c r="V24" i="1"/>
  <c r="Y24" i="1" s="1"/>
  <c r="W24" i="1"/>
  <c r="Z24" i="1" s="1"/>
  <c r="U25" i="1"/>
  <c r="X25" i="1" s="1"/>
  <c r="V25" i="1"/>
  <c r="Y25" i="1" s="1"/>
  <c r="W25" i="1"/>
  <c r="Z25" i="1" s="1"/>
  <c r="U26" i="1"/>
  <c r="X26" i="1" s="1"/>
  <c r="V26" i="1"/>
  <c r="Y26" i="1" s="1"/>
  <c r="W26" i="1"/>
  <c r="Z26" i="1" s="1"/>
  <c r="U27" i="1"/>
  <c r="X27" i="1" s="1"/>
  <c r="V27" i="1"/>
  <c r="Y27" i="1" s="1"/>
  <c r="W27" i="1"/>
  <c r="U28" i="1"/>
  <c r="X28" i="1" s="1"/>
  <c r="V28" i="1"/>
  <c r="Y28" i="1" s="1"/>
  <c r="W28" i="1"/>
  <c r="Z28" i="1" s="1"/>
  <c r="U29" i="1"/>
  <c r="X29" i="1" s="1"/>
  <c r="V29" i="1"/>
  <c r="Y29" i="1" s="1"/>
  <c r="W29" i="1"/>
  <c r="Z29" i="1" s="1"/>
  <c r="U30" i="1"/>
  <c r="X30" i="1" s="1"/>
  <c r="V30" i="1"/>
  <c r="Y30" i="1" s="1"/>
  <c r="W30" i="1"/>
  <c r="Z30" i="1" s="1"/>
  <c r="U31" i="1"/>
  <c r="X31" i="1" s="1"/>
  <c r="V31" i="1"/>
  <c r="Y31" i="1" s="1"/>
  <c r="W31" i="1"/>
  <c r="Z31" i="1" s="1"/>
  <c r="U32" i="1"/>
  <c r="X32" i="1" s="1"/>
  <c r="V32" i="1"/>
  <c r="Y32" i="1" s="1"/>
  <c r="W32" i="1"/>
  <c r="Z32" i="1" s="1"/>
  <c r="U33" i="1"/>
  <c r="X33" i="1" s="1"/>
  <c r="V33" i="1"/>
  <c r="Y33" i="1" s="1"/>
  <c r="W33" i="1"/>
  <c r="Z33" i="1" s="1"/>
  <c r="U34" i="1"/>
  <c r="X34" i="1" s="1"/>
  <c r="V34" i="1"/>
  <c r="Y34" i="1" s="1"/>
  <c r="W34" i="1"/>
  <c r="Z34" i="1" s="1"/>
  <c r="U35" i="1"/>
  <c r="X35" i="1" s="1"/>
  <c r="V35" i="1"/>
  <c r="Y35" i="1" s="1"/>
  <c r="W35" i="1"/>
  <c r="Z35" i="1" s="1"/>
  <c r="U36" i="1"/>
  <c r="X36" i="1" s="1"/>
  <c r="V36" i="1"/>
  <c r="Y36" i="1" s="1"/>
  <c r="W36" i="1"/>
  <c r="U37" i="1"/>
  <c r="X37" i="1" s="1"/>
  <c r="V37" i="1"/>
  <c r="Y37" i="1" s="1"/>
  <c r="W37" i="1"/>
  <c r="Z37" i="1" s="1"/>
  <c r="U38" i="1"/>
  <c r="X38" i="1" s="1"/>
  <c r="V38" i="1"/>
  <c r="Y38" i="1" s="1"/>
  <c r="W38" i="1"/>
  <c r="Z38" i="1" s="1"/>
  <c r="U39" i="1"/>
  <c r="X39" i="1" s="1"/>
  <c r="V39" i="1"/>
  <c r="Y39" i="1" s="1"/>
  <c r="W39" i="1"/>
  <c r="Z39" i="1" s="1"/>
  <c r="U40" i="1"/>
  <c r="X40" i="1" s="1"/>
  <c r="V40" i="1"/>
  <c r="Y40" i="1" s="1"/>
  <c r="W40" i="1"/>
  <c r="Z40" i="1" s="1"/>
  <c r="U41" i="1"/>
  <c r="X41" i="1" s="1"/>
  <c r="V41" i="1"/>
  <c r="Y41" i="1" s="1"/>
  <c r="W41" i="1"/>
  <c r="U42" i="1"/>
  <c r="V42" i="1"/>
  <c r="Y42" i="1" s="1"/>
  <c r="W42" i="1"/>
  <c r="Z42" i="1" s="1"/>
  <c r="U43" i="1"/>
  <c r="V43" i="1"/>
  <c r="Y43" i="1" s="1"/>
  <c r="W43" i="1"/>
  <c r="Z43" i="1" s="1"/>
  <c r="U44" i="1"/>
  <c r="V44" i="1"/>
  <c r="Y44" i="1" s="1"/>
  <c r="W44" i="1"/>
  <c r="Z44" i="1" s="1"/>
  <c r="U45" i="1"/>
  <c r="X45" i="1" s="1"/>
  <c r="V45" i="1"/>
  <c r="Y45" i="1" s="1"/>
  <c r="W45" i="1"/>
  <c r="Z45" i="1" s="1"/>
  <c r="U46" i="1"/>
  <c r="X46" i="1" s="1"/>
  <c r="V46" i="1"/>
  <c r="Y46" i="1" s="1"/>
  <c r="W46" i="1"/>
  <c r="Z46" i="1" s="1"/>
  <c r="U47" i="1"/>
  <c r="V47" i="1"/>
  <c r="Y47" i="1" s="1"/>
  <c r="W47" i="1"/>
  <c r="U48" i="1"/>
  <c r="X48" i="1" s="1"/>
  <c r="V48" i="1"/>
  <c r="Y48" i="1" s="1"/>
  <c r="W48" i="1"/>
  <c r="Z48" i="1" s="1"/>
  <c r="U49" i="1"/>
  <c r="V49" i="1"/>
  <c r="Y49" i="1" s="1"/>
  <c r="W49" i="1"/>
  <c r="Z49" i="1" s="1"/>
  <c r="U50" i="1"/>
  <c r="X50" i="1" s="1"/>
  <c r="V50" i="1"/>
  <c r="Y50" i="1" s="1"/>
  <c r="W50" i="1"/>
  <c r="Z50" i="1" s="1"/>
  <c r="U51" i="1"/>
  <c r="X51" i="1" s="1"/>
  <c r="V51" i="1"/>
  <c r="Y51" i="1" s="1"/>
  <c r="W51" i="1"/>
  <c r="Z51" i="1" s="1"/>
  <c r="U52" i="1"/>
  <c r="X52" i="1" s="1"/>
  <c r="V52" i="1"/>
  <c r="Y52" i="1" s="1"/>
  <c r="W52" i="1"/>
  <c r="Z52" i="1" s="1"/>
  <c r="U53" i="1"/>
  <c r="V53" i="1"/>
  <c r="Y53" i="1" s="1"/>
  <c r="W53" i="1"/>
  <c r="Z53" i="1" s="1"/>
  <c r="U54" i="1"/>
  <c r="V54" i="1"/>
  <c r="Y54" i="1" s="1"/>
  <c r="W54" i="1"/>
  <c r="U55" i="1"/>
  <c r="X55" i="1" s="1"/>
  <c r="V55" i="1"/>
  <c r="Y55" i="1" s="1"/>
  <c r="W55" i="1"/>
  <c r="Z55" i="1" s="1"/>
  <c r="U56" i="1"/>
  <c r="X56" i="1" s="1"/>
  <c r="V56" i="1"/>
  <c r="Y56" i="1" s="1"/>
  <c r="W56" i="1"/>
  <c r="Z56" i="1" s="1"/>
  <c r="U57" i="1"/>
  <c r="X57" i="1" s="1"/>
  <c r="V57" i="1"/>
  <c r="Y57" i="1" s="1"/>
  <c r="W57" i="1"/>
  <c r="U58" i="1"/>
  <c r="X58" i="1" s="1"/>
  <c r="V58" i="1"/>
  <c r="Y58" i="1" s="1"/>
  <c r="W58" i="1"/>
  <c r="Z58" i="1" s="1"/>
  <c r="U59" i="1"/>
  <c r="X59" i="1" s="1"/>
  <c r="V59" i="1"/>
  <c r="Y59" i="1" s="1"/>
  <c r="W59" i="1"/>
  <c r="U60" i="1"/>
  <c r="X60" i="1" s="1"/>
  <c r="V60" i="1"/>
  <c r="Y60" i="1" s="1"/>
  <c r="W60" i="1"/>
  <c r="Z60" i="1" s="1"/>
  <c r="U61" i="1"/>
  <c r="X61" i="1" s="1"/>
  <c r="V61" i="1"/>
  <c r="Y61" i="1" s="1"/>
  <c r="W61" i="1"/>
  <c r="Z61" i="1" s="1"/>
  <c r="U62" i="1"/>
  <c r="X62" i="1" s="1"/>
  <c r="V62" i="1"/>
  <c r="Y62" i="1" s="1"/>
  <c r="W62" i="1"/>
  <c r="Z62" i="1" s="1"/>
  <c r="U63" i="1"/>
  <c r="X63" i="1" s="1"/>
  <c r="V63" i="1"/>
  <c r="Y63" i="1" s="1"/>
  <c r="W63" i="1"/>
  <c r="U64" i="1"/>
  <c r="X64" i="1" s="1"/>
  <c r="V64" i="1"/>
  <c r="Y64" i="1" s="1"/>
  <c r="W64" i="1"/>
  <c r="Z64" i="1" s="1"/>
  <c r="U65" i="1"/>
  <c r="V65" i="1"/>
  <c r="Y65" i="1" s="1"/>
  <c r="W65" i="1"/>
  <c r="Z65" i="1" s="1"/>
  <c r="U66" i="1"/>
  <c r="X66" i="1" s="1"/>
  <c r="V66" i="1"/>
  <c r="Y66" i="1" s="1"/>
  <c r="W66" i="1"/>
  <c r="Z66" i="1" s="1"/>
  <c r="U67" i="1"/>
  <c r="X67" i="1" s="1"/>
  <c r="V67" i="1"/>
  <c r="Y67" i="1" s="1"/>
  <c r="W67" i="1"/>
  <c r="Z67" i="1" s="1"/>
  <c r="U68" i="1"/>
  <c r="X68" i="1" s="1"/>
  <c r="V68" i="1"/>
  <c r="Y68" i="1" s="1"/>
  <c r="W68" i="1"/>
  <c r="U69" i="1"/>
  <c r="X69" i="1" s="1"/>
  <c r="V69" i="1"/>
  <c r="Y69" i="1" s="1"/>
  <c r="W69" i="1"/>
  <c r="U70" i="1"/>
  <c r="V70" i="1"/>
  <c r="Y70" i="1" s="1"/>
  <c r="W70" i="1"/>
  <c r="U71" i="1"/>
  <c r="X71" i="1" s="1"/>
  <c r="V71" i="1"/>
  <c r="Y71" i="1" s="1"/>
  <c r="W71" i="1"/>
  <c r="Z71" i="1" s="1"/>
  <c r="U72" i="1"/>
  <c r="X72" i="1" s="1"/>
  <c r="V72" i="1"/>
  <c r="Y72" i="1" s="1"/>
  <c r="W72" i="1"/>
  <c r="Z72" i="1" s="1"/>
  <c r="U73" i="1"/>
  <c r="X73" i="1" s="1"/>
  <c r="V73" i="1"/>
  <c r="Y73" i="1" s="1"/>
  <c r="W73" i="1"/>
  <c r="Z73" i="1" s="1"/>
  <c r="U74" i="1"/>
  <c r="V74" i="1"/>
  <c r="Y74" i="1" s="1"/>
  <c r="W74" i="1"/>
  <c r="Z74" i="1" s="1"/>
  <c r="U75" i="1"/>
  <c r="V75" i="1"/>
  <c r="Y75" i="1" s="1"/>
  <c r="W75" i="1"/>
  <c r="U76" i="1"/>
  <c r="V76" i="1"/>
  <c r="Y76" i="1" s="1"/>
  <c r="W76" i="1"/>
  <c r="Z76" i="1" s="1"/>
  <c r="U77" i="1"/>
  <c r="X77" i="1" s="1"/>
  <c r="V77" i="1"/>
  <c r="Y77" i="1" s="1"/>
  <c r="W77" i="1"/>
  <c r="Z77" i="1" s="1"/>
  <c r="U78" i="1"/>
  <c r="X78" i="1" s="1"/>
  <c r="V78" i="1"/>
  <c r="Y78" i="1" s="1"/>
  <c r="W78" i="1"/>
  <c r="Z78" i="1" s="1"/>
  <c r="U79" i="1"/>
  <c r="X79" i="1" s="1"/>
  <c r="V79" i="1"/>
  <c r="Y79" i="1" s="1"/>
  <c r="W79" i="1"/>
  <c r="U80" i="1"/>
  <c r="X80" i="1" s="1"/>
  <c r="V80" i="1"/>
  <c r="Y80" i="1" s="1"/>
  <c r="W80" i="1"/>
  <c r="Z80" i="1" s="1"/>
  <c r="U81" i="1"/>
  <c r="V81" i="1"/>
  <c r="W81" i="1"/>
  <c r="U82" i="1"/>
  <c r="X82" i="1" s="1"/>
  <c r="V82" i="1"/>
  <c r="W82" i="1"/>
  <c r="U83" i="1"/>
  <c r="X83" i="1" s="1"/>
  <c r="V83" i="1"/>
  <c r="Y83" i="1" s="1"/>
  <c r="W83" i="1"/>
  <c r="Z83" i="1" s="1"/>
  <c r="V2" i="1"/>
  <c r="Y2" i="1" s="1"/>
  <c r="W2" i="1"/>
  <c r="Z2" i="1" s="1"/>
  <c r="U2" i="1"/>
  <c r="X2" i="1" s="1"/>
  <c r="N454" i="4" l="1"/>
  <c r="I453" i="4"/>
  <c r="M453" i="4" s="1"/>
  <c r="N451" i="4"/>
  <c r="M451" i="4"/>
  <c r="N453" i="4"/>
  <c r="P450" i="4"/>
  <c r="B450" i="4" s="1"/>
  <c r="B449" i="4"/>
  <c r="C449" i="4"/>
  <c r="Q450" i="4"/>
  <c r="C450" i="4" s="1"/>
  <c r="F449" i="4"/>
  <c r="T450" i="4"/>
  <c r="F450" i="4" s="1"/>
  <c r="R450" i="4"/>
  <c r="D450" i="4" s="1"/>
  <c r="D449" i="4"/>
  <c r="H449" i="4"/>
  <c r="V450" i="4"/>
  <c r="H450" i="4" s="1"/>
  <c r="B448" i="4"/>
  <c r="C448" i="4"/>
  <c r="D448" i="4"/>
  <c r="U449" i="4"/>
  <c r="H448" i="4"/>
  <c r="X449" i="4"/>
  <c r="Y449" i="4"/>
  <c r="Q394" i="4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C404" i="4" s="1"/>
  <c r="C393" i="4"/>
  <c r="B184" i="4"/>
  <c r="B186" i="4"/>
  <c r="B188" i="4"/>
  <c r="B190" i="4"/>
  <c r="C253" i="4"/>
  <c r="B23" i="4"/>
  <c r="C260" i="4"/>
  <c r="D27" i="4"/>
  <c r="B106" i="4"/>
  <c r="C258" i="4"/>
  <c r="C106" i="4"/>
  <c r="C392" i="4"/>
  <c r="R393" i="4"/>
  <c r="C256" i="4"/>
  <c r="B326" i="4"/>
  <c r="B328" i="4"/>
  <c r="B330" i="4"/>
  <c r="B332" i="4"/>
  <c r="B334" i="4"/>
  <c r="B336" i="4"/>
  <c r="B338" i="4"/>
  <c r="C326" i="4"/>
  <c r="C328" i="4"/>
  <c r="C330" i="4"/>
  <c r="C332" i="4"/>
  <c r="C334" i="4"/>
  <c r="C336" i="4"/>
  <c r="C338" i="4"/>
  <c r="C254" i="4"/>
  <c r="B183" i="4"/>
  <c r="B185" i="4"/>
  <c r="B187" i="4"/>
  <c r="B189" i="4"/>
  <c r="C261" i="4"/>
  <c r="B7" i="4"/>
  <c r="B24" i="4"/>
  <c r="C259" i="4"/>
  <c r="D24" i="4"/>
  <c r="D26" i="4"/>
  <c r="D28" i="4"/>
  <c r="B393" i="4"/>
  <c r="C257" i="4"/>
  <c r="C391" i="4"/>
  <c r="B325" i="4"/>
  <c r="B327" i="4"/>
  <c r="B329" i="4"/>
  <c r="B331" i="4"/>
  <c r="B333" i="4"/>
  <c r="B335" i="4"/>
  <c r="B337" i="4"/>
  <c r="B339" i="4"/>
  <c r="D391" i="4"/>
  <c r="C255" i="4"/>
  <c r="C325" i="4"/>
  <c r="C327" i="4"/>
  <c r="C329" i="4"/>
  <c r="C331" i="4"/>
  <c r="C333" i="4"/>
  <c r="C335" i="4"/>
  <c r="C337" i="4"/>
  <c r="C339" i="4"/>
  <c r="C262" i="4"/>
  <c r="B395" i="4"/>
  <c r="B397" i="4"/>
  <c r="B399" i="4"/>
  <c r="B401" i="4"/>
  <c r="B403" i="4"/>
  <c r="C395" i="4"/>
  <c r="C397" i="4"/>
  <c r="C399" i="4"/>
  <c r="C401" i="4"/>
  <c r="C403" i="4"/>
  <c r="B394" i="4"/>
  <c r="B396" i="4"/>
  <c r="B398" i="4"/>
  <c r="B400" i="4"/>
  <c r="B402" i="4"/>
  <c r="C394" i="4"/>
  <c r="C396" i="4"/>
  <c r="C398" i="4"/>
  <c r="C400" i="4"/>
  <c r="C402" i="4"/>
  <c r="Q184" i="4"/>
  <c r="Q108" i="4"/>
  <c r="P108" i="4"/>
  <c r="B108" i="4" s="1"/>
  <c r="Q9" i="4"/>
  <c r="P26" i="4"/>
  <c r="B26" i="4" s="1"/>
  <c r="Q25" i="4"/>
  <c r="C25" i="4" s="1"/>
  <c r="P9" i="4"/>
  <c r="B9" i="4" s="1"/>
  <c r="P422" i="4"/>
  <c r="P421" i="4"/>
  <c r="P423" i="4" s="1"/>
  <c r="P424" i="4" s="1"/>
  <c r="P381" i="4"/>
  <c r="P380" i="4"/>
  <c r="Y87" i="1"/>
  <c r="Y86" i="1"/>
  <c r="G470" i="4"/>
  <c r="W468" i="4"/>
  <c r="U468" i="4"/>
  <c r="S468" i="4"/>
  <c r="R468" i="4"/>
  <c r="U464" i="4"/>
  <c r="U465" i="4" s="1"/>
  <c r="U466" i="4" s="1"/>
  <c r="U467" i="4" s="1"/>
  <c r="R464" i="4"/>
  <c r="B462" i="4"/>
  <c r="K460" i="4"/>
  <c r="Y468" i="4" s="1"/>
  <c r="J460" i="4"/>
  <c r="X468" i="4" s="1"/>
  <c r="H460" i="4"/>
  <c r="V468" i="4" s="1"/>
  <c r="F460" i="4"/>
  <c r="T468" i="4" s="1"/>
  <c r="K459" i="4"/>
  <c r="Y464" i="4" s="1"/>
  <c r="J459" i="4"/>
  <c r="X464" i="4" s="1"/>
  <c r="H459" i="4"/>
  <c r="V464" i="4" s="1"/>
  <c r="F459" i="4"/>
  <c r="T464" i="4" s="1"/>
  <c r="W455" i="4"/>
  <c r="S455" i="4"/>
  <c r="R455" i="4"/>
  <c r="B446" i="4"/>
  <c r="K444" i="4"/>
  <c r="Y455" i="4" s="1"/>
  <c r="J444" i="4"/>
  <c r="X455" i="4" s="1"/>
  <c r="H444" i="4"/>
  <c r="V455" i="4" s="1"/>
  <c r="G444" i="4"/>
  <c r="U455" i="4" s="1"/>
  <c r="F444" i="4"/>
  <c r="T455" i="4" s="1"/>
  <c r="K443" i="4"/>
  <c r="J443" i="4"/>
  <c r="H443" i="4"/>
  <c r="G443" i="4"/>
  <c r="F443" i="4"/>
  <c r="W439" i="4"/>
  <c r="S439" i="4"/>
  <c r="R439" i="4"/>
  <c r="D439" i="4" s="1"/>
  <c r="R435" i="4"/>
  <c r="B433" i="4"/>
  <c r="K431" i="4"/>
  <c r="Y439" i="4" s="1"/>
  <c r="K439" i="4" s="1"/>
  <c r="J431" i="4"/>
  <c r="X439" i="4" s="1"/>
  <c r="J439" i="4" s="1"/>
  <c r="H431" i="4"/>
  <c r="V439" i="4" s="1"/>
  <c r="H439" i="4" s="1"/>
  <c r="G431" i="4"/>
  <c r="U439" i="4" s="1"/>
  <c r="G439" i="4" s="1"/>
  <c r="F431" i="4"/>
  <c r="T439" i="4" s="1"/>
  <c r="F439" i="4" s="1"/>
  <c r="K430" i="4"/>
  <c r="Y435" i="4" s="1"/>
  <c r="J430" i="4"/>
  <c r="X435" i="4" s="1"/>
  <c r="H430" i="4"/>
  <c r="V435" i="4" s="1"/>
  <c r="G430" i="4"/>
  <c r="U435" i="4" s="1"/>
  <c r="F430" i="4"/>
  <c r="T435" i="4" s="1"/>
  <c r="G427" i="4"/>
  <c r="W425" i="4"/>
  <c r="U425" i="4"/>
  <c r="S425" i="4"/>
  <c r="R425" i="4"/>
  <c r="D425" i="4" s="1"/>
  <c r="U413" i="4"/>
  <c r="U414" i="4" s="1"/>
  <c r="U415" i="4" s="1"/>
  <c r="U416" i="4" s="1"/>
  <c r="U417" i="4" s="1"/>
  <c r="U418" i="4" s="1"/>
  <c r="U419" i="4" s="1"/>
  <c r="U420" i="4" s="1"/>
  <c r="U421" i="4" s="1"/>
  <c r="U423" i="4" s="1"/>
  <c r="U424" i="4" s="1"/>
  <c r="R413" i="4"/>
  <c r="R414" i="4" s="1"/>
  <c r="B411" i="4"/>
  <c r="K409" i="4"/>
  <c r="Y425" i="4" s="1"/>
  <c r="K425" i="4" s="1"/>
  <c r="J409" i="4"/>
  <c r="X425" i="4" s="1"/>
  <c r="J425" i="4" s="1"/>
  <c r="H409" i="4"/>
  <c r="V425" i="4" s="1"/>
  <c r="H425" i="4" s="1"/>
  <c r="F409" i="4"/>
  <c r="T425" i="4" s="1"/>
  <c r="F425" i="4" s="1"/>
  <c r="K408" i="4"/>
  <c r="Y413" i="4" s="1"/>
  <c r="J408" i="4"/>
  <c r="X413" i="4" s="1"/>
  <c r="H408" i="4"/>
  <c r="V413" i="4" s="1"/>
  <c r="F408" i="4"/>
  <c r="T413" i="4" s="1"/>
  <c r="W405" i="4"/>
  <c r="S405" i="4"/>
  <c r="R405" i="4"/>
  <c r="D405" i="4" s="1"/>
  <c r="B389" i="4"/>
  <c r="K387" i="4"/>
  <c r="Y405" i="4" s="1"/>
  <c r="K405" i="4" s="1"/>
  <c r="J387" i="4"/>
  <c r="X405" i="4" s="1"/>
  <c r="J405" i="4" s="1"/>
  <c r="H387" i="4"/>
  <c r="V405" i="4" s="1"/>
  <c r="G387" i="4"/>
  <c r="U405" i="4" s="1"/>
  <c r="G405" i="4" s="1"/>
  <c r="F387" i="4"/>
  <c r="T405" i="4" s="1"/>
  <c r="F405" i="4" s="1"/>
  <c r="K386" i="4"/>
  <c r="Y391" i="4" s="1"/>
  <c r="J386" i="4"/>
  <c r="X391" i="4" s="1"/>
  <c r="H386" i="4"/>
  <c r="V391" i="4" s="1"/>
  <c r="G386" i="4"/>
  <c r="U391" i="4" s="1"/>
  <c r="F386" i="4"/>
  <c r="T391" i="4" s="1"/>
  <c r="W382" i="4"/>
  <c r="S382" i="4"/>
  <c r="R382" i="4"/>
  <c r="D382" i="4" s="1"/>
  <c r="R370" i="4"/>
  <c r="R371" i="4" s="1"/>
  <c r="B368" i="4"/>
  <c r="K366" i="4"/>
  <c r="Y382" i="4" s="1"/>
  <c r="K382" i="4" s="1"/>
  <c r="J366" i="4"/>
  <c r="X382" i="4" s="1"/>
  <c r="J382" i="4" s="1"/>
  <c r="H366" i="4"/>
  <c r="V382" i="4" s="1"/>
  <c r="H382" i="4" s="1"/>
  <c r="G366" i="4"/>
  <c r="U382" i="4" s="1"/>
  <c r="G382" i="4" s="1"/>
  <c r="F366" i="4"/>
  <c r="T382" i="4" s="1"/>
  <c r="F382" i="4" s="1"/>
  <c r="K365" i="4"/>
  <c r="Y370" i="4" s="1"/>
  <c r="J365" i="4"/>
  <c r="X370" i="4" s="1"/>
  <c r="X371" i="4" s="1"/>
  <c r="H365" i="4"/>
  <c r="V370" i="4" s="1"/>
  <c r="G365" i="4"/>
  <c r="U370" i="4" s="1"/>
  <c r="F365" i="4"/>
  <c r="T370" i="4" s="1"/>
  <c r="G362" i="4"/>
  <c r="W360" i="4"/>
  <c r="U360" i="4"/>
  <c r="S360" i="4"/>
  <c r="R360" i="4"/>
  <c r="D360" i="4"/>
  <c r="U349" i="4"/>
  <c r="U350" i="4" s="1"/>
  <c r="U351" i="4" s="1"/>
  <c r="U352" i="4" s="1"/>
  <c r="U353" i="4" s="1"/>
  <c r="U354" i="4" s="1"/>
  <c r="U355" i="4" s="1"/>
  <c r="U356" i="4" s="1"/>
  <c r="U357" i="4" s="1"/>
  <c r="U358" i="4" s="1"/>
  <c r="U359" i="4" s="1"/>
  <c r="R349" i="4"/>
  <c r="R350" i="4" s="1"/>
  <c r="B347" i="4"/>
  <c r="K345" i="4"/>
  <c r="Y360" i="4" s="1"/>
  <c r="K360" i="4" s="1"/>
  <c r="J345" i="4"/>
  <c r="X360" i="4" s="1"/>
  <c r="J360" i="4" s="1"/>
  <c r="H345" i="4"/>
  <c r="V360" i="4" s="1"/>
  <c r="H360" i="4" s="1"/>
  <c r="F345" i="4"/>
  <c r="T360" i="4" s="1"/>
  <c r="F360" i="4" s="1"/>
  <c r="K344" i="4"/>
  <c r="Y349" i="4" s="1"/>
  <c r="J344" i="4"/>
  <c r="X349" i="4" s="1"/>
  <c r="H344" i="4"/>
  <c r="V349" i="4" s="1"/>
  <c r="F344" i="4"/>
  <c r="T349" i="4" s="1"/>
  <c r="R325" i="4"/>
  <c r="D325" i="4" s="1"/>
  <c r="B323" i="4"/>
  <c r="K321" i="4"/>
  <c r="Y341" i="4" s="1"/>
  <c r="K341" i="4" s="1"/>
  <c r="J321" i="4"/>
  <c r="X341" i="4" s="1"/>
  <c r="J341" i="4" s="1"/>
  <c r="H321" i="4"/>
  <c r="V341" i="4" s="1"/>
  <c r="G321" i="4"/>
  <c r="U341" i="4" s="1"/>
  <c r="G341" i="4" s="1"/>
  <c r="F321" i="4"/>
  <c r="T341" i="4" s="1"/>
  <c r="F341" i="4" s="1"/>
  <c r="K320" i="4"/>
  <c r="Y325" i="4" s="1"/>
  <c r="K325" i="4" s="1"/>
  <c r="J320" i="4"/>
  <c r="X325" i="4" s="1"/>
  <c r="J325" i="4" s="1"/>
  <c r="H320" i="4"/>
  <c r="V325" i="4" s="1"/>
  <c r="H325" i="4" s="1"/>
  <c r="G320" i="4"/>
  <c r="U325" i="4" s="1"/>
  <c r="G325" i="4" s="1"/>
  <c r="F320" i="4"/>
  <c r="T325" i="4" s="1"/>
  <c r="F325" i="4" s="1"/>
  <c r="W316" i="4"/>
  <c r="S316" i="4"/>
  <c r="R316" i="4"/>
  <c r="D316" i="4" s="1"/>
  <c r="R305" i="4"/>
  <c r="R306" i="4" s="1"/>
  <c r="B303" i="4"/>
  <c r="K301" i="4"/>
  <c r="Y316" i="4" s="1"/>
  <c r="K316" i="4" s="1"/>
  <c r="J301" i="4"/>
  <c r="X316" i="4" s="1"/>
  <c r="J316" i="4" s="1"/>
  <c r="H301" i="4"/>
  <c r="V316" i="4" s="1"/>
  <c r="H316" i="4" s="1"/>
  <c r="N316" i="4" s="1"/>
  <c r="G301" i="4"/>
  <c r="U316" i="4" s="1"/>
  <c r="G316" i="4" s="1"/>
  <c r="F301" i="4"/>
  <c r="T316" i="4" s="1"/>
  <c r="F316" i="4" s="1"/>
  <c r="K300" i="4"/>
  <c r="Y305" i="4" s="1"/>
  <c r="Y306" i="4" s="1"/>
  <c r="Y307" i="4" s="1"/>
  <c r="Y308" i="4" s="1"/>
  <c r="Y309" i="4" s="1"/>
  <c r="Y310" i="4" s="1"/>
  <c r="Y311" i="4" s="1"/>
  <c r="Y312" i="4" s="1"/>
  <c r="Y313" i="4" s="1"/>
  <c r="Y314" i="4" s="1"/>
  <c r="Y315" i="4" s="1"/>
  <c r="J300" i="4"/>
  <c r="X305" i="4" s="1"/>
  <c r="H300" i="4"/>
  <c r="V305" i="4" s="1"/>
  <c r="G300" i="4"/>
  <c r="U305" i="4" s="1"/>
  <c r="U306" i="4" s="1"/>
  <c r="F300" i="4"/>
  <c r="T305" i="4" s="1"/>
  <c r="N448" i="4" l="1"/>
  <c r="I448" i="4"/>
  <c r="M448" i="4" s="1"/>
  <c r="G449" i="4"/>
  <c r="U450" i="4"/>
  <c r="G450" i="4" s="1"/>
  <c r="N450" i="4"/>
  <c r="I450" i="4"/>
  <c r="M450" i="4" s="1"/>
  <c r="E450" i="4"/>
  <c r="I449" i="4"/>
  <c r="N449" i="4"/>
  <c r="M449" i="4"/>
  <c r="E449" i="4"/>
  <c r="E448" i="4"/>
  <c r="Y450" i="4"/>
  <c r="K450" i="4" s="1"/>
  <c r="K449" i="4"/>
  <c r="X450" i="4"/>
  <c r="J450" i="4" s="1"/>
  <c r="J449" i="4"/>
  <c r="P451" i="4"/>
  <c r="Q185" i="4"/>
  <c r="C184" i="4"/>
  <c r="D393" i="4"/>
  <c r="R394" i="4"/>
  <c r="V392" i="4"/>
  <c r="H391" i="4"/>
  <c r="X392" i="4"/>
  <c r="J391" i="4"/>
  <c r="F391" i="4"/>
  <c r="E391" i="4" s="1"/>
  <c r="T392" i="4"/>
  <c r="Q10" i="4"/>
  <c r="C10" i="4" s="1"/>
  <c r="C9" i="4"/>
  <c r="U392" i="4"/>
  <c r="G391" i="4"/>
  <c r="Y392" i="4"/>
  <c r="K391" i="4"/>
  <c r="Q109" i="4"/>
  <c r="C108" i="4"/>
  <c r="U326" i="4"/>
  <c r="G326" i="4" s="1"/>
  <c r="E325" i="4"/>
  <c r="X326" i="4"/>
  <c r="J326" i="4" s="1"/>
  <c r="N325" i="4"/>
  <c r="U327" i="4"/>
  <c r="G327" i="4" s="1"/>
  <c r="X327" i="4"/>
  <c r="J327" i="4" s="1"/>
  <c r="P109" i="4"/>
  <c r="B109" i="4" s="1"/>
  <c r="Q26" i="4"/>
  <c r="C26" i="4" s="1"/>
  <c r="P27" i="4"/>
  <c r="B27" i="4" s="1"/>
  <c r="P10" i="4"/>
  <c r="B10" i="4" s="1"/>
  <c r="E439" i="4"/>
  <c r="V436" i="4"/>
  <c r="T465" i="4"/>
  <c r="V465" i="4"/>
  <c r="Y465" i="4"/>
  <c r="X436" i="4"/>
  <c r="Y436" i="4"/>
  <c r="M439" i="4"/>
  <c r="N439" i="4"/>
  <c r="I439" i="4"/>
  <c r="X465" i="4"/>
  <c r="T436" i="4"/>
  <c r="U436" i="4"/>
  <c r="R465" i="4"/>
  <c r="R436" i="4"/>
  <c r="V414" i="4"/>
  <c r="V415" i="4" s="1"/>
  <c r="M413" i="4"/>
  <c r="U422" i="4"/>
  <c r="X414" i="4"/>
  <c r="X415" i="4" s="1"/>
  <c r="X416" i="4" s="1"/>
  <c r="T371" i="4"/>
  <c r="T372" i="4" s="1"/>
  <c r="E425" i="4"/>
  <c r="E382" i="4"/>
  <c r="V371" i="4"/>
  <c r="R415" i="4"/>
  <c r="Y371" i="4"/>
  <c r="R372" i="4"/>
  <c r="X372" i="4"/>
  <c r="U371" i="4"/>
  <c r="M382" i="4"/>
  <c r="I382" i="4"/>
  <c r="N382" i="4"/>
  <c r="T414" i="4"/>
  <c r="Y414" i="4"/>
  <c r="N425" i="4"/>
  <c r="M425" i="4"/>
  <c r="I425" i="4"/>
  <c r="X350" i="4"/>
  <c r="X351" i="4" s="1"/>
  <c r="I349" i="4"/>
  <c r="E360" i="4"/>
  <c r="Y326" i="4"/>
  <c r="K326" i="4" s="1"/>
  <c r="X306" i="4"/>
  <c r="X307" i="4" s="1"/>
  <c r="T306" i="4"/>
  <c r="T326" i="4"/>
  <c r="F326" i="4" s="1"/>
  <c r="E316" i="4"/>
  <c r="V306" i="4"/>
  <c r="V326" i="4"/>
  <c r="H326" i="4" s="1"/>
  <c r="R351" i="4"/>
  <c r="E349" i="4"/>
  <c r="N349" i="4"/>
  <c r="M349" i="4"/>
  <c r="R326" i="4"/>
  <c r="D326" i="4" s="1"/>
  <c r="U307" i="4"/>
  <c r="M316" i="4"/>
  <c r="I316" i="4"/>
  <c r="R307" i="4"/>
  <c r="N360" i="4"/>
  <c r="M360" i="4"/>
  <c r="I360" i="4"/>
  <c r="Y350" i="4"/>
  <c r="T350" i="4"/>
  <c r="V350" i="4"/>
  <c r="G296" i="4"/>
  <c r="W294" i="4"/>
  <c r="U294" i="4"/>
  <c r="S294" i="4"/>
  <c r="R294" i="4"/>
  <c r="D294" i="4" s="1"/>
  <c r="U272" i="4"/>
  <c r="U273" i="4" s="1"/>
  <c r="U274" i="4" s="1"/>
  <c r="U275" i="4" s="1"/>
  <c r="U276" i="4" s="1"/>
  <c r="U277" i="4" s="1"/>
  <c r="U278" i="4" s="1"/>
  <c r="U279" i="4" s="1"/>
  <c r="U280" i="4" s="1"/>
  <c r="U281" i="4" s="1"/>
  <c r="U282" i="4" s="1"/>
  <c r="U283" i="4" s="1"/>
  <c r="U284" i="4" s="1"/>
  <c r="U285" i="4" s="1"/>
  <c r="U286" i="4" s="1"/>
  <c r="U287" i="4" s="1"/>
  <c r="R272" i="4"/>
  <c r="R273" i="4" s="1"/>
  <c r="B270" i="4"/>
  <c r="K268" i="4"/>
  <c r="Y294" i="4" s="1"/>
  <c r="K294" i="4" s="1"/>
  <c r="J268" i="4"/>
  <c r="X294" i="4" s="1"/>
  <c r="J294" i="4" s="1"/>
  <c r="H268" i="4"/>
  <c r="V294" i="4" s="1"/>
  <c r="H294" i="4" s="1"/>
  <c r="F268" i="4"/>
  <c r="T294" i="4" s="1"/>
  <c r="F294" i="4" s="1"/>
  <c r="K267" i="4"/>
  <c r="Y272" i="4" s="1"/>
  <c r="J267" i="4"/>
  <c r="X272" i="4" s="1"/>
  <c r="H267" i="4"/>
  <c r="V272" i="4" s="1"/>
  <c r="F267" i="4"/>
  <c r="T272" i="4" s="1"/>
  <c r="T273" i="4" s="1"/>
  <c r="W264" i="4"/>
  <c r="S264" i="4"/>
  <c r="R264" i="4"/>
  <c r="D264" i="4" s="1"/>
  <c r="B251" i="4"/>
  <c r="K249" i="4"/>
  <c r="Y264" i="4" s="1"/>
  <c r="K264" i="4" s="1"/>
  <c r="J249" i="4"/>
  <c r="X264" i="4" s="1"/>
  <c r="J264" i="4" s="1"/>
  <c r="H249" i="4"/>
  <c r="V264" i="4" s="1"/>
  <c r="G249" i="4"/>
  <c r="U264" i="4" s="1"/>
  <c r="G264" i="4" s="1"/>
  <c r="F249" i="4"/>
  <c r="T264" i="4" s="1"/>
  <c r="F264" i="4" s="1"/>
  <c r="K248" i="4"/>
  <c r="Y253" i="4" s="1"/>
  <c r="K253" i="4" s="1"/>
  <c r="J248" i="4"/>
  <c r="H248" i="4"/>
  <c r="G248" i="4"/>
  <c r="F248" i="4"/>
  <c r="W244" i="4"/>
  <c r="S244" i="4"/>
  <c r="R244" i="4"/>
  <c r="D244" i="4" s="1"/>
  <c r="R222" i="4"/>
  <c r="B220" i="4"/>
  <c r="K218" i="4"/>
  <c r="Y244" i="4" s="1"/>
  <c r="K244" i="4" s="1"/>
  <c r="J218" i="4"/>
  <c r="X244" i="4" s="1"/>
  <c r="J244" i="4" s="1"/>
  <c r="H218" i="4"/>
  <c r="V244" i="4" s="1"/>
  <c r="H244" i="4" s="1"/>
  <c r="G218" i="4"/>
  <c r="U244" i="4" s="1"/>
  <c r="G244" i="4" s="1"/>
  <c r="F218" i="4"/>
  <c r="T244" i="4" s="1"/>
  <c r="F244" i="4" s="1"/>
  <c r="K217" i="4"/>
  <c r="Y222" i="4" s="1"/>
  <c r="J217" i="4"/>
  <c r="X222" i="4" s="1"/>
  <c r="H217" i="4"/>
  <c r="V222" i="4" s="1"/>
  <c r="G217" i="4"/>
  <c r="U222" i="4" s="1"/>
  <c r="F217" i="4"/>
  <c r="T222" i="4" s="1"/>
  <c r="W212" i="4"/>
  <c r="U212" i="4"/>
  <c r="S212" i="4"/>
  <c r="R212" i="4"/>
  <c r="D212" i="4" s="1"/>
  <c r="W192" i="4"/>
  <c r="S192" i="4"/>
  <c r="R192" i="4"/>
  <c r="D192" i="4" s="1"/>
  <c r="S174" i="4"/>
  <c r="W174" i="4"/>
  <c r="R174" i="4"/>
  <c r="D174" i="4" s="1"/>
  <c r="W152" i="4"/>
  <c r="U152" i="4"/>
  <c r="S152" i="4"/>
  <c r="R152" i="4"/>
  <c r="D152" i="4" s="1"/>
  <c r="W127" i="4"/>
  <c r="S127" i="4"/>
  <c r="R127" i="4"/>
  <c r="D127" i="4" s="1"/>
  <c r="S97" i="4"/>
  <c r="W97" i="4"/>
  <c r="R97" i="4"/>
  <c r="D97" i="4" s="1"/>
  <c r="S70" i="4"/>
  <c r="R70" i="4"/>
  <c r="D70" i="4" s="1"/>
  <c r="W61" i="4"/>
  <c r="S61" i="4"/>
  <c r="R61" i="4"/>
  <c r="D61" i="4" s="1"/>
  <c r="S52" i="4"/>
  <c r="W52" i="4"/>
  <c r="R52" i="4"/>
  <c r="D52" i="4" s="1"/>
  <c r="W42" i="4"/>
  <c r="U42" i="4"/>
  <c r="S42" i="4"/>
  <c r="R42" i="4"/>
  <c r="W30" i="4"/>
  <c r="S30" i="4"/>
  <c r="R30" i="4"/>
  <c r="S14" i="4"/>
  <c r="W14" i="4"/>
  <c r="R14" i="4"/>
  <c r="D14" i="4" s="1"/>
  <c r="K392" i="4" l="1"/>
  <c r="Y393" i="4"/>
  <c r="G392" i="4"/>
  <c r="U393" i="4"/>
  <c r="F392" i="4"/>
  <c r="T393" i="4"/>
  <c r="J392" i="4"/>
  <c r="X393" i="4"/>
  <c r="I391" i="4"/>
  <c r="M391" i="4" s="1"/>
  <c r="N391" i="4"/>
  <c r="H392" i="4"/>
  <c r="V393" i="4"/>
  <c r="R395" i="4"/>
  <c r="D394" i="4"/>
  <c r="Q11" i="4"/>
  <c r="Q110" i="4"/>
  <c r="C109" i="4"/>
  <c r="C185" i="4"/>
  <c r="Q186" i="4"/>
  <c r="I325" i="4"/>
  <c r="M325" i="4" s="1"/>
  <c r="T327" i="4"/>
  <c r="F327" i="4" s="1"/>
  <c r="X328" i="4"/>
  <c r="J328" i="4" s="1"/>
  <c r="U328" i="4"/>
  <c r="G328" i="4" s="1"/>
  <c r="I326" i="4"/>
  <c r="M326" i="4" s="1"/>
  <c r="N326" i="4"/>
  <c r="Y327" i="4"/>
  <c r="K327" i="4" s="1"/>
  <c r="V253" i="4"/>
  <c r="H253" i="4" s="1"/>
  <c r="T253" i="4"/>
  <c r="F253" i="4" s="1"/>
  <c r="X253" i="4"/>
  <c r="J253" i="4" s="1"/>
  <c r="U253" i="4"/>
  <c r="G253" i="4" s="1"/>
  <c r="Y254" i="4"/>
  <c r="K254" i="4" s="1"/>
  <c r="R254" i="4"/>
  <c r="D254" i="4" s="1"/>
  <c r="P110" i="4"/>
  <c r="B110" i="4" s="1"/>
  <c r="P28" i="4"/>
  <c r="B28" i="4" s="1"/>
  <c r="Q27" i="4"/>
  <c r="C27" i="4" s="1"/>
  <c r="P11" i="4"/>
  <c r="B11" i="4" s="1"/>
  <c r="N413" i="4"/>
  <c r="I413" i="4"/>
  <c r="D30" i="4"/>
  <c r="D455" i="4"/>
  <c r="D42" i="4"/>
  <c r="D468" i="4"/>
  <c r="E435" i="4"/>
  <c r="R437" i="4"/>
  <c r="X466" i="4"/>
  <c r="R451" i="4"/>
  <c r="D457" i="4"/>
  <c r="X437" i="4"/>
  <c r="I464" i="4"/>
  <c r="M464" i="4" s="1"/>
  <c r="N464" i="4"/>
  <c r="R466" i="4"/>
  <c r="T466" i="4"/>
  <c r="E464" i="4"/>
  <c r="V466" i="4"/>
  <c r="Y466" i="4"/>
  <c r="U437" i="4"/>
  <c r="Y437" i="4"/>
  <c r="N435" i="4"/>
  <c r="M435" i="4"/>
  <c r="I435" i="4"/>
  <c r="T437" i="4"/>
  <c r="V437" i="4"/>
  <c r="T307" i="4"/>
  <c r="T308" i="4" s="1"/>
  <c r="N414" i="4"/>
  <c r="M414" i="4"/>
  <c r="I414" i="4"/>
  <c r="V416" i="4"/>
  <c r="U372" i="4"/>
  <c r="Y372" i="4"/>
  <c r="Y415" i="4"/>
  <c r="R416" i="4"/>
  <c r="X373" i="4"/>
  <c r="V372" i="4"/>
  <c r="R373" i="4"/>
  <c r="M370" i="4"/>
  <c r="I370" i="4"/>
  <c r="N370" i="4"/>
  <c r="E370" i="4"/>
  <c r="X417" i="4"/>
  <c r="E413" i="4"/>
  <c r="T415" i="4"/>
  <c r="E414" i="4"/>
  <c r="T373" i="4"/>
  <c r="E305" i="4"/>
  <c r="X308" i="4"/>
  <c r="R308" i="4"/>
  <c r="U308" i="4"/>
  <c r="V351" i="4"/>
  <c r="V327" i="4"/>
  <c r="H327" i="4" s="1"/>
  <c r="Y351" i="4"/>
  <c r="R352" i="4"/>
  <c r="R327" i="4"/>
  <c r="D327" i="4" s="1"/>
  <c r="X352" i="4"/>
  <c r="V307" i="4"/>
  <c r="T351" i="4"/>
  <c r="M305" i="4"/>
  <c r="I305" i="4"/>
  <c r="N305" i="4"/>
  <c r="U288" i="4"/>
  <c r="U289" i="4" s="1"/>
  <c r="U290" i="4" s="1"/>
  <c r="U291" i="4" s="1"/>
  <c r="U292" i="4" s="1"/>
  <c r="U293" i="4" s="1"/>
  <c r="E294" i="4"/>
  <c r="X223" i="4"/>
  <c r="V273" i="4"/>
  <c r="N273" i="4" s="1"/>
  <c r="N272" i="4"/>
  <c r="Y223" i="4"/>
  <c r="I244" i="4"/>
  <c r="N244" i="4"/>
  <c r="M244" i="4"/>
  <c r="T254" i="4"/>
  <c r="F254" i="4" s="1"/>
  <c r="E244" i="4"/>
  <c r="Y273" i="4"/>
  <c r="R274" i="4"/>
  <c r="X254" i="4"/>
  <c r="J254" i="4" s="1"/>
  <c r="U223" i="4"/>
  <c r="N294" i="4"/>
  <c r="M294" i="4"/>
  <c r="I294" i="4"/>
  <c r="T274" i="4"/>
  <c r="V223" i="4"/>
  <c r="X273" i="4"/>
  <c r="R223" i="4"/>
  <c r="T223" i="4"/>
  <c r="R396" i="4" l="1"/>
  <c r="D395" i="4"/>
  <c r="J393" i="4"/>
  <c r="X394" i="4"/>
  <c r="I392" i="4"/>
  <c r="N392" i="4"/>
  <c r="M392" i="4"/>
  <c r="F393" i="4"/>
  <c r="T394" i="4"/>
  <c r="C110" i="4"/>
  <c r="Q111" i="4"/>
  <c r="E392" i="4"/>
  <c r="Q12" i="4"/>
  <c r="C11" i="4"/>
  <c r="G393" i="4"/>
  <c r="U394" i="4"/>
  <c r="C186" i="4"/>
  <c r="Q187" i="4"/>
  <c r="V254" i="4"/>
  <c r="H254" i="4" s="1"/>
  <c r="V394" i="4"/>
  <c r="H393" i="4"/>
  <c r="Y394" i="4"/>
  <c r="K393" i="4"/>
  <c r="N327" i="4"/>
  <c r="I327" i="4"/>
  <c r="M327" i="4" s="1"/>
  <c r="Y328" i="4"/>
  <c r="K328" i="4" s="1"/>
  <c r="X329" i="4"/>
  <c r="J329" i="4" s="1"/>
  <c r="E326" i="4"/>
  <c r="U329" i="4"/>
  <c r="G329" i="4" s="1"/>
  <c r="T328" i="4"/>
  <c r="F328" i="4" s="1"/>
  <c r="E327" i="4"/>
  <c r="U254" i="4"/>
  <c r="N253" i="4"/>
  <c r="M253" i="4"/>
  <c r="R255" i="4"/>
  <c r="D255" i="4" s="1"/>
  <c r="I253" i="4"/>
  <c r="E253" i="4"/>
  <c r="Y255" i="4"/>
  <c r="K255" i="4" s="1"/>
  <c r="I254" i="4"/>
  <c r="M254" i="4"/>
  <c r="N254" i="4"/>
  <c r="P111" i="4"/>
  <c r="B111" i="4" s="1"/>
  <c r="Q28" i="4"/>
  <c r="C28" i="4" s="1"/>
  <c r="P29" i="4"/>
  <c r="B29" i="4" s="1"/>
  <c r="P12" i="4"/>
  <c r="B12" i="4" s="1"/>
  <c r="V467" i="4"/>
  <c r="T467" i="4"/>
  <c r="X438" i="4"/>
  <c r="Y438" i="4"/>
  <c r="V451" i="4"/>
  <c r="J470" i="4"/>
  <c r="X467" i="4"/>
  <c r="M436" i="4"/>
  <c r="N436" i="4"/>
  <c r="I436" i="4"/>
  <c r="V438" i="4"/>
  <c r="R438" i="4"/>
  <c r="T438" i="4"/>
  <c r="E436" i="4"/>
  <c r="I465" i="4"/>
  <c r="M465" i="4" s="1"/>
  <c r="N465" i="4"/>
  <c r="U438" i="4"/>
  <c r="Y451" i="4"/>
  <c r="E465" i="4"/>
  <c r="R467" i="4"/>
  <c r="Y467" i="4"/>
  <c r="T451" i="4"/>
  <c r="U451" i="4"/>
  <c r="X451" i="4"/>
  <c r="E371" i="4"/>
  <c r="X374" i="4"/>
  <c r="T374" i="4"/>
  <c r="V417" i="4"/>
  <c r="T416" i="4"/>
  <c r="E415" i="4"/>
  <c r="Y416" i="4"/>
  <c r="X418" i="4"/>
  <c r="Y373" i="4"/>
  <c r="U373" i="4"/>
  <c r="R417" i="4"/>
  <c r="R374" i="4"/>
  <c r="N415" i="4"/>
  <c r="M415" i="4"/>
  <c r="I415" i="4"/>
  <c r="V373" i="4"/>
  <c r="M371" i="4"/>
  <c r="I371" i="4"/>
  <c r="N371" i="4"/>
  <c r="V274" i="4"/>
  <c r="V275" i="4" s="1"/>
  <c r="X309" i="4"/>
  <c r="M306" i="4"/>
  <c r="I306" i="4"/>
  <c r="N306" i="4"/>
  <c r="T309" i="4"/>
  <c r="X353" i="4"/>
  <c r="R309" i="4"/>
  <c r="V328" i="4"/>
  <c r="H328" i="4" s="1"/>
  <c r="R353" i="4"/>
  <c r="T352" i="4"/>
  <c r="E350" i="4"/>
  <c r="Y352" i="4"/>
  <c r="V352" i="4"/>
  <c r="E306" i="4"/>
  <c r="U309" i="4"/>
  <c r="R328" i="4"/>
  <c r="D328" i="4" s="1"/>
  <c r="V308" i="4"/>
  <c r="I350" i="4"/>
  <c r="N350" i="4"/>
  <c r="M350" i="4"/>
  <c r="M273" i="4"/>
  <c r="E273" i="4"/>
  <c r="I272" i="4"/>
  <c r="M272" i="4"/>
  <c r="X224" i="4"/>
  <c r="R275" i="4"/>
  <c r="U224" i="4"/>
  <c r="I222" i="4"/>
  <c r="M222" i="4" s="1"/>
  <c r="N222" i="4"/>
  <c r="T255" i="4"/>
  <c r="F255" i="4" s="1"/>
  <c r="V255" i="4"/>
  <c r="H255" i="4" s="1"/>
  <c r="E272" i="4"/>
  <c r="U255" i="4"/>
  <c r="G255" i="4" s="1"/>
  <c r="R224" i="4"/>
  <c r="X274" i="4"/>
  <c r="Y274" i="4"/>
  <c r="V224" i="4"/>
  <c r="E222" i="4"/>
  <c r="X255" i="4"/>
  <c r="J255" i="4" s="1"/>
  <c r="T275" i="4"/>
  <c r="T224" i="4"/>
  <c r="Y224" i="4"/>
  <c r="G214" i="4"/>
  <c r="R200" i="4"/>
  <c r="R201" i="4" s="1"/>
  <c r="B198" i="4"/>
  <c r="K196" i="4"/>
  <c r="Y212" i="4" s="1"/>
  <c r="K212" i="4" s="1"/>
  <c r="J196" i="4"/>
  <c r="X212" i="4" s="1"/>
  <c r="J212" i="4" s="1"/>
  <c r="H196" i="4"/>
  <c r="V212" i="4" s="1"/>
  <c r="H212" i="4" s="1"/>
  <c r="F196" i="4"/>
  <c r="T212" i="4" s="1"/>
  <c r="F212" i="4" s="1"/>
  <c r="K195" i="4"/>
  <c r="Y200" i="4" s="1"/>
  <c r="J195" i="4"/>
  <c r="X200" i="4" s="1"/>
  <c r="H195" i="4"/>
  <c r="V200" i="4" s="1"/>
  <c r="U200" i="4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F195" i="4"/>
  <c r="T200" i="4" s="1"/>
  <c r="R183" i="4"/>
  <c r="D183" i="4" s="1"/>
  <c r="B181" i="4"/>
  <c r="K179" i="4"/>
  <c r="Y192" i="4" s="1"/>
  <c r="K192" i="4" s="1"/>
  <c r="J179" i="4"/>
  <c r="X192" i="4" s="1"/>
  <c r="J192" i="4" s="1"/>
  <c r="H179" i="4"/>
  <c r="V192" i="4" s="1"/>
  <c r="H192" i="4" s="1"/>
  <c r="G179" i="4"/>
  <c r="U192" i="4" s="1"/>
  <c r="G192" i="4" s="1"/>
  <c r="F179" i="4"/>
  <c r="T192" i="4" s="1"/>
  <c r="F192" i="4" s="1"/>
  <c r="K178" i="4"/>
  <c r="Y183" i="4" s="1"/>
  <c r="K183" i="4" s="1"/>
  <c r="J178" i="4"/>
  <c r="X183" i="4" s="1"/>
  <c r="J183" i="4" s="1"/>
  <c r="H178" i="4"/>
  <c r="V183" i="4" s="1"/>
  <c r="H183" i="4" s="1"/>
  <c r="G178" i="4"/>
  <c r="U183" i="4" s="1"/>
  <c r="G183" i="4" s="1"/>
  <c r="F178" i="4"/>
  <c r="T183" i="4" s="1"/>
  <c r="F183" i="4" s="1"/>
  <c r="R162" i="4"/>
  <c r="R163" i="4" s="1"/>
  <c r="B160" i="4"/>
  <c r="K158" i="4"/>
  <c r="Y174" i="4" s="1"/>
  <c r="K174" i="4" s="1"/>
  <c r="J158" i="4"/>
  <c r="X174" i="4" s="1"/>
  <c r="J174" i="4" s="1"/>
  <c r="H158" i="4"/>
  <c r="V174" i="4" s="1"/>
  <c r="H174" i="4" s="1"/>
  <c r="G158" i="4"/>
  <c r="U174" i="4" s="1"/>
  <c r="G174" i="4" s="1"/>
  <c r="F158" i="4"/>
  <c r="T174" i="4" s="1"/>
  <c r="F174" i="4" s="1"/>
  <c r="K157" i="4"/>
  <c r="Y162" i="4" s="1"/>
  <c r="Y163" i="4" s="1"/>
  <c r="J157" i="4"/>
  <c r="X162" i="4" s="1"/>
  <c r="H157" i="4"/>
  <c r="V162" i="4" s="1"/>
  <c r="G157" i="4"/>
  <c r="U162" i="4" s="1"/>
  <c r="F157" i="4"/>
  <c r="T162" i="4" s="1"/>
  <c r="G154" i="4"/>
  <c r="R135" i="4"/>
  <c r="R136" i="4" s="1"/>
  <c r="K131" i="4"/>
  <c r="Y152" i="4" s="1"/>
  <c r="K152" i="4" s="1"/>
  <c r="J130" i="4"/>
  <c r="X135" i="4" s="1"/>
  <c r="H131" i="4"/>
  <c r="V152" i="4" s="1"/>
  <c r="H152" i="4" s="1"/>
  <c r="F131" i="4"/>
  <c r="T152" i="4" s="1"/>
  <c r="F152" i="4" s="1"/>
  <c r="B133" i="4"/>
  <c r="J131" i="4"/>
  <c r="X152" i="4" s="1"/>
  <c r="J152" i="4" s="1"/>
  <c r="U135" i="4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R106" i="4"/>
  <c r="D106" i="4" s="1"/>
  <c r="K102" i="4"/>
  <c r="Y127" i="4" s="1"/>
  <c r="K127" i="4" s="1"/>
  <c r="J102" i="4"/>
  <c r="X127" i="4" s="1"/>
  <c r="J127" i="4" s="1"/>
  <c r="H102" i="4"/>
  <c r="V127" i="4" s="1"/>
  <c r="G102" i="4"/>
  <c r="U127" i="4" s="1"/>
  <c r="G127" i="4" s="1"/>
  <c r="F102" i="4"/>
  <c r="T127" i="4" s="1"/>
  <c r="F127" i="4" s="1"/>
  <c r="K101" i="4"/>
  <c r="Y106" i="4" s="1"/>
  <c r="K106" i="4" s="1"/>
  <c r="J101" i="4"/>
  <c r="X106" i="4" s="1"/>
  <c r="J106" i="4" s="1"/>
  <c r="H101" i="4"/>
  <c r="V106" i="4" s="1"/>
  <c r="H106" i="4" s="1"/>
  <c r="G101" i="4"/>
  <c r="U106" i="4" s="1"/>
  <c r="G106" i="4" s="1"/>
  <c r="F101" i="4"/>
  <c r="T106" i="4" s="1"/>
  <c r="F106" i="4" s="1"/>
  <c r="R80" i="4"/>
  <c r="G75" i="4"/>
  <c r="U80" i="4" s="1"/>
  <c r="K76" i="4"/>
  <c r="Y97" i="4" s="1"/>
  <c r="K97" i="4" s="1"/>
  <c r="J76" i="4"/>
  <c r="X97" i="4" s="1"/>
  <c r="J97" i="4" s="1"/>
  <c r="H76" i="4"/>
  <c r="V97" i="4" s="1"/>
  <c r="H97" i="4" s="1"/>
  <c r="G76" i="4"/>
  <c r="U97" i="4" s="1"/>
  <c r="G97" i="4" s="1"/>
  <c r="F76" i="4"/>
  <c r="T97" i="4" s="1"/>
  <c r="F97" i="4" s="1"/>
  <c r="K75" i="4"/>
  <c r="Y80" i="4" s="1"/>
  <c r="J75" i="4"/>
  <c r="X80" i="4" s="1"/>
  <c r="H75" i="4"/>
  <c r="V80" i="4" s="1"/>
  <c r="F75" i="4"/>
  <c r="T80" i="4" s="1"/>
  <c r="G72" i="4"/>
  <c r="K66" i="4"/>
  <c r="Y70" i="4" s="1"/>
  <c r="K70" i="4" s="1"/>
  <c r="J65" i="4"/>
  <c r="H66" i="4"/>
  <c r="V70" i="4" s="1"/>
  <c r="H70" i="4" s="1"/>
  <c r="F66" i="4"/>
  <c r="T70" i="4" s="1"/>
  <c r="F70" i="4" s="1"/>
  <c r="B68" i="4"/>
  <c r="J66" i="4"/>
  <c r="X70" i="4" s="1"/>
  <c r="J70" i="4" s="1"/>
  <c r="I66" i="4"/>
  <c r="W70" i="4" s="1"/>
  <c r="G66" i="4"/>
  <c r="U70" i="4" s="1"/>
  <c r="I65" i="4"/>
  <c r="G65" i="4"/>
  <c r="F65" i="4"/>
  <c r="B59" i="4"/>
  <c r="K57" i="4"/>
  <c r="Y61" i="4" s="1"/>
  <c r="K61" i="4" s="1"/>
  <c r="J57" i="4"/>
  <c r="X61" i="4" s="1"/>
  <c r="J61" i="4" s="1"/>
  <c r="H57" i="4"/>
  <c r="V61" i="4" s="1"/>
  <c r="H61" i="4" s="1"/>
  <c r="G57" i="4"/>
  <c r="U61" i="4" s="1"/>
  <c r="G61" i="4" s="1"/>
  <c r="F57" i="4"/>
  <c r="T61" i="4" s="1"/>
  <c r="F61" i="4" s="1"/>
  <c r="K56" i="4"/>
  <c r="J56" i="4"/>
  <c r="H56" i="4"/>
  <c r="G56" i="4"/>
  <c r="F56" i="4"/>
  <c r="H47" i="4"/>
  <c r="G47" i="4"/>
  <c r="F47" i="4"/>
  <c r="B50" i="4"/>
  <c r="K48" i="4"/>
  <c r="Y52" i="4" s="1"/>
  <c r="K52" i="4" s="1"/>
  <c r="J48" i="4"/>
  <c r="X52" i="4" s="1"/>
  <c r="J52" i="4" s="1"/>
  <c r="H48" i="4"/>
  <c r="V52" i="4" s="1"/>
  <c r="H52" i="4" s="1"/>
  <c r="G48" i="4"/>
  <c r="U52" i="4" s="1"/>
  <c r="G52" i="4" s="1"/>
  <c r="F48" i="4"/>
  <c r="T52" i="4" s="1"/>
  <c r="F52" i="4" s="1"/>
  <c r="K47" i="4"/>
  <c r="J47" i="4"/>
  <c r="R38" i="4"/>
  <c r="R7" i="4"/>
  <c r="D7" i="4" s="1"/>
  <c r="B36" i="4"/>
  <c r="B21" i="4"/>
  <c r="B5" i="4"/>
  <c r="U38" i="4"/>
  <c r="G19" i="4"/>
  <c r="H19" i="4"/>
  <c r="J19" i="4"/>
  <c r="K19" i="4"/>
  <c r="F19" i="4"/>
  <c r="F18" i="4"/>
  <c r="T23" i="4" s="1"/>
  <c r="F23" i="4" s="1"/>
  <c r="K33" i="4"/>
  <c r="Y38" i="4" s="1"/>
  <c r="J34" i="4"/>
  <c r="X42" i="4" s="1"/>
  <c r="H34" i="4"/>
  <c r="F33" i="4"/>
  <c r="T38" i="4" s="1"/>
  <c r="K3" i="4"/>
  <c r="Y14" i="4" s="1"/>
  <c r="K14" i="4" s="1"/>
  <c r="J3" i="4"/>
  <c r="X14" i="4" s="1"/>
  <c r="J14" i="4" s="1"/>
  <c r="H3" i="4"/>
  <c r="V14" i="4" s="1"/>
  <c r="H14" i="4" s="1"/>
  <c r="G3" i="4"/>
  <c r="U14" i="4" s="1"/>
  <c r="G14" i="4" s="1"/>
  <c r="F2" i="4"/>
  <c r="J18" i="4"/>
  <c r="X23" i="4" s="1"/>
  <c r="J23" i="4" s="1"/>
  <c r="H18" i="4"/>
  <c r="V23" i="4" s="1"/>
  <c r="H23" i="4" s="1"/>
  <c r="U395" i="4" l="1"/>
  <c r="G394" i="4"/>
  <c r="C12" i="4"/>
  <c r="Q13" i="4"/>
  <c r="C13" i="4" s="1"/>
  <c r="C111" i="4"/>
  <c r="Q112" i="4"/>
  <c r="T395" i="4"/>
  <c r="F394" i="4"/>
  <c r="E394" i="4" s="1"/>
  <c r="E393" i="4"/>
  <c r="G254" i="4"/>
  <c r="E254" i="4" s="1"/>
  <c r="Y395" i="4"/>
  <c r="K394" i="4"/>
  <c r="I393" i="4"/>
  <c r="N393" i="4"/>
  <c r="M393" i="4"/>
  <c r="V395" i="4"/>
  <c r="H394" i="4"/>
  <c r="X395" i="4"/>
  <c r="J394" i="4"/>
  <c r="C187" i="4"/>
  <c r="Q188" i="4"/>
  <c r="R397" i="4"/>
  <c r="D396" i="4"/>
  <c r="R256" i="4"/>
  <c r="D256" i="4" s="1"/>
  <c r="H264" i="4"/>
  <c r="H341" i="4"/>
  <c r="N328" i="4"/>
  <c r="I328" i="4"/>
  <c r="M328" i="4" s="1"/>
  <c r="U330" i="4"/>
  <c r="G330" i="4" s="1"/>
  <c r="X330" i="4"/>
  <c r="J330" i="4" s="1"/>
  <c r="T329" i="4"/>
  <c r="F329" i="4" s="1"/>
  <c r="E328" i="4"/>
  <c r="Y329" i="4"/>
  <c r="K329" i="4" s="1"/>
  <c r="Y256" i="4"/>
  <c r="K256" i="4" s="1"/>
  <c r="M255" i="4"/>
  <c r="N255" i="4"/>
  <c r="I255" i="4"/>
  <c r="M264" i="4"/>
  <c r="N264" i="4"/>
  <c r="I264" i="4"/>
  <c r="E264" i="4"/>
  <c r="E255" i="4"/>
  <c r="E183" i="4"/>
  <c r="R184" i="4"/>
  <c r="D184" i="4" s="1"/>
  <c r="N183" i="4"/>
  <c r="I183" i="4"/>
  <c r="M183" i="4" s="1"/>
  <c r="R107" i="4"/>
  <c r="D107" i="4" s="1"/>
  <c r="Y107" i="4"/>
  <c r="K107" i="4" s="1"/>
  <c r="V107" i="4"/>
  <c r="H107" i="4" s="1"/>
  <c r="X107" i="4"/>
  <c r="J107" i="4" s="1"/>
  <c r="T107" i="4"/>
  <c r="F107" i="4" s="1"/>
  <c r="U107" i="4"/>
  <c r="G107" i="4" s="1"/>
  <c r="P112" i="4"/>
  <c r="B112" i="4" s="1"/>
  <c r="V24" i="4"/>
  <c r="H24" i="4" s="1"/>
  <c r="X24" i="4"/>
  <c r="J24" i="4" s="1"/>
  <c r="T24" i="4"/>
  <c r="F24" i="4" s="1"/>
  <c r="Q29" i="4"/>
  <c r="C29" i="4" s="1"/>
  <c r="P13" i="4"/>
  <c r="B13" i="4" s="1"/>
  <c r="U30" i="4"/>
  <c r="G30" i="4" s="1"/>
  <c r="Y30" i="4"/>
  <c r="K30" i="4" s="1"/>
  <c r="T30" i="4"/>
  <c r="F30" i="4" s="1"/>
  <c r="X30" i="4"/>
  <c r="J30" i="4" s="1"/>
  <c r="R8" i="4"/>
  <c r="J42" i="4"/>
  <c r="J468" i="4"/>
  <c r="K441" i="4"/>
  <c r="E467" i="4"/>
  <c r="D470" i="4"/>
  <c r="K457" i="4"/>
  <c r="H457" i="4"/>
  <c r="E437" i="4"/>
  <c r="G441" i="4"/>
  <c r="D441" i="4"/>
  <c r="J441" i="4"/>
  <c r="J457" i="4"/>
  <c r="G457" i="4"/>
  <c r="E438" i="4"/>
  <c r="E441" i="4" s="1"/>
  <c r="F457" i="4"/>
  <c r="N437" i="4"/>
  <c r="M437" i="4"/>
  <c r="I437" i="4"/>
  <c r="H441" i="4"/>
  <c r="M438" i="4"/>
  <c r="N438" i="4"/>
  <c r="I438" i="4"/>
  <c r="N467" i="4"/>
  <c r="I467" i="4"/>
  <c r="M467" i="4" s="1"/>
  <c r="K470" i="4"/>
  <c r="E466" i="4"/>
  <c r="E470" i="4" s="1"/>
  <c r="F470" i="4"/>
  <c r="F441" i="4"/>
  <c r="N466" i="4"/>
  <c r="M466" i="4"/>
  <c r="I466" i="4"/>
  <c r="I470" i="4" s="1"/>
  <c r="H470" i="4"/>
  <c r="E372" i="4"/>
  <c r="H405" i="4"/>
  <c r="U374" i="4"/>
  <c r="X375" i="4"/>
  <c r="V418" i="4"/>
  <c r="T375" i="4"/>
  <c r="X419" i="4"/>
  <c r="Y374" i="4"/>
  <c r="V374" i="4"/>
  <c r="R375" i="4"/>
  <c r="M372" i="4"/>
  <c r="I372" i="4"/>
  <c r="N372" i="4"/>
  <c r="R418" i="4"/>
  <c r="Y417" i="4"/>
  <c r="T417" i="4"/>
  <c r="N416" i="4"/>
  <c r="M416" i="4"/>
  <c r="I416" i="4"/>
  <c r="X310" i="4"/>
  <c r="T310" i="4"/>
  <c r="R329" i="4"/>
  <c r="D329" i="4" s="1"/>
  <c r="V329" i="4"/>
  <c r="H329" i="4" s="1"/>
  <c r="R310" i="4"/>
  <c r="I351" i="4"/>
  <c r="N351" i="4"/>
  <c r="M351" i="4"/>
  <c r="T353" i="4"/>
  <c r="V353" i="4"/>
  <c r="E351" i="4"/>
  <c r="V309" i="4"/>
  <c r="Y353" i="4"/>
  <c r="M307" i="4"/>
  <c r="I307" i="4"/>
  <c r="N307" i="4"/>
  <c r="U310" i="4"/>
  <c r="X354" i="4"/>
  <c r="R354" i="4"/>
  <c r="E307" i="4"/>
  <c r="E52" i="4"/>
  <c r="E274" i="4"/>
  <c r="N52" i="4"/>
  <c r="I52" i="4"/>
  <c r="M52" i="4"/>
  <c r="N152" i="4"/>
  <c r="V42" i="4"/>
  <c r="V30" i="4"/>
  <c r="X225" i="4"/>
  <c r="Y257" i="4"/>
  <c r="K257" i="4" s="1"/>
  <c r="U256" i="4"/>
  <c r="G256" i="4" s="1"/>
  <c r="U225" i="4"/>
  <c r="V225" i="4"/>
  <c r="X256" i="4"/>
  <c r="J256" i="4" s="1"/>
  <c r="Y225" i="4"/>
  <c r="I223" i="4"/>
  <c r="N223" i="4"/>
  <c r="M223" i="4"/>
  <c r="V256" i="4"/>
  <c r="H256" i="4" s="1"/>
  <c r="T225" i="4"/>
  <c r="R276" i="4"/>
  <c r="Y275" i="4"/>
  <c r="N274" i="4"/>
  <c r="M274" i="4"/>
  <c r="T256" i="4"/>
  <c r="F256" i="4" s="1"/>
  <c r="V276" i="4"/>
  <c r="R225" i="4"/>
  <c r="E223" i="4"/>
  <c r="T276" i="4"/>
  <c r="X275" i="4"/>
  <c r="I273" i="4"/>
  <c r="I14" i="4"/>
  <c r="R202" i="4"/>
  <c r="R203" i="4" s="1"/>
  <c r="M174" i="4"/>
  <c r="I174" i="4"/>
  <c r="N212" i="4"/>
  <c r="T163" i="4"/>
  <c r="U163" i="4"/>
  <c r="R185" i="4"/>
  <c r="D185" i="4" s="1"/>
  <c r="X163" i="4"/>
  <c r="V163" i="4"/>
  <c r="T184" i="4"/>
  <c r="F184" i="4" s="1"/>
  <c r="U184" i="4"/>
  <c r="G184" i="4" s="1"/>
  <c r="V184" i="4"/>
  <c r="H184" i="4" s="1"/>
  <c r="X184" i="4"/>
  <c r="J184" i="4" s="1"/>
  <c r="Y184" i="4"/>
  <c r="K184" i="4" s="1"/>
  <c r="T201" i="4"/>
  <c r="V201" i="4"/>
  <c r="R164" i="4"/>
  <c r="R165" i="4" s="1"/>
  <c r="Y164" i="4"/>
  <c r="Y165" i="4" s="1"/>
  <c r="X201" i="4"/>
  <c r="Y201" i="4"/>
  <c r="R137" i="4"/>
  <c r="M97" i="4"/>
  <c r="E61" i="4"/>
  <c r="H127" i="4"/>
  <c r="F130" i="4"/>
  <c r="T135" i="4" s="1"/>
  <c r="T136" i="4" s="1"/>
  <c r="H130" i="4"/>
  <c r="V135" i="4" s="1"/>
  <c r="V136" i="4" s="1"/>
  <c r="R39" i="4"/>
  <c r="H65" i="4"/>
  <c r="N70" i="4"/>
  <c r="Y81" i="4"/>
  <c r="X81" i="4"/>
  <c r="U81" i="4"/>
  <c r="V81" i="4"/>
  <c r="X136" i="4"/>
  <c r="T81" i="4"/>
  <c r="I152" i="4"/>
  <c r="M152" i="4"/>
  <c r="K130" i="4"/>
  <c r="Y135" i="4" s="1"/>
  <c r="R81" i="4"/>
  <c r="I61" i="4"/>
  <c r="M61" i="4" s="1"/>
  <c r="N61" i="4"/>
  <c r="K65" i="4"/>
  <c r="T39" i="4"/>
  <c r="U39" i="4"/>
  <c r="Y39" i="4"/>
  <c r="H2" i="4"/>
  <c r="G2" i="4"/>
  <c r="T7" i="4"/>
  <c r="F7" i="4" s="1"/>
  <c r="J33" i="4"/>
  <c r="X38" i="4" s="1"/>
  <c r="H33" i="4"/>
  <c r="V38" i="4" s="1"/>
  <c r="E38" i="4" s="1"/>
  <c r="F34" i="4"/>
  <c r="T42" i="4" s="1"/>
  <c r="K34" i="4"/>
  <c r="Y42" i="4" s="1"/>
  <c r="F3" i="4"/>
  <c r="T14" i="4" s="1"/>
  <c r="F14" i="4" s="1"/>
  <c r="G44" i="4"/>
  <c r="M14" i="4"/>
  <c r="N14" i="4"/>
  <c r="K2" i="4"/>
  <c r="J2" i="4"/>
  <c r="K18" i="4"/>
  <c r="Y23" i="4" s="1"/>
  <c r="K23" i="4" s="1"/>
  <c r="G18" i="4"/>
  <c r="U23" i="4" s="1"/>
  <c r="G23" i="4" s="1"/>
  <c r="N457" i="4" l="1"/>
  <c r="Y396" i="4"/>
  <c r="K395" i="4"/>
  <c r="R9" i="4"/>
  <c r="D8" i="4"/>
  <c r="R398" i="4"/>
  <c r="D397" i="4"/>
  <c r="T396" i="4"/>
  <c r="F395" i="4"/>
  <c r="C188" i="4"/>
  <c r="Q189" i="4"/>
  <c r="C112" i="4"/>
  <c r="Q113" i="4"/>
  <c r="R257" i="4"/>
  <c r="D257" i="4" s="1"/>
  <c r="N394" i="4"/>
  <c r="M394" i="4"/>
  <c r="I394" i="4"/>
  <c r="X396" i="4"/>
  <c r="J395" i="4"/>
  <c r="V396" i="4"/>
  <c r="H395" i="4"/>
  <c r="U396" i="4"/>
  <c r="G395" i="4"/>
  <c r="I341" i="4"/>
  <c r="M341" i="4" s="1"/>
  <c r="E341" i="4"/>
  <c r="N341" i="4"/>
  <c r="Y330" i="4"/>
  <c r="K330" i="4" s="1"/>
  <c r="X331" i="4"/>
  <c r="J331" i="4" s="1"/>
  <c r="I329" i="4"/>
  <c r="N329" i="4"/>
  <c r="U331" i="4"/>
  <c r="G331" i="4" s="1"/>
  <c r="E329" i="4"/>
  <c r="T330" i="4"/>
  <c r="F330" i="4" s="1"/>
  <c r="N184" i="4"/>
  <c r="E256" i="4"/>
  <c r="I256" i="4"/>
  <c r="N256" i="4"/>
  <c r="M256" i="4"/>
  <c r="E184" i="4"/>
  <c r="I184" i="4"/>
  <c r="M184" i="4" s="1"/>
  <c r="R186" i="4"/>
  <c r="D186" i="4" s="1"/>
  <c r="E106" i="4"/>
  <c r="P113" i="4"/>
  <c r="B113" i="4" s="1"/>
  <c r="U108" i="4"/>
  <c r="G108" i="4" s="1"/>
  <c r="T108" i="4"/>
  <c r="F108" i="4" s="1"/>
  <c r="X108" i="4"/>
  <c r="J108" i="4" s="1"/>
  <c r="V108" i="4"/>
  <c r="H108" i="4" s="1"/>
  <c r="N106" i="4"/>
  <c r="I106" i="4"/>
  <c r="M106" i="4" s="1"/>
  <c r="Y108" i="4"/>
  <c r="K108" i="4" s="1"/>
  <c r="R108" i="4"/>
  <c r="D108" i="4" s="1"/>
  <c r="G455" i="4"/>
  <c r="Y24" i="4"/>
  <c r="K24" i="4" s="1"/>
  <c r="K455" i="4"/>
  <c r="T25" i="4"/>
  <c r="F25" i="4" s="1"/>
  <c r="F455" i="4"/>
  <c r="X25" i="4"/>
  <c r="J25" i="4" s="1"/>
  <c r="V25" i="4"/>
  <c r="H25" i="4" s="1"/>
  <c r="E23" i="4"/>
  <c r="U24" i="4"/>
  <c r="G24" i="4" s="1"/>
  <c r="N23" i="4"/>
  <c r="I23" i="4"/>
  <c r="M23" i="4" s="1"/>
  <c r="J455" i="4"/>
  <c r="K42" i="4"/>
  <c r="K468" i="4"/>
  <c r="F42" i="4"/>
  <c r="F468" i="4"/>
  <c r="H30" i="4"/>
  <c r="E30" i="4" s="1"/>
  <c r="H455" i="4"/>
  <c r="H42" i="4"/>
  <c r="N42" i="4" s="1"/>
  <c r="H468" i="4"/>
  <c r="I457" i="4"/>
  <c r="M457" i="4" s="1"/>
  <c r="E457" i="4"/>
  <c r="N470" i="4"/>
  <c r="M470" i="4"/>
  <c r="N441" i="4"/>
  <c r="M441" i="4"/>
  <c r="I441" i="4"/>
  <c r="E373" i="4"/>
  <c r="M405" i="4"/>
  <c r="E405" i="4"/>
  <c r="I405" i="4"/>
  <c r="N405" i="4"/>
  <c r="X376" i="4"/>
  <c r="Y418" i="4"/>
  <c r="X420" i="4"/>
  <c r="X422" i="4" s="1"/>
  <c r="T376" i="4"/>
  <c r="U375" i="4"/>
  <c r="N417" i="4"/>
  <c r="M417" i="4"/>
  <c r="I417" i="4"/>
  <c r="R419" i="4"/>
  <c r="E417" i="4"/>
  <c r="T418" i="4"/>
  <c r="R376" i="4"/>
  <c r="E416" i="4"/>
  <c r="V375" i="4"/>
  <c r="M373" i="4"/>
  <c r="I373" i="4"/>
  <c r="N373" i="4"/>
  <c r="V419" i="4"/>
  <c r="Y375" i="4"/>
  <c r="X311" i="4"/>
  <c r="Y354" i="4"/>
  <c r="R355" i="4"/>
  <c r="E309" i="4"/>
  <c r="V310" i="4"/>
  <c r="I308" i="4"/>
  <c r="N308" i="4"/>
  <c r="R330" i="4"/>
  <c r="D330" i="4" s="1"/>
  <c r="E352" i="4"/>
  <c r="E308" i="4"/>
  <c r="R311" i="4"/>
  <c r="T311" i="4"/>
  <c r="X355" i="4"/>
  <c r="V330" i="4"/>
  <c r="H330" i="4" s="1"/>
  <c r="U311" i="4"/>
  <c r="V354" i="4"/>
  <c r="M352" i="4"/>
  <c r="I352" i="4"/>
  <c r="N352" i="4"/>
  <c r="T354" i="4"/>
  <c r="Y166" i="4"/>
  <c r="X226" i="4"/>
  <c r="R204" i="4"/>
  <c r="E275" i="4"/>
  <c r="R166" i="4"/>
  <c r="I274" i="4"/>
  <c r="Y226" i="4"/>
  <c r="X257" i="4"/>
  <c r="J257" i="4" s="1"/>
  <c r="U257" i="4"/>
  <c r="G257" i="4" s="1"/>
  <c r="X276" i="4"/>
  <c r="I275" i="4"/>
  <c r="Y276" i="4"/>
  <c r="V226" i="4"/>
  <c r="Y258" i="4"/>
  <c r="K258" i="4" s="1"/>
  <c r="I224" i="4"/>
  <c r="M224" i="4" s="1"/>
  <c r="N224" i="4"/>
  <c r="T277" i="4"/>
  <c r="R277" i="4"/>
  <c r="T226" i="4"/>
  <c r="R226" i="4"/>
  <c r="E224" i="4"/>
  <c r="U226" i="4"/>
  <c r="T257" i="4"/>
  <c r="F257" i="4" s="1"/>
  <c r="N275" i="4"/>
  <c r="M275" i="4"/>
  <c r="V257" i="4"/>
  <c r="H257" i="4" s="1"/>
  <c r="V277" i="4"/>
  <c r="I192" i="4"/>
  <c r="M192" i="4" s="1"/>
  <c r="E174" i="4"/>
  <c r="N174" i="4"/>
  <c r="N127" i="4"/>
  <c r="E212" i="4"/>
  <c r="N192" i="4"/>
  <c r="E192" i="4"/>
  <c r="M212" i="4"/>
  <c r="I212" i="4"/>
  <c r="U185" i="4"/>
  <c r="G185" i="4" s="1"/>
  <c r="X164" i="4"/>
  <c r="X165" i="4" s="1"/>
  <c r="Y202" i="4"/>
  <c r="Y203" i="4" s="1"/>
  <c r="X185" i="4"/>
  <c r="J185" i="4" s="1"/>
  <c r="X202" i="4"/>
  <c r="X203" i="4" s="1"/>
  <c r="U164" i="4"/>
  <c r="U165" i="4" s="1"/>
  <c r="N200" i="4"/>
  <c r="M200" i="4"/>
  <c r="I200" i="4"/>
  <c r="V202" i="4"/>
  <c r="V203" i="4" s="1"/>
  <c r="T185" i="4"/>
  <c r="F185" i="4" s="1"/>
  <c r="M162" i="4"/>
  <c r="N162" i="4"/>
  <c r="I162" i="4"/>
  <c r="V164" i="4"/>
  <c r="V165" i="4" s="1"/>
  <c r="E200" i="4"/>
  <c r="T202" i="4"/>
  <c r="T203" i="4" s="1"/>
  <c r="Y185" i="4"/>
  <c r="K185" i="4" s="1"/>
  <c r="V185" i="4"/>
  <c r="H185" i="4" s="1"/>
  <c r="E162" i="4"/>
  <c r="T164" i="4"/>
  <c r="T165" i="4" s="1"/>
  <c r="R138" i="4"/>
  <c r="M135" i="4"/>
  <c r="I127" i="4"/>
  <c r="M127" i="4" s="1"/>
  <c r="E127" i="4"/>
  <c r="M38" i="4"/>
  <c r="I38" i="4"/>
  <c r="E152" i="4"/>
  <c r="E70" i="4"/>
  <c r="E14" i="4"/>
  <c r="E97" i="4"/>
  <c r="N38" i="4"/>
  <c r="M70" i="4"/>
  <c r="N97" i="4"/>
  <c r="I70" i="4"/>
  <c r="X39" i="4"/>
  <c r="X40" i="4" s="1"/>
  <c r="R40" i="4"/>
  <c r="V39" i="4"/>
  <c r="V40" i="4" s="1"/>
  <c r="I97" i="4"/>
  <c r="T82" i="4"/>
  <c r="T83" i="4" s="1"/>
  <c r="V137" i="4"/>
  <c r="V138" i="4" s="1"/>
  <c r="Y136" i="4"/>
  <c r="V82" i="4"/>
  <c r="V83" i="4" s="1"/>
  <c r="T137" i="4"/>
  <c r="T138" i="4" s="1"/>
  <c r="E80" i="4"/>
  <c r="X82" i="4"/>
  <c r="X83" i="4" s="1"/>
  <c r="X137" i="4"/>
  <c r="X138" i="4" s="1"/>
  <c r="R82" i="4"/>
  <c r="R83" i="4" s="1"/>
  <c r="N80" i="4"/>
  <c r="I80" i="4"/>
  <c r="Y82" i="4"/>
  <c r="Y83" i="4" s="1"/>
  <c r="U82" i="4"/>
  <c r="U83" i="4" s="1"/>
  <c r="Y40" i="4"/>
  <c r="U40" i="4"/>
  <c r="T40" i="4"/>
  <c r="U7" i="4"/>
  <c r="G7" i="4" s="1"/>
  <c r="V7" i="4"/>
  <c r="H7" i="4" s="1"/>
  <c r="X7" i="4"/>
  <c r="J7" i="4" s="1"/>
  <c r="Y7" i="4"/>
  <c r="K7" i="4" s="1"/>
  <c r="T8" i="4"/>
  <c r="F8" i="4" s="1"/>
  <c r="C113" i="4" l="1"/>
  <c r="Q114" i="4"/>
  <c r="C189" i="4"/>
  <c r="Q190" i="4"/>
  <c r="T397" i="4"/>
  <c r="F396" i="4"/>
  <c r="Y331" i="4"/>
  <c r="K331" i="4" s="1"/>
  <c r="R258" i="4"/>
  <c r="D258" i="4" s="1"/>
  <c r="E395" i="4"/>
  <c r="M395" i="4"/>
  <c r="N395" i="4"/>
  <c r="I395" i="4"/>
  <c r="U397" i="4"/>
  <c r="G396" i="4"/>
  <c r="V397" i="4"/>
  <c r="H396" i="4"/>
  <c r="R10" i="4"/>
  <c r="D9" i="4"/>
  <c r="R187" i="4"/>
  <c r="D187" i="4" s="1"/>
  <c r="R399" i="4"/>
  <c r="D398" i="4"/>
  <c r="X397" i="4"/>
  <c r="J396" i="4"/>
  <c r="Y397" i="4"/>
  <c r="K396" i="4"/>
  <c r="E330" i="4"/>
  <c r="T331" i="4"/>
  <c r="F331" i="4" s="1"/>
  <c r="M329" i="4"/>
  <c r="X332" i="4"/>
  <c r="J332" i="4" s="1"/>
  <c r="U332" i="4"/>
  <c r="G332" i="4" s="1"/>
  <c r="I330" i="4"/>
  <c r="M330" i="4" s="1"/>
  <c r="N330" i="4"/>
  <c r="N257" i="4"/>
  <c r="I257" i="4"/>
  <c r="M257" i="4"/>
  <c r="E257" i="4"/>
  <c r="N30" i="4"/>
  <c r="X186" i="4"/>
  <c r="J186" i="4" s="1"/>
  <c r="T186" i="4"/>
  <c r="F186" i="4" s="1"/>
  <c r="V186" i="4"/>
  <c r="H186" i="4" s="1"/>
  <c r="Y186" i="4"/>
  <c r="K186" i="4" s="1"/>
  <c r="U186" i="4"/>
  <c r="G186" i="4" s="1"/>
  <c r="Y109" i="4"/>
  <c r="K109" i="4" s="1"/>
  <c r="I107" i="4"/>
  <c r="M107" i="4" s="1"/>
  <c r="N107" i="4"/>
  <c r="V109" i="4"/>
  <c r="H109" i="4" s="1"/>
  <c r="X109" i="4"/>
  <c r="J109" i="4" s="1"/>
  <c r="E107" i="4"/>
  <c r="T109" i="4"/>
  <c r="F109" i="4" s="1"/>
  <c r="U109" i="4"/>
  <c r="G109" i="4" s="1"/>
  <c r="R109" i="4"/>
  <c r="D109" i="4" s="1"/>
  <c r="P114" i="4"/>
  <c r="B114" i="4" s="1"/>
  <c r="U25" i="4"/>
  <c r="G25" i="4" s="1"/>
  <c r="E24" i="4"/>
  <c r="N24" i="4"/>
  <c r="I24" i="4"/>
  <c r="M24" i="4" s="1"/>
  <c r="V26" i="4"/>
  <c r="H26" i="4" s="1"/>
  <c r="E42" i="4"/>
  <c r="X26" i="4"/>
  <c r="J26" i="4" s="1"/>
  <c r="T26" i="4"/>
  <c r="F26" i="4" s="1"/>
  <c r="Y25" i="4"/>
  <c r="K25" i="4" s="1"/>
  <c r="I30" i="4"/>
  <c r="M30" i="4" s="1"/>
  <c r="I42" i="4"/>
  <c r="N468" i="4"/>
  <c r="I468" i="4"/>
  <c r="M468" i="4" s="1"/>
  <c r="N455" i="4"/>
  <c r="I455" i="4"/>
  <c r="M455" i="4" s="1"/>
  <c r="E468" i="4"/>
  <c r="M42" i="4"/>
  <c r="E455" i="4"/>
  <c r="E374" i="4"/>
  <c r="T419" i="4"/>
  <c r="Y419" i="4"/>
  <c r="X421" i="4"/>
  <c r="U376" i="4"/>
  <c r="X377" i="4"/>
  <c r="M374" i="4"/>
  <c r="I374" i="4"/>
  <c r="N374" i="4"/>
  <c r="Y376" i="4"/>
  <c r="T377" i="4"/>
  <c r="V376" i="4"/>
  <c r="R420" i="4"/>
  <c r="R422" i="4" s="1"/>
  <c r="I418" i="4"/>
  <c r="N418" i="4"/>
  <c r="M418" i="4"/>
  <c r="R377" i="4"/>
  <c r="V420" i="4"/>
  <c r="V422" i="4" s="1"/>
  <c r="X312" i="4"/>
  <c r="T312" i="4"/>
  <c r="M308" i="4"/>
  <c r="V311" i="4"/>
  <c r="N353" i="4"/>
  <c r="M353" i="4"/>
  <c r="I353" i="4"/>
  <c r="R312" i="4"/>
  <c r="M309" i="4"/>
  <c r="I309" i="4"/>
  <c r="N309" i="4"/>
  <c r="R356" i="4"/>
  <c r="Y355" i="4"/>
  <c r="V355" i="4"/>
  <c r="T355" i="4"/>
  <c r="R331" i="4"/>
  <c r="D331" i="4" s="1"/>
  <c r="E353" i="4"/>
  <c r="V331" i="4"/>
  <c r="H331" i="4" s="1"/>
  <c r="U312" i="4"/>
  <c r="K318" i="4"/>
  <c r="Y332" i="4"/>
  <c r="K332" i="4" s="1"/>
  <c r="X356" i="4"/>
  <c r="T166" i="4"/>
  <c r="R188" i="4"/>
  <c r="D188" i="4" s="1"/>
  <c r="X166" i="4"/>
  <c r="M39" i="4"/>
  <c r="V204" i="4"/>
  <c r="R205" i="4"/>
  <c r="R206" i="4" s="1"/>
  <c r="V166" i="4"/>
  <c r="X204" i="4"/>
  <c r="X227" i="4"/>
  <c r="T204" i="4"/>
  <c r="Y204" i="4"/>
  <c r="U166" i="4"/>
  <c r="R167" i="4"/>
  <c r="Y167" i="4"/>
  <c r="Y259" i="4"/>
  <c r="K259" i="4" s="1"/>
  <c r="R259" i="4"/>
  <c r="D259" i="4" s="1"/>
  <c r="V227" i="4"/>
  <c r="V258" i="4"/>
  <c r="H258" i="4" s="1"/>
  <c r="T227" i="4"/>
  <c r="I225" i="4"/>
  <c r="M225" i="4" s="1"/>
  <c r="N225" i="4"/>
  <c r="R227" i="4"/>
  <c r="E225" i="4"/>
  <c r="Y277" i="4"/>
  <c r="R278" i="4"/>
  <c r="U227" i="4"/>
  <c r="E276" i="4"/>
  <c r="X277" i="4"/>
  <c r="I276" i="4"/>
  <c r="T278" i="4"/>
  <c r="V278" i="4"/>
  <c r="U258" i="4"/>
  <c r="G258" i="4" s="1"/>
  <c r="X258" i="4"/>
  <c r="J258" i="4" s="1"/>
  <c r="N276" i="4"/>
  <c r="M276" i="4"/>
  <c r="T258" i="4"/>
  <c r="F258" i="4" s="1"/>
  <c r="Y227" i="4"/>
  <c r="N135" i="4"/>
  <c r="E201" i="4"/>
  <c r="E135" i="4"/>
  <c r="E163" i="4"/>
  <c r="N163" i="4"/>
  <c r="M163" i="4"/>
  <c r="I163" i="4"/>
  <c r="N201" i="4"/>
  <c r="M201" i="4"/>
  <c r="I201" i="4"/>
  <c r="R41" i="4"/>
  <c r="D44" i="4" s="1"/>
  <c r="X139" i="4"/>
  <c r="T139" i="4"/>
  <c r="I135" i="4"/>
  <c r="R139" i="4"/>
  <c r="V139" i="4"/>
  <c r="U84" i="4"/>
  <c r="Y84" i="4"/>
  <c r="X84" i="4"/>
  <c r="T84" i="4"/>
  <c r="D31" i="4"/>
  <c r="D72" i="4"/>
  <c r="V84" i="4"/>
  <c r="R84" i="4"/>
  <c r="M80" i="4"/>
  <c r="K54" i="4"/>
  <c r="E136" i="4"/>
  <c r="E81" i="4"/>
  <c r="Y137" i="4"/>
  <c r="Y138" i="4" s="1"/>
  <c r="M136" i="4"/>
  <c r="N136" i="4"/>
  <c r="I136" i="4"/>
  <c r="M81" i="4"/>
  <c r="N81" i="4"/>
  <c r="I81" i="4"/>
  <c r="H54" i="4"/>
  <c r="J54" i="4"/>
  <c r="G54" i="4"/>
  <c r="F54" i="4"/>
  <c r="J63" i="4"/>
  <c r="T41" i="4"/>
  <c r="V41" i="4"/>
  <c r="Y41" i="4"/>
  <c r="U41" i="4"/>
  <c r="X41" i="4"/>
  <c r="V8" i="4"/>
  <c r="H8" i="4" s="1"/>
  <c r="U8" i="4"/>
  <c r="G8" i="4" s="1"/>
  <c r="T9" i="4"/>
  <c r="Y8" i="4"/>
  <c r="K8" i="4" s="1"/>
  <c r="X8" i="4"/>
  <c r="J8" i="4" s="1"/>
  <c r="I396" i="4" l="1"/>
  <c r="M396" i="4"/>
  <c r="N396" i="4"/>
  <c r="U398" i="4"/>
  <c r="G397" i="4"/>
  <c r="Y398" i="4"/>
  <c r="K397" i="4"/>
  <c r="T10" i="4"/>
  <c r="F10" i="4" s="1"/>
  <c r="F9" i="4"/>
  <c r="V398" i="4"/>
  <c r="H397" i="4"/>
  <c r="U187" i="4"/>
  <c r="G187" i="4" s="1"/>
  <c r="E396" i="4"/>
  <c r="T398" i="4"/>
  <c r="F397" i="4"/>
  <c r="E397" i="4" s="1"/>
  <c r="X398" i="4"/>
  <c r="J397" i="4"/>
  <c r="R400" i="4"/>
  <c r="D399" i="4"/>
  <c r="C190" i="4"/>
  <c r="Q191" i="4"/>
  <c r="C191" i="4" s="1"/>
  <c r="C114" i="4"/>
  <c r="Q115" i="4"/>
  <c r="D10" i="4"/>
  <c r="R11" i="4"/>
  <c r="X187" i="4"/>
  <c r="J187" i="4" s="1"/>
  <c r="T187" i="4"/>
  <c r="F187" i="4" s="1"/>
  <c r="N258" i="4"/>
  <c r="X333" i="4"/>
  <c r="J333" i="4" s="1"/>
  <c r="U333" i="4"/>
  <c r="G333" i="4" s="1"/>
  <c r="I331" i="4"/>
  <c r="M331" i="4"/>
  <c r="N331" i="4"/>
  <c r="T332" i="4"/>
  <c r="F332" i="4" s="1"/>
  <c r="E258" i="4"/>
  <c r="I258" i="4"/>
  <c r="M258" i="4" s="1"/>
  <c r="N185" i="4"/>
  <c r="I185" i="4"/>
  <c r="M185" i="4" s="1"/>
  <c r="E185" i="4"/>
  <c r="I186" i="4"/>
  <c r="M186" i="4" s="1"/>
  <c r="N186" i="4"/>
  <c r="E186" i="4"/>
  <c r="V187" i="4"/>
  <c r="H187" i="4" s="1"/>
  <c r="Y187" i="4"/>
  <c r="K187" i="4" s="1"/>
  <c r="U110" i="4"/>
  <c r="G110" i="4" s="1"/>
  <c r="E108" i="4"/>
  <c r="T110" i="4"/>
  <c r="F110" i="4" s="1"/>
  <c r="X110" i="4"/>
  <c r="J110" i="4" s="1"/>
  <c r="I108" i="4"/>
  <c r="M108" i="4" s="1"/>
  <c r="N108" i="4"/>
  <c r="V110" i="4"/>
  <c r="H110" i="4" s="1"/>
  <c r="P115" i="4"/>
  <c r="B115" i="4" s="1"/>
  <c r="R110" i="4"/>
  <c r="D110" i="4" s="1"/>
  <c r="Y110" i="4"/>
  <c r="K110" i="4" s="1"/>
  <c r="Y26" i="4"/>
  <c r="K26" i="4" s="1"/>
  <c r="T27" i="4"/>
  <c r="F27" i="4" s="1"/>
  <c r="X27" i="4"/>
  <c r="J27" i="4" s="1"/>
  <c r="I25" i="4"/>
  <c r="M25" i="4" s="1"/>
  <c r="N25" i="4"/>
  <c r="V27" i="4"/>
  <c r="H27" i="4" s="1"/>
  <c r="U26" i="4"/>
  <c r="G26" i="4" s="1"/>
  <c r="E25" i="4"/>
  <c r="T11" i="4"/>
  <c r="F11" i="4" s="1"/>
  <c r="E375" i="4"/>
  <c r="N422" i="4"/>
  <c r="M422" i="4"/>
  <c r="I422" i="4"/>
  <c r="E354" i="4"/>
  <c r="U377" i="4"/>
  <c r="Y377" i="4"/>
  <c r="X423" i="4"/>
  <c r="Y420" i="4"/>
  <c r="Y422" i="4" s="1"/>
  <c r="E419" i="4"/>
  <c r="T420" i="4"/>
  <c r="T422" i="4" s="1"/>
  <c r="E422" i="4" s="1"/>
  <c r="X378" i="4"/>
  <c r="E418" i="4"/>
  <c r="R421" i="4"/>
  <c r="M375" i="4"/>
  <c r="I375" i="4"/>
  <c r="N375" i="4"/>
  <c r="R378" i="4"/>
  <c r="V377" i="4"/>
  <c r="V421" i="4"/>
  <c r="I419" i="4"/>
  <c r="N419" i="4"/>
  <c r="M419" i="4"/>
  <c r="T378" i="4"/>
  <c r="X313" i="4"/>
  <c r="Y356" i="4"/>
  <c r="V312" i="4"/>
  <c r="M310" i="4"/>
  <c r="I310" i="4"/>
  <c r="N310" i="4"/>
  <c r="E310" i="4"/>
  <c r="R357" i="4"/>
  <c r="V332" i="4"/>
  <c r="H332" i="4" s="1"/>
  <c r="T313" i="4"/>
  <c r="X357" i="4"/>
  <c r="R332" i="4"/>
  <c r="D332" i="4" s="1"/>
  <c r="Y333" i="4"/>
  <c r="K333" i="4" s="1"/>
  <c r="T356" i="4"/>
  <c r="U313" i="4"/>
  <c r="V356" i="4"/>
  <c r="N354" i="4"/>
  <c r="I354" i="4"/>
  <c r="M354" i="4" s="1"/>
  <c r="R313" i="4"/>
  <c r="E39" i="4"/>
  <c r="N39" i="4"/>
  <c r="I39" i="4"/>
  <c r="U167" i="4"/>
  <c r="U188" i="4"/>
  <c r="G188" i="4" s="1"/>
  <c r="Y205" i="4"/>
  <c r="V205" i="4"/>
  <c r="I203" i="4"/>
  <c r="N203" i="4"/>
  <c r="M203" i="4"/>
  <c r="X188" i="4"/>
  <c r="J188" i="4" s="1"/>
  <c r="T205" i="4"/>
  <c r="E203" i="4"/>
  <c r="X167" i="4"/>
  <c r="X205" i="4"/>
  <c r="X228" i="4"/>
  <c r="T188" i="4"/>
  <c r="F188" i="4" s="1"/>
  <c r="Y168" i="4"/>
  <c r="R168" i="4"/>
  <c r="M165" i="4"/>
  <c r="I165" i="4"/>
  <c r="N165" i="4"/>
  <c r="T167" i="4"/>
  <c r="R189" i="4"/>
  <c r="D189" i="4" s="1"/>
  <c r="E226" i="4"/>
  <c r="V167" i="4"/>
  <c r="E165" i="4"/>
  <c r="U259" i="4"/>
  <c r="G259" i="4" s="1"/>
  <c r="Y278" i="4"/>
  <c r="N277" i="4"/>
  <c r="M277" i="4"/>
  <c r="V279" i="4"/>
  <c r="R228" i="4"/>
  <c r="R260" i="4"/>
  <c r="D260" i="4" s="1"/>
  <c r="E277" i="4"/>
  <c r="Y260" i="4"/>
  <c r="K260" i="4" s="1"/>
  <c r="Y228" i="4"/>
  <c r="T279" i="4"/>
  <c r="T259" i="4"/>
  <c r="F259" i="4" s="1"/>
  <c r="X278" i="4"/>
  <c r="I277" i="4"/>
  <c r="T228" i="4"/>
  <c r="U228" i="4"/>
  <c r="V259" i="4"/>
  <c r="H259" i="4" s="1"/>
  <c r="V228" i="4"/>
  <c r="X259" i="4"/>
  <c r="I226" i="4"/>
  <c r="N226" i="4"/>
  <c r="M226" i="4"/>
  <c r="R279" i="4"/>
  <c r="R207" i="4"/>
  <c r="E202" i="4"/>
  <c r="E164" i="4"/>
  <c r="M164" i="4"/>
  <c r="N164" i="4"/>
  <c r="I164" i="4"/>
  <c r="N202" i="4"/>
  <c r="M202" i="4"/>
  <c r="I202" i="4"/>
  <c r="N138" i="4"/>
  <c r="I138" i="4"/>
  <c r="M138" i="4"/>
  <c r="R140" i="4"/>
  <c r="T140" i="4"/>
  <c r="E138" i="4"/>
  <c r="X140" i="4"/>
  <c r="Y139" i="4"/>
  <c r="V140" i="4"/>
  <c r="J72" i="4"/>
  <c r="H72" i="4"/>
  <c r="N72" i="4" s="1"/>
  <c r="K44" i="4"/>
  <c r="F44" i="4"/>
  <c r="R85" i="4"/>
  <c r="N83" i="4"/>
  <c r="I83" i="4"/>
  <c r="M83" i="4" s="1"/>
  <c r="V85" i="4"/>
  <c r="J44" i="4"/>
  <c r="D63" i="4"/>
  <c r="E83" i="4"/>
  <c r="T85" i="4"/>
  <c r="X85" i="4"/>
  <c r="Y85" i="4"/>
  <c r="H44" i="4"/>
  <c r="M44" i="4" s="1"/>
  <c r="U85" i="4"/>
  <c r="E137" i="4"/>
  <c r="F72" i="4"/>
  <c r="M54" i="4"/>
  <c r="N54" i="4"/>
  <c r="K63" i="4"/>
  <c r="E72" i="4"/>
  <c r="E82" i="4"/>
  <c r="D54" i="4"/>
  <c r="E7" i="4"/>
  <c r="N82" i="4"/>
  <c r="I82" i="4"/>
  <c r="M82" i="4" s="1"/>
  <c r="N137" i="4"/>
  <c r="M137" i="4"/>
  <c r="I137" i="4"/>
  <c r="H63" i="4"/>
  <c r="I54" i="4"/>
  <c r="F63" i="4"/>
  <c r="E54" i="4"/>
  <c r="G63" i="4"/>
  <c r="N41" i="4"/>
  <c r="I41" i="4"/>
  <c r="M41" i="4" s="1"/>
  <c r="N40" i="4"/>
  <c r="M40" i="4"/>
  <c r="I40" i="4"/>
  <c r="E41" i="4"/>
  <c r="E40" i="4"/>
  <c r="U9" i="4"/>
  <c r="V9" i="4"/>
  <c r="N7" i="4"/>
  <c r="X9" i="4"/>
  <c r="Y9" i="4"/>
  <c r="I7" i="4"/>
  <c r="M7" i="4" s="1"/>
  <c r="J259" i="4" l="1"/>
  <c r="I259" i="4" s="1"/>
  <c r="X399" i="4"/>
  <c r="J398" i="4"/>
  <c r="T399" i="4"/>
  <c r="F398" i="4"/>
  <c r="N397" i="4"/>
  <c r="I397" i="4"/>
  <c r="M397" i="4"/>
  <c r="V399" i="4"/>
  <c r="H398" i="4"/>
  <c r="D11" i="4"/>
  <c r="R12" i="4"/>
  <c r="C115" i="4"/>
  <c r="Q116" i="4"/>
  <c r="Y399" i="4"/>
  <c r="K398" i="4"/>
  <c r="Y10" i="4"/>
  <c r="K10" i="4" s="1"/>
  <c r="K9" i="4"/>
  <c r="U399" i="4"/>
  <c r="G398" i="4"/>
  <c r="V10" i="4"/>
  <c r="H10" i="4" s="1"/>
  <c r="H9" i="4"/>
  <c r="R401" i="4"/>
  <c r="D400" i="4"/>
  <c r="X10" i="4"/>
  <c r="J10" i="4" s="1"/>
  <c r="J9" i="4"/>
  <c r="U10" i="4"/>
  <c r="G10" i="4" s="1"/>
  <c r="G9" i="4"/>
  <c r="N332" i="4"/>
  <c r="E332" i="4"/>
  <c r="T333" i="4"/>
  <c r="F333" i="4" s="1"/>
  <c r="U334" i="4"/>
  <c r="G334" i="4" s="1"/>
  <c r="X334" i="4"/>
  <c r="J334" i="4" s="1"/>
  <c r="E331" i="4"/>
  <c r="I332" i="4"/>
  <c r="E259" i="4"/>
  <c r="N259" i="4"/>
  <c r="M259" i="4"/>
  <c r="Y188" i="4"/>
  <c r="K188" i="4" s="1"/>
  <c r="I187" i="4"/>
  <c r="M187" i="4"/>
  <c r="N187" i="4"/>
  <c r="V188" i="4"/>
  <c r="H188" i="4" s="1"/>
  <c r="E187" i="4"/>
  <c r="R111" i="4"/>
  <c r="D111" i="4" s="1"/>
  <c r="P116" i="4"/>
  <c r="B116" i="4" s="1"/>
  <c r="N109" i="4"/>
  <c r="I109" i="4"/>
  <c r="M109" i="4" s="1"/>
  <c r="V111" i="4"/>
  <c r="H111" i="4" s="1"/>
  <c r="X111" i="4"/>
  <c r="J111" i="4" s="1"/>
  <c r="E109" i="4"/>
  <c r="T111" i="4"/>
  <c r="F111" i="4" s="1"/>
  <c r="Y111" i="4"/>
  <c r="K111" i="4" s="1"/>
  <c r="U111" i="4"/>
  <c r="G111" i="4" s="1"/>
  <c r="U27" i="4"/>
  <c r="G27" i="4" s="1"/>
  <c r="E26" i="4"/>
  <c r="N26" i="4"/>
  <c r="I26" i="4"/>
  <c r="M26" i="4" s="1"/>
  <c r="V28" i="4"/>
  <c r="H28" i="4" s="1"/>
  <c r="X28" i="4"/>
  <c r="J28" i="4" s="1"/>
  <c r="T28" i="4"/>
  <c r="F28" i="4" s="1"/>
  <c r="Y27" i="4"/>
  <c r="K27" i="4" s="1"/>
  <c r="Y11" i="4"/>
  <c r="K11" i="4" s="1"/>
  <c r="X11" i="4"/>
  <c r="J11" i="4" s="1"/>
  <c r="V11" i="4"/>
  <c r="H11" i="4" s="1"/>
  <c r="U11" i="4"/>
  <c r="G11" i="4" s="1"/>
  <c r="T12" i="4"/>
  <c r="F12" i="4" s="1"/>
  <c r="E376" i="4"/>
  <c r="I420" i="4"/>
  <c r="N420" i="4"/>
  <c r="M420" i="4"/>
  <c r="M376" i="4"/>
  <c r="I376" i="4"/>
  <c r="N376" i="4"/>
  <c r="T421" i="4"/>
  <c r="R423" i="4"/>
  <c r="U378" i="4"/>
  <c r="X379" i="4"/>
  <c r="X380" i="4" s="1"/>
  <c r="Y378" i="4"/>
  <c r="T379" i="4"/>
  <c r="T380" i="4" s="1"/>
  <c r="V378" i="4"/>
  <c r="Y421" i="4"/>
  <c r="V423" i="4"/>
  <c r="R379" i="4"/>
  <c r="R380" i="4" s="1"/>
  <c r="X424" i="4"/>
  <c r="X314" i="4"/>
  <c r="R358" i="4"/>
  <c r="R314" i="4"/>
  <c r="R333" i="4"/>
  <c r="D333" i="4" s="1"/>
  <c r="V333" i="4"/>
  <c r="H333" i="4" s="1"/>
  <c r="Y334" i="4"/>
  <c r="K334" i="4" s="1"/>
  <c r="V313" i="4"/>
  <c r="M311" i="4"/>
  <c r="I311" i="4"/>
  <c r="N311" i="4"/>
  <c r="V357" i="4"/>
  <c r="Y357" i="4"/>
  <c r="X358" i="4"/>
  <c r="U314" i="4"/>
  <c r="N355" i="4"/>
  <c r="M355" i="4"/>
  <c r="I355" i="4"/>
  <c r="T314" i="4"/>
  <c r="E355" i="4"/>
  <c r="T357" i="4"/>
  <c r="E311" i="4"/>
  <c r="E204" i="4"/>
  <c r="T189" i="4"/>
  <c r="F189" i="4" s="1"/>
  <c r="T206" i="4"/>
  <c r="N166" i="4"/>
  <c r="M166" i="4"/>
  <c r="I166" i="4"/>
  <c r="V168" i="4"/>
  <c r="X229" i="4"/>
  <c r="X189" i="4"/>
  <c r="J189" i="4" s="1"/>
  <c r="R190" i="4"/>
  <c r="D190" i="4" s="1"/>
  <c r="X206" i="4"/>
  <c r="T168" i="4"/>
  <c r="V206" i="4"/>
  <c r="M204" i="4"/>
  <c r="I204" i="4"/>
  <c r="N204" i="4"/>
  <c r="V189" i="4"/>
  <c r="H189" i="4" s="1"/>
  <c r="Y206" i="4"/>
  <c r="R169" i="4"/>
  <c r="U189" i="4"/>
  <c r="G189" i="4" s="1"/>
  <c r="X168" i="4"/>
  <c r="E166" i="4"/>
  <c r="Y169" i="4"/>
  <c r="U168" i="4"/>
  <c r="X260" i="4"/>
  <c r="J260" i="4" s="1"/>
  <c r="V280" i="4"/>
  <c r="V229" i="4"/>
  <c r="R261" i="4"/>
  <c r="D261" i="4" s="1"/>
  <c r="N278" i="4"/>
  <c r="M278" i="4"/>
  <c r="U229" i="4"/>
  <c r="Y229" i="4"/>
  <c r="Y279" i="4"/>
  <c r="E227" i="4"/>
  <c r="X279" i="4"/>
  <c r="I278" i="4"/>
  <c r="R229" i="4"/>
  <c r="Y261" i="4"/>
  <c r="K261" i="4" s="1"/>
  <c r="I227" i="4"/>
  <c r="N227" i="4"/>
  <c r="M227" i="4"/>
  <c r="V260" i="4"/>
  <c r="H260" i="4" s="1"/>
  <c r="T260" i="4"/>
  <c r="F260" i="4" s="1"/>
  <c r="U260" i="4"/>
  <c r="G260" i="4" s="1"/>
  <c r="E278" i="4"/>
  <c r="T280" i="4"/>
  <c r="R280" i="4"/>
  <c r="T229" i="4"/>
  <c r="R208" i="4"/>
  <c r="I8" i="4"/>
  <c r="Y140" i="4"/>
  <c r="X141" i="4"/>
  <c r="N139" i="4"/>
  <c r="I139" i="4"/>
  <c r="M139" i="4"/>
  <c r="V141" i="4"/>
  <c r="T141" i="4"/>
  <c r="E139" i="4"/>
  <c r="R141" i="4"/>
  <c r="M72" i="4"/>
  <c r="N44" i="4"/>
  <c r="I44" i="4"/>
  <c r="I72" i="4"/>
  <c r="E84" i="4"/>
  <c r="X86" i="4"/>
  <c r="K72" i="4"/>
  <c r="E44" i="4"/>
  <c r="T86" i="4"/>
  <c r="N84" i="4"/>
  <c r="M84" i="4"/>
  <c r="I84" i="4"/>
  <c r="V86" i="4"/>
  <c r="U86" i="4"/>
  <c r="Y86" i="4"/>
  <c r="R86" i="4"/>
  <c r="I63" i="4"/>
  <c r="E8" i="4"/>
  <c r="E63" i="4"/>
  <c r="N63" i="4"/>
  <c r="M63" i="4"/>
  <c r="N8" i="4"/>
  <c r="M8" i="4"/>
  <c r="Y400" i="4" l="1"/>
  <c r="K399" i="4"/>
  <c r="C116" i="4"/>
  <c r="Q117" i="4"/>
  <c r="D12" i="4"/>
  <c r="D16" i="4" s="1"/>
  <c r="R13" i="4"/>
  <c r="D13" i="4" s="1"/>
  <c r="M398" i="4"/>
  <c r="I398" i="4"/>
  <c r="N398" i="4"/>
  <c r="H399" i="4"/>
  <c r="V400" i="4"/>
  <c r="R402" i="4"/>
  <c r="D401" i="4"/>
  <c r="E398" i="4"/>
  <c r="T400" i="4"/>
  <c r="F399" i="4"/>
  <c r="U400" i="4"/>
  <c r="G399" i="4"/>
  <c r="X400" i="4"/>
  <c r="J399" i="4"/>
  <c r="Y189" i="4"/>
  <c r="K189" i="4" s="1"/>
  <c r="X335" i="4"/>
  <c r="J335" i="4" s="1"/>
  <c r="U335" i="4"/>
  <c r="G335" i="4" s="1"/>
  <c r="M332" i="4"/>
  <c r="E333" i="4"/>
  <c r="T334" i="4"/>
  <c r="F334" i="4" s="1"/>
  <c r="I333" i="4"/>
  <c r="M333" i="4" s="1"/>
  <c r="N333" i="4"/>
  <c r="E10" i="4"/>
  <c r="N260" i="4"/>
  <c r="I260" i="4"/>
  <c r="M260" i="4"/>
  <c r="E260" i="4"/>
  <c r="E110" i="4"/>
  <c r="I189" i="4"/>
  <c r="M189" i="4" s="1"/>
  <c r="N189" i="4"/>
  <c r="M188" i="4"/>
  <c r="I188" i="4"/>
  <c r="N188" i="4"/>
  <c r="E189" i="4"/>
  <c r="E188" i="4"/>
  <c r="Y112" i="4"/>
  <c r="K112" i="4" s="1"/>
  <c r="T112" i="4"/>
  <c r="F112" i="4" s="1"/>
  <c r="X112" i="4"/>
  <c r="J112" i="4" s="1"/>
  <c r="I110" i="4"/>
  <c r="M110" i="4" s="1"/>
  <c r="N110" i="4"/>
  <c r="V112" i="4"/>
  <c r="H112" i="4" s="1"/>
  <c r="P117" i="4"/>
  <c r="B117" i="4" s="1"/>
  <c r="U112" i="4"/>
  <c r="G112" i="4" s="1"/>
  <c r="R112" i="4"/>
  <c r="D112" i="4" s="1"/>
  <c r="Y28" i="4"/>
  <c r="K28" i="4" s="1"/>
  <c r="T29" i="4"/>
  <c r="F29" i="4" s="1"/>
  <c r="N27" i="4"/>
  <c r="X29" i="4"/>
  <c r="J29" i="4" s="1"/>
  <c r="I27" i="4"/>
  <c r="V29" i="4"/>
  <c r="H29" i="4" s="1"/>
  <c r="U28" i="4"/>
  <c r="G28" i="4" s="1"/>
  <c r="T13" i="4"/>
  <c r="F13" i="4" s="1"/>
  <c r="U12" i="4"/>
  <c r="G12" i="4" s="1"/>
  <c r="N10" i="4"/>
  <c r="I10" i="4"/>
  <c r="M10" i="4"/>
  <c r="V12" i="4"/>
  <c r="H12" i="4" s="1"/>
  <c r="X12" i="4"/>
  <c r="J12" i="4" s="1"/>
  <c r="Y12" i="4"/>
  <c r="K12" i="4" s="1"/>
  <c r="J427" i="4"/>
  <c r="E377" i="4"/>
  <c r="T381" i="4"/>
  <c r="V379" i="4"/>
  <c r="V380" i="4" s="1"/>
  <c r="X381" i="4"/>
  <c r="R381" i="4"/>
  <c r="U379" i="4"/>
  <c r="U380" i="4" s="1"/>
  <c r="I377" i="4"/>
  <c r="M377" i="4" s="1"/>
  <c r="N377" i="4"/>
  <c r="Y379" i="4"/>
  <c r="Y380" i="4" s="1"/>
  <c r="R424" i="4"/>
  <c r="M421" i="4"/>
  <c r="I421" i="4"/>
  <c r="N421" i="4"/>
  <c r="E421" i="4"/>
  <c r="T423" i="4"/>
  <c r="V424" i="4"/>
  <c r="Y423" i="4"/>
  <c r="E420" i="4"/>
  <c r="E356" i="4"/>
  <c r="X315" i="4"/>
  <c r="E167" i="4"/>
  <c r="T358" i="4"/>
  <c r="Y335" i="4"/>
  <c r="K335" i="4" s="1"/>
  <c r="I312" i="4"/>
  <c r="M312" i="4" s="1"/>
  <c r="N312" i="4"/>
  <c r="U315" i="4"/>
  <c r="X359" i="4"/>
  <c r="E312" i="4"/>
  <c r="V334" i="4"/>
  <c r="H334" i="4" s="1"/>
  <c r="Y358" i="4"/>
  <c r="R334" i="4"/>
  <c r="D334" i="4" s="1"/>
  <c r="E313" i="4"/>
  <c r="V314" i="4"/>
  <c r="V358" i="4"/>
  <c r="R315" i="4"/>
  <c r="T315" i="4"/>
  <c r="R359" i="4"/>
  <c r="N356" i="4"/>
  <c r="I356" i="4"/>
  <c r="M356" i="4" s="1"/>
  <c r="V190" i="4"/>
  <c r="H190" i="4" s="1"/>
  <c r="R191" i="4"/>
  <c r="D191" i="4" s="1"/>
  <c r="X190" i="4"/>
  <c r="J190" i="4" s="1"/>
  <c r="U169" i="4"/>
  <c r="X230" i="4"/>
  <c r="Y170" i="4"/>
  <c r="M167" i="4"/>
  <c r="N167" i="4"/>
  <c r="I167" i="4"/>
  <c r="V169" i="4"/>
  <c r="X169" i="4"/>
  <c r="I205" i="4"/>
  <c r="N205" i="4"/>
  <c r="M205" i="4"/>
  <c r="V207" i="4"/>
  <c r="U190" i="4"/>
  <c r="G190" i="4" s="1"/>
  <c r="T207" i="4"/>
  <c r="T169" i="4"/>
  <c r="E205" i="4"/>
  <c r="R170" i="4"/>
  <c r="T190" i="4"/>
  <c r="F190" i="4" s="1"/>
  <c r="Y207" i="4"/>
  <c r="X207" i="4"/>
  <c r="X280" i="4"/>
  <c r="I279" i="4"/>
  <c r="M279" i="4" s="1"/>
  <c r="R230" i="4"/>
  <c r="U261" i="4"/>
  <c r="G261" i="4" s="1"/>
  <c r="T261" i="4"/>
  <c r="F261" i="4" s="1"/>
  <c r="V230" i="4"/>
  <c r="E228" i="4"/>
  <c r="I228" i="4"/>
  <c r="N228" i="4"/>
  <c r="M228" i="4"/>
  <c r="R262" i="4"/>
  <c r="D262" i="4" s="1"/>
  <c r="V261" i="4"/>
  <c r="H261" i="4" s="1"/>
  <c r="V281" i="4"/>
  <c r="E279" i="4"/>
  <c r="Y262" i="4"/>
  <c r="K262" i="4" s="1"/>
  <c r="T281" i="4"/>
  <c r="Y280" i="4"/>
  <c r="R281" i="4"/>
  <c r="Y230" i="4"/>
  <c r="T230" i="4"/>
  <c r="U230" i="4"/>
  <c r="X261" i="4"/>
  <c r="J261" i="4" s="1"/>
  <c r="R209" i="4"/>
  <c r="V142" i="4"/>
  <c r="I140" i="4"/>
  <c r="M140" i="4"/>
  <c r="N140" i="4"/>
  <c r="R142" i="4"/>
  <c r="T142" i="4"/>
  <c r="E140" i="4"/>
  <c r="X142" i="4"/>
  <c r="Y141" i="4"/>
  <c r="Y87" i="4"/>
  <c r="U87" i="4"/>
  <c r="M85" i="4"/>
  <c r="N85" i="4"/>
  <c r="I85" i="4"/>
  <c r="V87" i="4"/>
  <c r="T87" i="4"/>
  <c r="E85" i="4"/>
  <c r="R87" i="4"/>
  <c r="X87" i="4"/>
  <c r="I9" i="4"/>
  <c r="M9" i="4" s="1"/>
  <c r="N9" i="4"/>
  <c r="E9" i="4"/>
  <c r="T401" i="4" l="1"/>
  <c r="F400" i="4"/>
  <c r="R403" i="4"/>
  <c r="D402" i="4"/>
  <c r="V401" i="4"/>
  <c r="H400" i="4"/>
  <c r="M399" i="4"/>
  <c r="N399" i="4"/>
  <c r="I399" i="4"/>
  <c r="C117" i="4"/>
  <c r="Q118" i="4"/>
  <c r="X401" i="4"/>
  <c r="J400" i="4"/>
  <c r="U401" i="4"/>
  <c r="G400" i="4"/>
  <c r="Y401" i="4"/>
  <c r="K400" i="4"/>
  <c r="E399" i="4"/>
  <c r="Y190" i="4"/>
  <c r="K190" i="4" s="1"/>
  <c r="U336" i="4"/>
  <c r="G336" i="4" s="1"/>
  <c r="E334" i="4"/>
  <c r="T335" i="4"/>
  <c r="F335" i="4" s="1"/>
  <c r="I334" i="4"/>
  <c r="M334" i="4" s="1"/>
  <c r="N334" i="4"/>
  <c r="Y336" i="4"/>
  <c r="K336" i="4" s="1"/>
  <c r="X336" i="4"/>
  <c r="J336" i="4" s="1"/>
  <c r="F31" i="4"/>
  <c r="J31" i="4"/>
  <c r="I261" i="4"/>
  <c r="M261" i="4"/>
  <c r="N261" i="4"/>
  <c r="E261" i="4"/>
  <c r="I190" i="4"/>
  <c r="M190" i="4"/>
  <c r="N190" i="4"/>
  <c r="E190" i="4"/>
  <c r="U113" i="4"/>
  <c r="G113" i="4" s="1"/>
  <c r="P118" i="4"/>
  <c r="B118" i="4" s="1"/>
  <c r="I111" i="4"/>
  <c r="M111" i="4" s="1"/>
  <c r="N111" i="4"/>
  <c r="V113" i="4"/>
  <c r="H113" i="4" s="1"/>
  <c r="X113" i="4"/>
  <c r="J113" i="4" s="1"/>
  <c r="E111" i="4"/>
  <c r="T113" i="4"/>
  <c r="F113" i="4" s="1"/>
  <c r="R113" i="4"/>
  <c r="D113" i="4" s="1"/>
  <c r="Y113" i="4"/>
  <c r="K113" i="4" s="1"/>
  <c r="U29" i="4"/>
  <c r="N28" i="4"/>
  <c r="I28" i="4"/>
  <c r="M28" i="4" s="1"/>
  <c r="I29" i="4"/>
  <c r="M29" i="4" s="1"/>
  <c r="N29" i="4"/>
  <c r="H31" i="4"/>
  <c r="M27" i="4"/>
  <c r="E27" i="4"/>
  <c r="Y29" i="4"/>
  <c r="K29" i="4" s="1"/>
  <c r="E11" i="4"/>
  <c r="Y13" i="4"/>
  <c r="K13" i="4" s="1"/>
  <c r="X13" i="4"/>
  <c r="J13" i="4" s="1"/>
  <c r="N11" i="4"/>
  <c r="M11" i="4"/>
  <c r="I11" i="4"/>
  <c r="V13" i="4"/>
  <c r="H13" i="4" s="1"/>
  <c r="U13" i="4"/>
  <c r="G13" i="4" s="1"/>
  <c r="F16" i="4"/>
  <c r="J384" i="4"/>
  <c r="E378" i="4"/>
  <c r="D427" i="4"/>
  <c r="E380" i="4"/>
  <c r="N380" i="4"/>
  <c r="M380" i="4"/>
  <c r="I380" i="4"/>
  <c r="D384" i="4"/>
  <c r="V381" i="4"/>
  <c r="M378" i="4"/>
  <c r="I378" i="4"/>
  <c r="N378" i="4"/>
  <c r="Y381" i="4"/>
  <c r="Y424" i="4"/>
  <c r="N423" i="4"/>
  <c r="M423" i="4"/>
  <c r="I423" i="4"/>
  <c r="U381" i="4"/>
  <c r="F384" i="4"/>
  <c r="N424" i="4"/>
  <c r="M424" i="4"/>
  <c r="I424" i="4"/>
  <c r="H427" i="4"/>
  <c r="E423" i="4"/>
  <c r="T424" i="4"/>
  <c r="J318" i="4"/>
  <c r="E357" i="4"/>
  <c r="E168" i="4"/>
  <c r="R335" i="4"/>
  <c r="D335" i="4" s="1"/>
  <c r="M313" i="4"/>
  <c r="I313" i="4"/>
  <c r="N313" i="4"/>
  <c r="T359" i="4"/>
  <c r="Y359" i="4"/>
  <c r="V335" i="4"/>
  <c r="H335" i="4" s="1"/>
  <c r="V359" i="4"/>
  <c r="E314" i="4"/>
  <c r="V315" i="4"/>
  <c r="N357" i="4"/>
  <c r="M357" i="4"/>
  <c r="I357" i="4"/>
  <c r="N279" i="4"/>
  <c r="Y171" i="4"/>
  <c r="X208" i="4"/>
  <c r="U191" i="4"/>
  <c r="G191" i="4" s="1"/>
  <c r="X231" i="4"/>
  <c r="V208" i="4"/>
  <c r="U170" i="4"/>
  <c r="Y208" i="4"/>
  <c r="N206" i="4"/>
  <c r="M206" i="4"/>
  <c r="I206" i="4"/>
  <c r="X191" i="4"/>
  <c r="J191" i="4" s="1"/>
  <c r="T191" i="4"/>
  <c r="F191" i="4" s="1"/>
  <c r="T208" i="4"/>
  <c r="R171" i="4"/>
  <c r="X170" i="4"/>
  <c r="I168" i="4"/>
  <c r="M168" i="4"/>
  <c r="N168" i="4"/>
  <c r="Y191" i="4"/>
  <c r="K191" i="4" s="1"/>
  <c r="T170" i="4"/>
  <c r="V170" i="4"/>
  <c r="V191" i="4"/>
  <c r="H191" i="4" s="1"/>
  <c r="E206" i="4"/>
  <c r="E141" i="4"/>
  <c r="U231" i="4"/>
  <c r="V231" i="4"/>
  <c r="T231" i="4"/>
  <c r="Y231" i="4"/>
  <c r="T262" i="4"/>
  <c r="F262" i="4" s="1"/>
  <c r="U262" i="4"/>
  <c r="G262" i="4" s="1"/>
  <c r="R282" i="4"/>
  <c r="R231" i="4"/>
  <c r="Y263" i="4"/>
  <c r="K263" i="4" s="1"/>
  <c r="N280" i="4"/>
  <c r="M280" i="4"/>
  <c r="V262" i="4"/>
  <c r="H262" i="4" s="1"/>
  <c r="I229" i="4"/>
  <c r="N229" i="4"/>
  <c r="M229" i="4"/>
  <c r="X262" i="4"/>
  <c r="J262" i="4" s="1"/>
  <c r="E229" i="4"/>
  <c r="E280" i="4"/>
  <c r="X281" i="4"/>
  <c r="I280" i="4"/>
  <c r="V282" i="4"/>
  <c r="R263" i="4"/>
  <c r="D263" i="4" s="1"/>
  <c r="Y281" i="4"/>
  <c r="T282" i="4"/>
  <c r="R210" i="4"/>
  <c r="R143" i="4"/>
  <c r="V143" i="4"/>
  <c r="I141" i="4"/>
  <c r="N141" i="4"/>
  <c r="M141" i="4"/>
  <c r="X143" i="4"/>
  <c r="Y142" i="4"/>
  <c r="T143" i="4"/>
  <c r="E86" i="4"/>
  <c r="R88" i="4"/>
  <c r="T88" i="4"/>
  <c r="M86" i="4"/>
  <c r="N86" i="4"/>
  <c r="I86" i="4"/>
  <c r="X88" i="4"/>
  <c r="V88" i="4"/>
  <c r="U88" i="4"/>
  <c r="Y88" i="4"/>
  <c r="Y402" i="4" l="1"/>
  <c r="K401" i="4"/>
  <c r="U402" i="4"/>
  <c r="G401" i="4"/>
  <c r="X402" i="4"/>
  <c r="J401" i="4"/>
  <c r="C118" i="4"/>
  <c r="Q119" i="4"/>
  <c r="G29" i="4"/>
  <c r="E29" i="4" s="1"/>
  <c r="I400" i="4"/>
  <c r="M400" i="4"/>
  <c r="N400" i="4"/>
  <c r="V402" i="4"/>
  <c r="H401" i="4"/>
  <c r="R404" i="4"/>
  <c r="D404" i="4" s="1"/>
  <c r="D403" i="4"/>
  <c r="E400" i="4"/>
  <c r="T402" i="4"/>
  <c r="F401" i="4"/>
  <c r="N31" i="4"/>
  <c r="I335" i="4"/>
  <c r="M335" i="4" s="1"/>
  <c r="V336" i="4"/>
  <c r="H336" i="4" s="1"/>
  <c r="T336" i="4"/>
  <c r="F336" i="4" s="1"/>
  <c r="X337" i="4"/>
  <c r="J337" i="4" s="1"/>
  <c r="Y337" i="4"/>
  <c r="K337" i="4" s="1"/>
  <c r="R336" i="4"/>
  <c r="D336" i="4" s="1"/>
  <c r="U337" i="4"/>
  <c r="G337" i="4" s="1"/>
  <c r="G31" i="4"/>
  <c r="E262" i="4"/>
  <c r="I262" i="4"/>
  <c r="N262" i="4"/>
  <c r="M262" i="4"/>
  <c r="K31" i="4"/>
  <c r="E12" i="4"/>
  <c r="E112" i="4"/>
  <c r="I31" i="4"/>
  <c r="M31" i="4" s="1"/>
  <c r="I191" i="4"/>
  <c r="M191" i="4" s="1"/>
  <c r="N191" i="4"/>
  <c r="E191" i="4"/>
  <c r="E13" i="4"/>
  <c r="E28" i="4"/>
  <c r="T114" i="4"/>
  <c r="F114" i="4" s="1"/>
  <c r="X114" i="4"/>
  <c r="J114" i="4" s="1"/>
  <c r="I112" i="4"/>
  <c r="M112" i="4" s="1"/>
  <c r="N112" i="4"/>
  <c r="V114" i="4"/>
  <c r="H114" i="4" s="1"/>
  <c r="P119" i="4"/>
  <c r="B119" i="4" s="1"/>
  <c r="Y114" i="4"/>
  <c r="K114" i="4" s="1"/>
  <c r="R114" i="4"/>
  <c r="D114" i="4" s="1"/>
  <c r="U114" i="4"/>
  <c r="G114" i="4" s="1"/>
  <c r="G16" i="4"/>
  <c r="M12" i="4"/>
  <c r="N12" i="4"/>
  <c r="I12" i="4"/>
  <c r="H16" i="4"/>
  <c r="N13" i="4"/>
  <c r="M13" i="4"/>
  <c r="I13" i="4"/>
  <c r="J16" i="4"/>
  <c r="K16" i="4"/>
  <c r="K427" i="4"/>
  <c r="G384" i="4"/>
  <c r="E379" i="4"/>
  <c r="K384" i="4"/>
  <c r="M381" i="4"/>
  <c r="I381" i="4"/>
  <c r="N381" i="4"/>
  <c r="H384" i="4"/>
  <c r="M379" i="4"/>
  <c r="I379" i="4"/>
  <c r="N379" i="4"/>
  <c r="I427" i="4"/>
  <c r="E381" i="4"/>
  <c r="E384" i="4" s="1"/>
  <c r="E424" i="4"/>
  <c r="E427" i="4" s="1"/>
  <c r="F427" i="4"/>
  <c r="N427" i="4"/>
  <c r="M427" i="4"/>
  <c r="E358" i="4"/>
  <c r="E315" i="4"/>
  <c r="M314" i="4"/>
  <c r="I314" i="4"/>
  <c r="N314" i="4"/>
  <c r="N358" i="4"/>
  <c r="M358" i="4"/>
  <c r="I358" i="4"/>
  <c r="E281" i="4"/>
  <c r="Y209" i="4"/>
  <c r="X171" i="4"/>
  <c r="U171" i="4"/>
  <c r="R172" i="4"/>
  <c r="V209" i="4"/>
  <c r="I207" i="4"/>
  <c r="N207" i="4"/>
  <c r="M207" i="4"/>
  <c r="N169" i="4"/>
  <c r="M169" i="4"/>
  <c r="I169" i="4"/>
  <c r="X232" i="4"/>
  <c r="V171" i="4"/>
  <c r="E207" i="4"/>
  <c r="E169" i="4"/>
  <c r="T209" i="4"/>
  <c r="T171" i="4"/>
  <c r="X209" i="4"/>
  <c r="Y172" i="4"/>
  <c r="E230" i="4"/>
  <c r="T263" i="4"/>
  <c r="F263" i="4" s="1"/>
  <c r="T232" i="4"/>
  <c r="N281" i="4"/>
  <c r="M281" i="4"/>
  <c r="V232" i="4"/>
  <c r="V263" i="4"/>
  <c r="H263" i="4" s="1"/>
  <c r="I230" i="4"/>
  <c r="N230" i="4"/>
  <c r="M230" i="4"/>
  <c r="T283" i="4"/>
  <c r="R232" i="4"/>
  <c r="Y232" i="4"/>
  <c r="Y282" i="4"/>
  <c r="X282" i="4"/>
  <c r="I281" i="4"/>
  <c r="V283" i="4"/>
  <c r="U232" i="4"/>
  <c r="R283" i="4"/>
  <c r="X263" i="4"/>
  <c r="J263" i="4" s="1"/>
  <c r="U263" i="4"/>
  <c r="G263" i="4" s="1"/>
  <c r="R211" i="4"/>
  <c r="E142" i="4"/>
  <c r="T144" i="4"/>
  <c r="Y143" i="4"/>
  <c r="X144" i="4"/>
  <c r="V144" i="4"/>
  <c r="I142" i="4"/>
  <c r="N142" i="4"/>
  <c r="M142" i="4"/>
  <c r="R144" i="4"/>
  <c r="Y89" i="4"/>
  <c r="N87" i="4"/>
  <c r="M87" i="4"/>
  <c r="I87" i="4"/>
  <c r="U89" i="4"/>
  <c r="E87" i="4"/>
  <c r="T89" i="4"/>
  <c r="X89" i="4"/>
  <c r="V89" i="4"/>
  <c r="R89" i="4"/>
  <c r="I401" i="4" l="1"/>
  <c r="N401" i="4"/>
  <c r="M401" i="4"/>
  <c r="V403" i="4"/>
  <c r="H402" i="4"/>
  <c r="C119" i="4"/>
  <c r="Q120" i="4"/>
  <c r="E31" i="4"/>
  <c r="X403" i="4"/>
  <c r="J402" i="4"/>
  <c r="E401" i="4"/>
  <c r="T403" i="4"/>
  <c r="F402" i="4"/>
  <c r="E402" i="4" s="1"/>
  <c r="U403" i="4"/>
  <c r="G402" i="4"/>
  <c r="D406" i="4"/>
  <c r="Y403" i="4"/>
  <c r="K402" i="4"/>
  <c r="X338" i="4"/>
  <c r="J338" i="4" s="1"/>
  <c r="U338" i="4"/>
  <c r="G338" i="4" s="1"/>
  <c r="Y338" i="4"/>
  <c r="K338" i="4" s="1"/>
  <c r="T337" i="4"/>
  <c r="F337" i="4" s="1"/>
  <c r="R337" i="4"/>
  <c r="D337" i="4" s="1"/>
  <c r="V337" i="4"/>
  <c r="H337" i="4" s="1"/>
  <c r="E335" i="4"/>
  <c r="N335" i="4"/>
  <c r="E16" i="4"/>
  <c r="I263" i="4"/>
  <c r="N263" i="4"/>
  <c r="M263" i="4"/>
  <c r="E263" i="4"/>
  <c r="R115" i="4"/>
  <c r="D115" i="4" s="1"/>
  <c r="P120" i="4"/>
  <c r="B120" i="4" s="1"/>
  <c r="I113" i="4"/>
  <c r="M113" i="4" s="1"/>
  <c r="N113" i="4"/>
  <c r="V115" i="4"/>
  <c r="H115" i="4" s="1"/>
  <c r="Y115" i="4"/>
  <c r="K115" i="4" s="1"/>
  <c r="X115" i="4"/>
  <c r="J115" i="4" s="1"/>
  <c r="E113" i="4"/>
  <c r="U115" i="4"/>
  <c r="G115" i="4" s="1"/>
  <c r="T115" i="4"/>
  <c r="F115" i="4" s="1"/>
  <c r="N16" i="4"/>
  <c r="M16" i="4"/>
  <c r="I16" i="4"/>
  <c r="E359" i="4"/>
  <c r="N384" i="4"/>
  <c r="M384" i="4"/>
  <c r="I384" i="4"/>
  <c r="M315" i="4"/>
  <c r="I315" i="4"/>
  <c r="N315" i="4"/>
  <c r="N359" i="4"/>
  <c r="I359" i="4"/>
  <c r="M359" i="4" s="1"/>
  <c r="E170" i="4"/>
  <c r="E208" i="4"/>
  <c r="E282" i="4"/>
  <c r="D193" i="4"/>
  <c r="T172" i="4"/>
  <c r="V210" i="4"/>
  <c r="I208" i="4"/>
  <c r="M208" i="4"/>
  <c r="N208" i="4"/>
  <c r="T210" i="4"/>
  <c r="R173" i="4"/>
  <c r="N170" i="4"/>
  <c r="I170" i="4"/>
  <c r="M170" i="4"/>
  <c r="V172" i="4"/>
  <c r="U172" i="4"/>
  <c r="X210" i="4"/>
  <c r="X233" i="4"/>
  <c r="X172" i="4"/>
  <c r="Y210" i="4"/>
  <c r="Y173" i="4"/>
  <c r="D214" i="4"/>
  <c r="I231" i="4"/>
  <c r="N231" i="4"/>
  <c r="M231" i="4"/>
  <c r="Y283" i="4"/>
  <c r="T284" i="4"/>
  <c r="U233" i="4"/>
  <c r="V233" i="4"/>
  <c r="T233" i="4"/>
  <c r="V284" i="4"/>
  <c r="E231" i="4"/>
  <c r="R284" i="4"/>
  <c r="X283" i="4"/>
  <c r="N282" i="4"/>
  <c r="Y233" i="4"/>
  <c r="R233" i="4"/>
  <c r="R145" i="4"/>
  <c r="Y144" i="4"/>
  <c r="T145" i="4"/>
  <c r="E143" i="4"/>
  <c r="V145" i="4"/>
  <c r="I143" i="4"/>
  <c r="N143" i="4"/>
  <c r="M143" i="4"/>
  <c r="X145" i="4"/>
  <c r="X90" i="4"/>
  <c r="E88" i="4"/>
  <c r="T90" i="4"/>
  <c r="U90" i="4"/>
  <c r="N88" i="4"/>
  <c r="I88" i="4"/>
  <c r="M88" i="4"/>
  <c r="R90" i="4"/>
  <c r="V90" i="4"/>
  <c r="Y90" i="4"/>
  <c r="T404" i="4" l="1"/>
  <c r="F404" i="4" s="1"/>
  <c r="F403" i="4"/>
  <c r="F406" i="4" s="1"/>
  <c r="X404" i="4"/>
  <c r="J404" i="4" s="1"/>
  <c r="J403" i="4"/>
  <c r="J406" i="4" s="1"/>
  <c r="C120" i="4"/>
  <c r="Q121" i="4"/>
  <c r="I402" i="4"/>
  <c r="N402" i="4"/>
  <c r="M402" i="4"/>
  <c r="V404" i="4"/>
  <c r="H404" i="4" s="1"/>
  <c r="H403" i="4"/>
  <c r="U404" i="4"/>
  <c r="G404" i="4" s="1"/>
  <c r="G403" i="4"/>
  <c r="G406" i="4" s="1"/>
  <c r="Y404" i="4"/>
  <c r="K404" i="4" s="1"/>
  <c r="K403" i="4"/>
  <c r="K406" i="4" s="1"/>
  <c r="E336" i="4"/>
  <c r="R338" i="4"/>
  <c r="D338" i="4" s="1"/>
  <c r="Y339" i="4"/>
  <c r="K339" i="4" s="1"/>
  <c r="I336" i="4"/>
  <c r="M336" i="4" s="1"/>
  <c r="N336" i="4"/>
  <c r="V338" i="4"/>
  <c r="H338" i="4" s="1"/>
  <c r="N337" i="4"/>
  <c r="U339" i="4"/>
  <c r="G339" i="4" s="1"/>
  <c r="T338" i="4"/>
  <c r="F338" i="4" s="1"/>
  <c r="X339" i="4"/>
  <c r="J339" i="4" s="1"/>
  <c r="U116" i="4"/>
  <c r="G116" i="4" s="1"/>
  <c r="Y116" i="4"/>
  <c r="K116" i="4" s="1"/>
  <c r="I114" i="4"/>
  <c r="M114" i="4" s="1"/>
  <c r="N114" i="4"/>
  <c r="V116" i="4"/>
  <c r="H116" i="4" s="1"/>
  <c r="X116" i="4"/>
  <c r="J116" i="4" s="1"/>
  <c r="P121" i="4"/>
  <c r="B121" i="4" s="1"/>
  <c r="E114" i="4"/>
  <c r="T116" i="4"/>
  <c r="F116" i="4" s="1"/>
  <c r="R116" i="4"/>
  <c r="D116" i="4" s="1"/>
  <c r="K176" i="4"/>
  <c r="D176" i="4"/>
  <c r="J193" i="4"/>
  <c r="Y211" i="4"/>
  <c r="U173" i="4"/>
  <c r="V173" i="4"/>
  <c r="N171" i="4"/>
  <c r="M171" i="4"/>
  <c r="I171" i="4"/>
  <c r="M209" i="4"/>
  <c r="I209" i="4"/>
  <c r="N209" i="4"/>
  <c r="X211" i="4"/>
  <c r="V211" i="4"/>
  <c r="E171" i="4"/>
  <c r="T173" i="4"/>
  <c r="X173" i="4"/>
  <c r="E283" i="4"/>
  <c r="X234" i="4"/>
  <c r="T211" i="4"/>
  <c r="E209" i="4"/>
  <c r="X284" i="4"/>
  <c r="I283" i="4"/>
  <c r="R285" i="4"/>
  <c r="I232" i="4"/>
  <c r="N232" i="4"/>
  <c r="M232" i="4"/>
  <c r="I282" i="4"/>
  <c r="M282" i="4" s="1"/>
  <c r="T234" i="4"/>
  <c r="E232" i="4"/>
  <c r="V234" i="4"/>
  <c r="U234" i="4"/>
  <c r="R234" i="4"/>
  <c r="T285" i="4"/>
  <c r="Y284" i="4"/>
  <c r="V285" i="4"/>
  <c r="N283" i="4"/>
  <c r="M283" i="4"/>
  <c r="Y234" i="4"/>
  <c r="T146" i="4"/>
  <c r="E144" i="4"/>
  <c r="Y145" i="4"/>
  <c r="R146" i="4"/>
  <c r="X146" i="4"/>
  <c r="M144" i="4"/>
  <c r="I144" i="4"/>
  <c r="N144" i="4"/>
  <c r="V146" i="4"/>
  <c r="M89" i="4"/>
  <c r="I89" i="4"/>
  <c r="N89" i="4"/>
  <c r="V91" i="4"/>
  <c r="R91" i="4"/>
  <c r="T91" i="4"/>
  <c r="U91" i="4"/>
  <c r="Y91" i="4"/>
  <c r="E89" i="4"/>
  <c r="X91" i="4"/>
  <c r="M403" i="4" l="1"/>
  <c r="I403" i="4"/>
  <c r="N403" i="4"/>
  <c r="C121" i="4"/>
  <c r="Q122" i="4"/>
  <c r="E403" i="4"/>
  <c r="E404" i="4"/>
  <c r="I404" i="4"/>
  <c r="I406" i="4" s="1"/>
  <c r="M404" i="4"/>
  <c r="N404" i="4"/>
  <c r="H406" i="4"/>
  <c r="E337" i="4"/>
  <c r="T339" i="4"/>
  <c r="F339" i="4" s="1"/>
  <c r="U340" i="4"/>
  <c r="G340" i="4" s="1"/>
  <c r="I337" i="4"/>
  <c r="M337" i="4" s="1"/>
  <c r="V339" i="4"/>
  <c r="H339" i="4" s="1"/>
  <c r="Y340" i="4"/>
  <c r="K340" i="4" s="1"/>
  <c r="X340" i="4"/>
  <c r="J340" i="4" s="1"/>
  <c r="R339" i="4"/>
  <c r="D339" i="4" s="1"/>
  <c r="P122" i="4"/>
  <c r="B122" i="4" s="1"/>
  <c r="I115" i="4"/>
  <c r="N115" i="4"/>
  <c r="M115" i="4"/>
  <c r="V117" i="4"/>
  <c r="H117" i="4" s="1"/>
  <c r="X117" i="4"/>
  <c r="J117" i="4" s="1"/>
  <c r="T117" i="4"/>
  <c r="F117" i="4" s="1"/>
  <c r="Y117" i="4"/>
  <c r="K117" i="4" s="1"/>
  <c r="R117" i="4"/>
  <c r="D117" i="4" s="1"/>
  <c r="E115" i="4"/>
  <c r="U117" i="4"/>
  <c r="G117" i="4" s="1"/>
  <c r="G176" i="4"/>
  <c r="J176" i="4"/>
  <c r="F176" i="4"/>
  <c r="J214" i="4"/>
  <c r="K193" i="4"/>
  <c r="E284" i="4"/>
  <c r="G193" i="4"/>
  <c r="K214" i="4"/>
  <c r="X235" i="4"/>
  <c r="N172" i="4"/>
  <c r="M172" i="4"/>
  <c r="I172" i="4"/>
  <c r="M173" i="4"/>
  <c r="N173" i="4"/>
  <c r="I173" i="4"/>
  <c r="E173" i="4"/>
  <c r="M210" i="4"/>
  <c r="N210" i="4"/>
  <c r="I210" i="4"/>
  <c r="E172" i="4"/>
  <c r="E176" i="4" s="1"/>
  <c r="N211" i="4"/>
  <c r="I211" i="4"/>
  <c r="H214" i="4"/>
  <c r="E233" i="4"/>
  <c r="E210" i="4"/>
  <c r="F214" i="4"/>
  <c r="H176" i="4"/>
  <c r="F193" i="4"/>
  <c r="H193" i="4"/>
  <c r="N193" i="4" s="1"/>
  <c r="E211" i="4"/>
  <c r="Y235" i="4"/>
  <c r="U235" i="4"/>
  <c r="I233" i="4"/>
  <c r="N233" i="4"/>
  <c r="M233" i="4"/>
  <c r="T286" i="4"/>
  <c r="Y285" i="4"/>
  <c r="R235" i="4"/>
  <c r="R286" i="4"/>
  <c r="V235" i="4"/>
  <c r="V286" i="4"/>
  <c r="N284" i="4"/>
  <c r="M284" i="4"/>
  <c r="T235" i="4"/>
  <c r="I284" i="4"/>
  <c r="X285" i="4"/>
  <c r="V147" i="4"/>
  <c r="I145" i="4"/>
  <c r="M145" i="4" s="1"/>
  <c r="N145" i="4"/>
  <c r="Y146" i="4"/>
  <c r="R147" i="4"/>
  <c r="X147" i="4"/>
  <c r="T147" i="4"/>
  <c r="E145" i="4"/>
  <c r="E90" i="4"/>
  <c r="Y92" i="4"/>
  <c r="U92" i="4"/>
  <c r="N90" i="4"/>
  <c r="I90" i="4"/>
  <c r="M90" i="4" s="1"/>
  <c r="V92" i="4"/>
  <c r="R92" i="4"/>
  <c r="X92" i="4"/>
  <c r="T92" i="4"/>
  <c r="E406" i="4" l="1"/>
  <c r="C122" i="4"/>
  <c r="Q123" i="4"/>
  <c r="N406" i="4"/>
  <c r="M406" i="4"/>
  <c r="K342" i="4"/>
  <c r="I338" i="4"/>
  <c r="M338" i="4"/>
  <c r="N338" i="4"/>
  <c r="V340" i="4"/>
  <c r="H340" i="4" s="1"/>
  <c r="J342" i="4"/>
  <c r="E338" i="4"/>
  <c r="G342" i="4"/>
  <c r="T340" i="4"/>
  <c r="F340" i="4" s="1"/>
  <c r="E339" i="4"/>
  <c r="R340" i="4"/>
  <c r="D340" i="4" s="1"/>
  <c r="E116" i="4"/>
  <c r="P123" i="4"/>
  <c r="B123" i="4" s="1"/>
  <c r="Y118" i="4"/>
  <c r="K118" i="4" s="1"/>
  <c r="T118" i="4"/>
  <c r="F118" i="4" s="1"/>
  <c r="X118" i="4"/>
  <c r="J118" i="4" s="1"/>
  <c r="I116" i="4"/>
  <c r="M116" i="4" s="1"/>
  <c r="N116" i="4"/>
  <c r="V118" i="4"/>
  <c r="H118" i="4" s="1"/>
  <c r="R118" i="4"/>
  <c r="D118" i="4" s="1"/>
  <c r="U118" i="4"/>
  <c r="G118" i="4" s="1"/>
  <c r="E193" i="4"/>
  <c r="E214" i="4"/>
  <c r="E285" i="4"/>
  <c r="I214" i="4"/>
  <c r="M211" i="4"/>
  <c r="I176" i="4"/>
  <c r="N176" i="4"/>
  <c r="M176" i="4"/>
  <c r="X236" i="4"/>
  <c r="M214" i="4"/>
  <c r="N214" i="4"/>
  <c r="I193" i="4"/>
  <c r="M193" i="4" s="1"/>
  <c r="E146" i="4"/>
  <c r="E234" i="4"/>
  <c r="R236" i="4"/>
  <c r="I285" i="4"/>
  <c r="M285" i="4" s="1"/>
  <c r="X286" i="4"/>
  <c r="U236" i="4"/>
  <c r="Y286" i="4"/>
  <c r="V287" i="4"/>
  <c r="V288" i="4" s="1"/>
  <c r="R287" i="4"/>
  <c r="R288" i="4" s="1"/>
  <c r="T287" i="4"/>
  <c r="T288" i="4" s="1"/>
  <c r="Y236" i="4"/>
  <c r="T236" i="4"/>
  <c r="V236" i="4"/>
  <c r="I234" i="4"/>
  <c r="N234" i="4"/>
  <c r="M234" i="4"/>
  <c r="T148" i="4"/>
  <c r="X148" i="4"/>
  <c r="V148" i="4"/>
  <c r="E91" i="4"/>
  <c r="M146" i="4"/>
  <c r="N146" i="4"/>
  <c r="I146" i="4"/>
  <c r="R148" i="4"/>
  <c r="Y147" i="4"/>
  <c r="V93" i="4"/>
  <c r="R93" i="4"/>
  <c r="U93" i="4"/>
  <c r="T93" i="4"/>
  <c r="X93" i="4"/>
  <c r="M91" i="4"/>
  <c r="N91" i="4"/>
  <c r="I91" i="4"/>
  <c r="Y93" i="4"/>
  <c r="C123" i="4" l="1"/>
  <c r="Q124" i="4"/>
  <c r="D342" i="4"/>
  <c r="E340" i="4"/>
  <c r="E342" i="4" s="1"/>
  <c r="F342" i="4"/>
  <c r="I339" i="4"/>
  <c r="M339" i="4" s="1"/>
  <c r="N339" i="4"/>
  <c r="N340" i="4"/>
  <c r="I340" i="4"/>
  <c r="I342" i="4" s="1"/>
  <c r="H342" i="4"/>
  <c r="N342" i="4" s="1"/>
  <c r="P124" i="4"/>
  <c r="B124" i="4" s="1"/>
  <c r="U119" i="4"/>
  <c r="G119" i="4" s="1"/>
  <c r="R119" i="4"/>
  <c r="D119" i="4" s="1"/>
  <c r="I117" i="4"/>
  <c r="M117" i="4" s="1"/>
  <c r="N117" i="4"/>
  <c r="V119" i="4"/>
  <c r="H119" i="4" s="1"/>
  <c r="X119" i="4"/>
  <c r="J119" i="4" s="1"/>
  <c r="E117" i="4"/>
  <c r="T119" i="4"/>
  <c r="F119" i="4" s="1"/>
  <c r="Y119" i="4"/>
  <c r="K119" i="4" s="1"/>
  <c r="T289" i="4"/>
  <c r="R289" i="4"/>
  <c r="V289" i="4"/>
  <c r="X237" i="4"/>
  <c r="X238" i="4" s="1"/>
  <c r="E147" i="4"/>
  <c r="N285" i="4"/>
  <c r="U237" i="4"/>
  <c r="U238" i="4" s="1"/>
  <c r="Y287" i="4"/>
  <c r="Y288" i="4" s="1"/>
  <c r="T237" i="4"/>
  <c r="T238" i="4" s="1"/>
  <c r="N286" i="4"/>
  <c r="X287" i="4"/>
  <c r="X288" i="4" s="1"/>
  <c r="E286" i="4"/>
  <c r="E235" i="4"/>
  <c r="R237" i="4"/>
  <c r="R238" i="4" s="1"/>
  <c r="V237" i="4"/>
  <c r="V238" i="4" s="1"/>
  <c r="I235" i="4"/>
  <c r="N235" i="4"/>
  <c r="M235" i="4"/>
  <c r="Y237" i="4"/>
  <c r="Y238" i="4" s="1"/>
  <c r="E92" i="4"/>
  <c r="Y148" i="4"/>
  <c r="X149" i="4"/>
  <c r="R149" i="4"/>
  <c r="T149" i="4"/>
  <c r="I147" i="4"/>
  <c r="N147" i="4"/>
  <c r="M147" i="4"/>
  <c r="V149" i="4"/>
  <c r="X94" i="4"/>
  <c r="T94" i="4"/>
  <c r="Y94" i="4"/>
  <c r="U94" i="4"/>
  <c r="R94" i="4"/>
  <c r="N92" i="4"/>
  <c r="I92" i="4"/>
  <c r="M92" i="4"/>
  <c r="V94" i="4"/>
  <c r="C124" i="4" l="1"/>
  <c r="Q125" i="4"/>
  <c r="M342" i="4"/>
  <c r="M340" i="4"/>
  <c r="E118" i="4"/>
  <c r="P125" i="4"/>
  <c r="B125" i="4" s="1"/>
  <c r="Y120" i="4"/>
  <c r="K120" i="4" s="1"/>
  <c r="T120" i="4"/>
  <c r="F120" i="4" s="1"/>
  <c r="X120" i="4"/>
  <c r="J120" i="4" s="1"/>
  <c r="I118" i="4"/>
  <c r="M118" i="4" s="1"/>
  <c r="N118" i="4"/>
  <c r="V120" i="4"/>
  <c r="H120" i="4" s="1"/>
  <c r="R120" i="4"/>
  <c r="D120" i="4" s="1"/>
  <c r="U120" i="4"/>
  <c r="G120" i="4" s="1"/>
  <c r="Y289" i="4"/>
  <c r="U239" i="4"/>
  <c r="V290" i="4"/>
  <c r="R239" i="4"/>
  <c r="X239" i="4"/>
  <c r="N288" i="4"/>
  <c r="E287" i="4"/>
  <c r="T239" i="4"/>
  <c r="Y239" i="4"/>
  <c r="I288" i="4"/>
  <c r="M288" i="4" s="1"/>
  <c r="X289" i="4"/>
  <c r="R290" i="4"/>
  <c r="T290" i="4"/>
  <c r="V239" i="4"/>
  <c r="E288" i="4"/>
  <c r="I286" i="4"/>
  <c r="M286" i="4" s="1"/>
  <c r="E236" i="4"/>
  <c r="N287" i="4"/>
  <c r="I236" i="4"/>
  <c r="N236" i="4"/>
  <c r="M236" i="4"/>
  <c r="E148" i="4"/>
  <c r="T150" i="4"/>
  <c r="Y149" i="4"/>
  <c r="R150" i="4"/>
  <c r="I148" i="4"/>
  <c r="M148" i="4" s="1"/>
  <c r="N148" i="4"/>
  <c r="V150" i="4"/>
  <c r="X150" i="4"/>
  <c r="V95" i="4"/>
  <c r="U95" i="4"/>
  <c r="R95" i="4"/>
  <c r="E93" i="4"/>
  <c r="Y95" i="4"/>
  <c r="T95" i="4"/>
  <c r="X95" i="4"/>
  <c r="I93" i="4"/>
  <c r="M93" i="4" s="1"/>
  <c r="N93" i="4"/>
  <c r="C125" i="4" l="1"/>
  <c r="Q126" i="4"/>
  <c r="C126" i="4" s="1"/>
  <c r="P126" i="4"/>
  <c r="B126" i="4" s="1"/>
  <c r="U121" i="4"/>
  <c r="G121" i="4" s="1"/>
  <c r="R121" i="4"/>
  <c r="D121" i="4" s="1"/>
  <c r="I119" i="4"/>
  <c r="N119" i="4"/>
  <c r="M119" i="4"/>
  <c r="V121" i="4"/>
  <c r="H121" i="4" s="1"/>
  <c r="X121" i="4"/>
  <c r="J121" i="4" s="1"/>
  <c r="E119" i="4"/>
  <c r="T121" i="4"/>
  <c r="F121" i="4" s="1"/>
  <c r="E120" i="4"/>
  <c r="Y121" i="4"/>
  <c r="K121" i="4" s="1"/>
  <c r="I287" i="4"/>
  <c r="M287" i="4" s="1"/>
  <c r="E237" i="4"/>
  <c r="T240" i="4"/>
  <c r="N289" i="4"/>
  <c r="X290" i="4"/>
  <c r="X240" i="4"/>
  <c r="R240" i="4"/>
  <c r="V291" i="4"/>
  <c r="R291" i="4"/>
  <c r="N238" i="4"/>
  <c r="M238" i="4"/>
  <c r="I238" i="4"/>
  <c r="V240" i="4"/>
  <c r="Y240" i="4"/>
  <c r="T291" i="4"/>
  <c r="U240" i="4"/>
  <c r="E289" i="4"/>
  <c r="Y290" i="4"/>
  <c r="E238" i="4"/>
  <c r="I237" i="4"/>
  <c r="N237" i="4"/>
  <c r="M237" i="4"/>
  <c r="Y150" i="4"/>
  <c r="E149" i="4"/>
  <c r="T151" i="4"/>
  <c r="X151" i="4"/>
  <c r="I149" i="4"/>
  <c r="M149" i="4" s="1"/>
  <c r="N149" i="4"/>
  <c r="R151" i="4"/>
  <c r="V151" i="4"/>
  <c r="T96" i="4"/>
  <c r="E94" i="4"/>
  <c r="R96" i="4"/>
  <c r="X96" i="4"/>
  <c r="Y96" i="4"/>
  <c r="U96" i="4"/>
  <c r="N94" i="4"/>
  <c r="I94" i="4"/>
  <c r="M94" i="4" s="1"/>
  <c r="V96" i="4"/>
  <c r="T122" i="4" l="1"/>
  <c r="F122" i="4" s="1"/>
  <c r="X122" i="4"/>
  <c r="J122" i="4" s="1"/>
  <c r="I120" i="4"/>
  <c r="M120" i="4" s="1"/>
  <c r="N120" i="4"/>
  <c r="V122" i="4"/>
  <c r="H122" i="4" s="1"/>
  <c r="Y122" i="4"/>
  <c r="K122" i="4" s="1"/>
  <c r="R122" i="4"/>
  <c r="D122" i="4" s="1"/>
  <c r="U122" i="4"/>
  <c r="G122" i="4" s="1"/>
  <c r="V241" i="4"/>
  <c r="V292" i="4"/>
  <c r="U241" i="4"/>
  <c r="R241" i="4"/>
  <c r="X241" i="4"/>
  <c r="E290" i="4"/>
  <c r="N290" i="4"/>
  <c r="X291" i="4"/>
  <c r="T292" i="4"/>
  <c r="R292" i="4"/>
  <c r="E239" i="4"/>
  <c r="N239" i="4"/>
  <c r="I239" i="4"/>
  <c r="I289" i="4"/>
  <c r="M289" i="4" s="1"/>
  <c r="T241" i="4"/>
  <c r="Y291" i="4"/>
  <c r="Y241" i="4"/>
  <c r="K99" i="4"/>
  <c r="E151" i="4"/>
  <c r="E150" i="4"/>
  <c r="H154" i="4"/>
  <c r="N154" i="4" s="1"/>
  <c r="J99" i="4"/>
  <c r="F154" i="4"/>
  <c r="Y151" i="4"/>
  <c r="F99" i="4"/>
  <c r="J154" i="4"/>
  <c r="D154" i="4"/>
  <c r="N150" i="4"/>
  <c r="I150" i="4"/>
  <c r="M150" i="4" s="1"/>
  <c r="M151" i="4"/>
  <c r="I151" i="4"/>
  <c r="N151" i="4"/>
  <c r="G99" i="4"/>
  <c r="D99" i="4"/>
  <c r="N95" i="4"/>
  <c r="I95" i="4"/>
  <c r="M95" i="4" s="1"/>
  <c r="N96" i="4"/>
  <c r="I96" i="4"/>
  <c r="M96" i="4" s="1"/>
  <c r="E96" i="4"/>
  <c r="H99" i="4"/>
  <c r="E95" i="4"/>
  <c r="U123" i="4" l="1"/>
  <c r="G123" i="4" s="1"/>
  <c r="R123" i="4"/>
  <c r="D123" i="4" s="1"/>
  <c r="Y123" i="4"/>
  <c r="K123" i="4" s="1"/>
  <c r="I121" i="4"/>
  <c r="M121" i="4" s="1"/>
  <c r="N121" i="4"/>
  <c r="V123" i="4"/>
  <c r="H123" i="4" s="1"/>
  <c r="X123" i="4"/>
  <c r="J123" i="4" s="1"/>
  <c r="E121" i="4"/>
  <c r="T123" i="4"/>
  <c r="F123" i="4" s="1"/>
  <c r="E154" i="4"/>
  <c r="M154" i="4"/>
  <c r="I290" i="4"/>
  <c r="M290" i="4" s="1"/>
  <c r="X242" i="4"/>
  <c r="N240" i="4"/>
  <c r="I240" i="4"/>
  <c r="M240" i="4" s="1"/>
  <c r="V242" i="4"/>
  <c r="Y242" i="4"/>
  <c r="R242" i="4"/>
  <c r="M239" i="4"/>
  <c r="R293" i="4"/>
  <c r="E291" i="4"/>
  <c r="Y292" i="4"/>
  <c r="N291" i="4"/>
  <c r="X292" i="4"/>
  <c r="T242" i="4"/>
  <c r="V293" i="4"/>
  <c r="T293" i="4"/>
  <c r="U242" i="4"/>
  <c r="E240" i="4"/>
  <c r="I154" i="4"/>
  <c r="K154" i="4"/>
  <c r="E99" i="4"/>
  <c r="M99" i="4"/>
  <c r="N99" i="4"/>
  <c r="I99" i="4"/>
  <c r="Y124" i="4" l="1"/>
  <c r="K124" i="4" s="1"/>
  <c r="R124" i="4"/>
  <c r="D124" i="4" s="1"/>
  <c r="I122" i="4"/>
  <c r="M122" i="4" s="1"/>
  <c r="N122" i="4"/>
  <c r="U124" i="4"/>
  <c r="G124" i="4" s="1"/>
  <c r="X124" i="4"/>
  <c r="J124" i="4" s="1"/>
  <c r="V124" i="4"/>
  <c r="H124" i="4" s="1"/>
  <c r="E122" i="4"/>
  <c r="T124" i="4"/>
  <c r="F124" i="4" s="1"/>
  <c r="D362" i="4"/>
  <c r="E241" i="4"/>
  <c r="D318" i="4"/>
  <c r="K362" i="4"/>
  <c r="G318" i="4"/>
  <c r="F318" i="4"/>
  <c r="J362" i="4"/>
  <c r="E292" i="4"/>
  <c r="U243" i="4"/>
  <c r="Y293" i="4"/>
  <c r="X243" i="4"/>
  <c r="J246" i="4"/>
  <c r="T243" i="4"/>
  <c r="I291" i="4"/>
  <c r="Y243" i="4"/>
  <c r="R243" i="4"/>
  <c r="N241" i="4"/>
  <c r="I241" i="4"/>
  <c r="N292" i="4"/>
  <c r="X293" i="4"/>
  <c r="V243" i="4"/>
  <c r="X125" i="4" l="1"/>
  <c r="J125" i="4" s="1"/>
  <c r="R125" i="4"/>
  <c r="D125" i="4" s="1"/>
  <c r="U125" i="4"/>
  <c r="G125" i="4" s="1"/>
  <c r="E123" i="4"/>
  <c r="Y125" i="4"/>
  <c r="K125" i="4" s="1"/>
  <c r="T125" i="4"/>
  <c r="F125" i="4" s="1"/>
  <c r="V125" i="4"/>
  <c r="H125" i="4" s="1"/>
  <c r="I123" i="4"/>
  <c r="M123" i="4" s="1"/>
  <c r="N123" i="4"/>
  <c r="K246" i="4"/>
  <c r="I292" i="4"/>
  <c r="M292" i="4" s="1"/>
  <c r="H362" i="4"/>
  <c r="H318" i="4"/>
  <c r="F362" i="4"/>
  <c r="E318" i="4"/>
  <c r="D246" i="4"/>
  <c r="E243" i="4"/>
  <c r="E293" i="4"/>
  <c r="G246" i="4"/>
  <c r="D265" i="4"/>
  <c r="K265" i="4"/>
  <c r="E242" i="4"/>
  <c r="D296" i="4"/>
  <c r="F296" i="4"/>
  <c r="M241" i="4"/>
  <c r="F246" i="4"/>
  <c r="I242" i="4"/>
  <c r="M242" i="4" s="1"/>
  <c r="N242" i="4"/>
  <c r="H246" i="4"/>
  <c r="N243" i="4"/>
  <c r="I243" i="4"/>
  <c r="M243" i="4" s="1"/>
  <c r="N293" i="4"/>
  <c r="M291" i="4"/>
  <c r="T126" i="4" l="1"/>
  <c r="F126" i="4" s="1"/>
  <c r="U126" i="4"/>
  <c r="G126" i="4" s="1"/>
  <c r="R126" i="4"/>
  <c r="D126" i="4" s="1"/>
  <c r="Y126" i="4"/>
  <c r="X126" i="4"/>
  <c r="V126" i="4"/>
  <c r="H126" i="4" s="1"/>
  <c r="I124" i="4"/>
  <c r="M124" i="4" s="1"/>
  <c r="N124" i="4"/>
  <c r="E124" i="4"/>
  <c r="E362" i="4"/>
  <c r="E246" i="4"/>
  <c r="N318" i="4"/>
  <c r="M318" i="4"/>
  <c r="I318" i="4"/>
  <c r="N362" i="4"/>
  <c r="M362" i="4"/>
  <c r="I362" i="4"/>
  <c r="J296" i="4"/>
  <c r="M246" i="4"/>
  <c r="N246" i="4"/>
  <c r="G265" i="4"/>
  <c r="J265" i="4"/>
  <c r="I246" i="4"/>
  <c r="H296" i="4"/>
  <c r="I293" i="4"/>
  <c r="K126" i="4" l="1"/>
  <c r="K128" i="4" s="1"/>
  <c r="J126" i="4"/>
  <c r="N126" i="4" s="1"/>
  <c r="D128" i="4"/>
  <c r="G128" i="4"/>
  <c r="I125" i="4"/>
  <c r="N125" i="4"/>
  <c r="E125" i="4"/>
  <c r="F128" i="4"/>
  <c r="E126" i="4"/>
  <c r="H128" i="4"/>
  <c r="E296" i="4"/>
  <c r="M293" i="4"/>
  <c r="I296" i="4"/>
  <c r="E265" i="4"/>
  <c r="H265" i="4"/>
  <c r="N265" i="4" s="1"/>
  <c r="F265" i="4"/>
  <c r="M296" i="4"/>
  <c r="N296" i="4"/>
  <c r="K296" i="4"/>
  <c r="I126" i="4" l="1"/>
  <c r="M126" i="4" s="1"/>
  <c r="J128" i="4"/>
  <c r="N128" i="4" s="1"/>
  <c r="E128" i="4"/>
  <c r="M125" i="4"/>
  <c r="I265" i="4"/>
  <c r="M265" i="4" s="1"/>
  <c r="I128" i="4" l="1"/>
  <c r="M128" i="4" s="1"/>
</calcChain>
</file>

<file path=xl/sharedStrings.xml><?xml version="1.0" encoding="utf-8"?>
<sst xmlns="http://schemas.openxmlformats.org/spreadsheetml/2006/main" count="1252" uniqueCount="304">
  <si>
    <t>fa_name</t>
  </si>
  <si>
    <t>cluster</t>
  </si>
  <si>
    <t>catchment_hectares</t>
  </si>
  <si>
    <t>tp_load</t>
  </si>
  <si>
    <t>tn_load</t>
  </si>
  <si>
    <t>tss_load</t>
  </si>
  <si>
    <t>tp_load_ps</t>
  </si>
  <si>
    <t>tn_load_ps</t>
  </si>
  <si>
    <t>tn_load_avoid</t>
  </si>
  <si>
    <t>tp_load_avoid</t>
  </si>
  <si>
    <t>tss_load_avoid</t>
  </si>
  <si>
    <t>tn_load_xsnps</t>
  </si>
  <si>
    <t>tp_load_xsnps</t>
  </si>
  <si>
    <t>tss_load_xsnps</t>
  </si>
  <si>
    <t>tn_load_rem</t>
  </si>
  <si>
    <t>tp_load_rem</t>
  </si>
  <si>
    <t>tss_load_rem</t>
  </si>
  <si>
    <t>White Clay Creek</t>
  </si>
  <si>
    <t>Brandywine and Christina</t>
  </si>
  <si>
    <t>Brandywine Creek</t>
  </si>
  <si>
    <t>Red Clay Creek</t>
  </si>
  <si>
    <t>Plum Run</t>
  </si>
  <si>
    <t>Moselem Creek</t>
  </si>
  <si>
    <t>Middle Schuylkill</t>
  </si>
  <si>
    <t>Lower Maiden Creek</t>
  </si>
  <si>
    <t>Lower Maiden Cr Trib 3</t>
  </si>
  <si>
    <t>Lower Maiden Cr Trib 2</t>
  </si>
  <si>
    <t>Manor Creek</t>
  </si>
  <si>
    <t>Middle Maiden Creek</t>
  </si>
  <si>
    <t>Licking Creek</t>
  </si>
  <si>
    <t>Mill Cr Younker</t>
  </si>
  <si>
    <t>Mill Creek Trib</t>
  </si>
  <si>
    <t>Kistler Creek</t>
  </si>
  <si>
    <t>Northkill Creek</t>
  </si>
  <si>
    <t>Hosensack Creek</t>
  </si>
  <si>
    <t>Furnace Creek</t>
  </si>
  <si>
    <t>Manatawny Creek Trib</t>
  </si>
  <si>
    <t>Saucony Creek</t>
  </si>
  <si>
    <t>South Mill Creek V1</t>
  </si>
  <si>
    <t>Spring Creek Trib</t>
  </si>
  <si>
    <t>Paulinskill (Bobcat Ally, Protection)</t>
  </si>
  <si>
    <t>New Jersey Highlands</t>
  </si>
  <si>
    <t>Paulinskill (Lakes Initiative)</t>
  </si>
  <si>
    <t>Paulinskill (Restoration Alley)</t>
  </si>
  <si>
    <t>Upper Mosconetcong River V2</t>
  </si>
  <si>
    <t>Upper Musconetcong River V1</t>
  </si>
  <si>
    <t>Upper Musconetcong River V2</t>
  </si>
  <si>
    <t>White Lake Area</t>
  </si>
  <si>
    <t>Paulins Kill</t>
  </si>
  <si>
    <t>Lower/Middle Musconetcong River</t>
  </si>
  <si>
    <t>Yards Creek Addition</t>
  </si>
  <si>
    <t>Lower Musconetcong V2</t>
  </si>
  <si>
    <t>Lapatcong Creek</t>
  </si>
  <si>
    <t>Lower Neversink V2</t>
  </si>
  <si>
    <t>Poconos and Kittatinny</t>
  </si>
  <si>
    <t>Upper Neversink V2</t>
  </si>
  <si>
    <t>Upper Neversink River up</t>
  </si>
  <si>
    <t>Upper Neversink River down</t>
  </si>
  <si>
    <t>Upper Basha Kill V2</t>
  </si>
  <si>
    <t>Twin Lakes</t>
  </si>
  <si>
    <t>Brights Kill</t>
  </si>
  <si>
    <t>Broadhead Creek</t>
  </si>
  <si>
    <t>Shimers Brook</t>
  </si>
  <si>
    <t>Broadhead V2</t>
  </si>
  <si>
    <t>Lower Neversink River</t>
  </si>
  <si>
    <t>Rattlesnake Creek</t>
  </si>
  <si>
    <t>Cherry Valley</t>
  </si>
  <si>
    <t>Pine Kill</t>
  </si>
  <si>
    <t>Brodhead Creek</t>
  </si>
  <si>
    <t>Neversink River</t>
  </si>
  <si>
    <t>Eastern Mongaup River</t>
  </si>
  <si>
    <t>Masthope Creek</t>
  </si>
  <si>
    <t>Mongaup River</t>
  </si>
  <si>
    <t>Lower Bashakill</t>
  </si>
  <si>
    <t>Lower Neversink</t>
  </si>
  <si>
    <t>Lower Basha Kill V2</t>
  </si>
  <si>
    <t>Hay Creek South</t>
  </si>
  <si>
    <t>Schuylkill Highlands</t>
  </si>
  <si>
    <t>Beaver Run - French</t>
  </si>
  <si>
    <t>Rock Run</t>
  </si>
  <si>
    <t>Upper French Creek</t>
  </si>
  <si>
    <t>South Branch - French</t>
  </si>
  <si>
    <t>Pine Creek - Pickering</t>
  </si>
  <si>
    <t>Pine Creek - French</t>
  </si>
  <si>
    <t>Pigeon Run</t>
  </si>
  <si>
    <t>Pigeon Creek</t>
  </si>
  <si>
    <t>Birch Run</t>
  </si>
  <si>
    <t>Hay Creek</t>
  </si>
  <si>
    <t>Bear Creek</t>
  </si>
  <si>
    <t>Upper Lehigh</t>
  </si>
  <si>
    <t>Blue Ridge</t>
  </si>
  <si>
    <t>Blue Ridge V2</t>
  </si>
  <si>
    <t>Thornhurst down</t>
  </si>
  <si>
    <t>BLue Ridge V2</t>
  </si>
  <si>
    <t>Tobyhanna Creek V2</t>
  </si>
  <si>
    <t>Tobyhanna Creek</t>
  </si>
  <si>
    <t>Thornhurst up</t>
  </si>
  <si>
    <t>Thornhurst V2</t>
  </si>
  <si>
    <t>Jim Thorpe</t>
  </si>
  <si>
    <t>Fogal Smith</t>
  </si>
  <si>
    <t>Kittatinny Ridge</t>
  </si>
  <si>
    <t>Tookany Creek</t>
  </si>
  <si>
    <t>Upstream Suburban Philadelphia</t>
  </si>
  <si>
    <t>Wissahickon Creek</t>
  </si>
  <si>
    <t>Naylors Run</t>
  </si>
  <si>
    <t>Pennypack Creek</t>
  </si>
  <si>
    <t>Kirkwood - Cohansey Aquifer</t>
  </si>
  <si>
    <t>drb</t>
  </si>
  <si>
    <t>TP Load</t>
  </si>
  <si>
    <t>(kg/y)</t>
  </si>
  <si>
    <t>Proportion Restored</t>
  </si>
  <si>
    <t>Area (ha)</t>
  </si>
  <si>
    <t>Target</t>
  </si>
  <si>
    <t>Baseline Assessment</t>
  </si>
  <si>
    <t>Point Sources</t>
  </si>
  <si>
    <t>Excess NPS</t>
  </si>
  <si>
    <t>Reduced by Restoration</t>
  </si>
  <si>
    <t>Remaining Conservation</t>
  </si>
  <si>
    <t>Avoided by Protection</t>
  </si>
  <si>
    <t>% of Excess Reduced</t>
  </si>
  <si>
    <t>% of Excess Remaining</t>
  </si>
  <si>
    <t>0 if excess is negative</t>
  </si>
  <si>
    <t>TN Load</t>
  </si>
  <si>
    <t>TSS Load</t>
  </si>
  <si>
    <t>Focus Areas in</t>
  </si>
  <si>
    <t>Other Areas</t>
  </si>
  <si>
    <t>Total for Cluster</t>
  </si>
  <si>
    <t>only if excess is positive</t>
  </si>
  <si>
    <t>COLUMN REFERENCES</t>
  </si>
  <si>
    <t>TN reduced</t>
  </si>
  <si>
    <t>fa_name_phase</t>
  </si>
  <si>
    <t>phase</t>
  </si>
  <si>
    <t>Phase 2 White Clay Creek</t>
  </si>
  <si>
    <t>Phase 2</t>
  </si>
  <si>
    <t>Phase 1 Upper East Branch/Marsh Creek</t>
  </si>
  <si>
    <t>Upper East Branch/Marsh Creek</t>
  </si>
  <si>
    <t>Phase 1 Little Buck Run</t>
  </si>
  <si>
    <t>Little Buck Run</t>
  </si>
  <si>
    <t>Phase 2 Red Clay Creek</t>
  </si>
  <si>
    <t>Phase 2 Brandywine Creek Headwaters</t>
  </si>
  <si>
    <t>Brandywine Creek Headwaters</t>
  </si>
  <si>
    <t>Phase 2 Plum Run</t>
  </si>
  <si>
    <t>Phase 1 Sharitz Run</t>
  </si>
  <si>
    <t>Sharitz Run</t>
  </si>
  <si>
    <t>Phase 1 Greater Hammonton</t>
  </si>
  <si>
    <t>Greater Hammonton</t>
  </si>
  <si>
    <t>Phase 1 Core Pine Barrens</t>
  </si>
  <si>
    <t>Core Pine Barrens</t>
  </si>
  <si>
    <t>Phase 1 Rancocas Creek</t>
  </si>
  <si>
    <t>Rancocas Creek</t>
  </si>
  <si>
    <t>Phase 1 Salem River</t>
  </si>
  <si>
    <t>Salem River</t>
  </si>
  <si>
    <t>Phase 2 Rancocas</t>
  </si>
  <si>
    <t>Rancocas</t>
  </si>
  <si>
    <t>Phase 2 Muddy Run</t>
  </si>
  <si>
    <t>Muddy Run</t>
  </si>
  <si>
    <t>Phase 2 Menantico</t>
  </si>
  <si>
    <t>Menantico</t>
  </si>
  <si>
    <t>Phase 2 Cohansey River</t>
  </si>
  <si>
    <t>Cohansey River</t>
  </si>
  <si>
    <t>Phase 2 Lower Salem River</t>
  </si>
  <si>
    <t>Lower Salem River</t>
  </si>
  <si>
    <t>Phase 2 Upper Salem River</t>
  </si>
  <si>
    <t>Upper Salem River</t>
  </si>
  <si>
    <t>Phase 1 Western Cape May</t>
  </si>
  <si>
    <t>Western Cape May</t>
  </si>
  <si>
    <t>Phase 1 Cohansey-Maurice</t>
  </si>
  <si>
    <t>Cohansey-Maurice</t>
  </si>
  <si>
    <t>Phase 2 Manatawny Trib 3</t>
  </si>
  <si>
    <t>Manatawny Trib 3</t>
  </si>
  <si>
    <t>Phase 2 Manatawny Trib 2</t>
  </si>
  <si>
    <t>Manatawny Trib 2</t>
  </si>
  <si>
    <t>Phase 2 Manor Cr</t>
  </si>
  <si>
    <t>Manor Cr</t>
  </si>
  <si>
    <t>Phase 1 Tributary to Maiden Creek</t>
  </si>
  <si>
    <t>Tributary to Maiden Creek</t>
  </si>
  <si>
    <t>Phase 2 Mill Cr Trib 2</t>
  </si>
  <si>
    <t>Mill Cr Trib 2</t>
  </si>
  <si>
    <t>Phase 2 Moselem Cr</t>
  </si>
  <si>
    <t>Moselem Cr</t>
  </si>
  <si>
    <t>Phase 2 Northkill</t>
  </si>
  <si>
    <t>Northkill</t>
  </si>
  <si>
    <t>Phase 1 Upper Perkiomen Creek</t>
  </si>
  <si>
    <t>Upper Perkiomen Creek</t>
  </si>
  <si>
    <t>Phase 1 Spring Creek</t>
  </si>
  <si>
    <t>Spring Creek</t>
  </si>
  <si>
    <t>Phase 2 Lower Maiden Cr Trib 2</t>
  </si>
  <si>
    <t>Phase 2 Lower Maiden Cr Trib 1</t>
  </si>
  <si>
    <t>Lower Maiden Cr Trib 1</t>
  </si>
  <si>
    <t>Phase 2 Furnace Cr</t>
  </si>
  <si>
    <t>Furnace Cr</t>
  </si>
  <si>
    <t>Phase 2 Lower Maiden Cr Trib 3</t>
  </si>
  <si>
    <t>Phase 2 Tulpehocken Trib 3</t>
  </si>
  <si>
    <t>Tulpehocken Trib 3</t>
  </si>
  <si>
    <t>Phase 1 Manatawny Creek</t>
  </si>
  <si>
    <t>Manatawny Creek</t>
  </si>
  <si>
    <t>Phase 2 Hosensack Cr</t>
  </si>
  <si>
    <t>Hosensack Cr</t>
  </si>
  <si>
    <t>Phase 2 Little Manatawny Trib 4</t>
  </si>
  <si>
    <t>Little Manatawny Trib 4</t>
  </si>
  <si>
    <t>Phase 2 Licking Cr</t>
  </si>
  <si>
    <t>Licking Cr</t>
  </si>
  <si>
    <t>Phase 2 Saucony Cr Trib 2</t>
  </si>
  <si>
    <t>Saucony Cr Trib 2</t>
  </si>
  <si>
    <t>Phase 2 Tulpehocken Trib 2</t>
  </si>
  <si>
    <t>Tulpehocken Trib 2</t>
  </si>
  <si>
    <t>Phase 2 Saucony Cr Trib 1</t>
  </si>
  <si>
    <t>Saucony Cr Trib 1</t>
  </si>
  <si>
    <t>Phase 1 Upper Musconetcong</t>
  </si>
  <si>
    <t>Upper Musconetcong</t>
  </si>
  <si>
    <t>Phase 1 Upper Paulins Kill</t>
  </si>
  <si>
    <t>Upper Paulins Kill</t>
  </si>
  <si>
    <t>Phase 2 Paulinskill</t>
  </si>
  <si>
    <t>Paulinskill</t>
  </si>
  <si>
    <t>Phase 2 Lopatcong Creek</t>
  </si>
  <si>
    <t>Lopatcong Creek</t>
  </si>
  <si>
    <t>Phase 2 Beaver Brook</t>
  </si>
  <si>
    <t>Beaver Brook</t>
  </si>
  <si>
    <t>Phase 2 Lower Middle Musconetcong</t>
  </si>
  <si>
    <t>Lower Middle Musconetcong</t>
  </si>
  <si>
    <t>Phase 2 Upper Musconetcong</t>
  </si>
  <si>
    <t>Phase 1 Lower Musconetcong</t>
  </si>
  <si>
    <t>Lower Musconetcong</t>
  </si>
  <si>
    <t>Phase 1 Lopatcong Creek</t>
  </si>
  <si>
    <t>Phase 2 Lower Neversink</t>
  </si>
  <si>
    <t>Phase 2 Upper Neversink</t>
  </si>
  <si>
    <t>Upper Neversink</t>
  </si>
  <si>
    <t>Phase 1 Bush Kill/Hornbecks Creek</t>
  </si>
  <si>
    <t>Bush Kill/Hornbecks Creek</t>
  </si>
  <si>
    <t>Phase 2 Lower Bashakill</t>
  </si>
  <si>
    <t>Phase 2 Little Bushkill</t>
  </si>
  <si>
    <t>Little Bushkill</t>
  </si>
  <si>
    <t>Phase 2 Rattlesnake Creek</t>
  </si>
  <si>
    <t>Phase 1 Neversink River</t>
  </si>
  <si>
    <t>Phase 1 Upper Delaware River Corridor</t>
  </si>
  <si>
    <t>Upper Delaware River Corridor</t>
  </si>
  <si>
    <t>Phase 2 Brodhead</t>
  </si>
  <si>
    <t>Brodhead</t>
  </si>
  <si>
    <t>Phase 2 Eastern Mongaup</t>
  </si>
  <si>
    <t>Eastern Mongaup</t>
  </si>
  <si>
    <t>Phase 2 Cherry Valley</t>
  </si>
  <si>
    <t>Phase 1 French Creek Headwaters</t>
  </si>
  <si>
    <t>French Creek Headwaters</t>
  </si>
  <si>
    <t>Phase 2 Welkinweir/Beaver Run</t>
  </si>
  <si>
    <t>Welkinweir/Beaver Run</t>
  </si>
  <si>
    <t>Phase 2 Upper Birch Run</t>
  </si>
  <si>
    <t>Upper Birch Run</t>
  </si>
  <si>
    <t>Phase 1 Pigeon Creek</t>
  </si>
  <si>
    <t>Phase 2 South Branch French Creek</t>
  </si>
  <si>
    <t>South Branch French Creek</t>
  </si>
  <si>
    <t>Phase 2 Sixpenny</t>
  </si>
  <si>
    <t>Sixpenny</t>
  </si>
  <si>
    <t>Phase 2 Rock Run</t>
  </si>
  <si>
    <t>Phase 2 Upper French Creek</t>
  </si>
  <si>
    <t>Phase 2 Pine Creek/French Creek</t>
  </si>
  <si>
    <t>Pine Creek/French Creek</t>
  </si>
  <si>
    <t>Phase 2 Pigeon Run</t>
  </si>
  <si>
    <t>Phase 2 Bryn Coed</t>
  </si>
  <si>
    <t>Bryn Coed</t>
  </si>
  <si>
    <t>Phase 2 Beaver Run/Hay Creek</t>
  </si>
  <si>
    <t>Beaver Run/Hay Creek</t>
  </si>
  <si>
    <t>Phase 1 Stony Creek</t>
  </si>
  <si>
    <t>Stony Creek</t>
  </si>
  <si>
    <t>Phase 1 Sixpenny/Hay Creek</t>
  </si>
  <si>
    <t>Sixpenny/Hay Creek</t>
  </si>
  <si>
    <t>Phase 2 Pine Creek/Pickering Creek</t>
  </si>
  <si>
    <t>Pine Creek/Pickering Creek</t>
  </si>
  <si>
    <t>Phase 1 Schuylkill River</t>
  </si>
  <si>
    <t>Schuylkill River</t>
  </si>
  <si>
    <t>Phase 2 Fogal Smith</t>
  </si>
  <si>
    <t>Phase 2 Clifton</t>
  </si>
  <si>
    <t>Clifton</t>
  </si>
  <si>
    <t>Phase 2 Blue Ridge</t>
  </si>
  <si>
    <t>Phase 2 Jim Thorpe</t>
  </si>
  <si>
    <t>Phase 1 Bear Creek</t>
  </si>
  <si>
    <t>Phase 2 Kittatinny Ridge East</t>
  </si>
  <si>
    <t>Kittatinny Ridge East</t>
  </si>
  <si>
    <t>Phase 2 Thornhurst</t>
  </si>
  <si>
    <t>Thornhurst</t>
  </si>
  <si>
    <t>Phase 2 Bear Creek</t>
  </si>
  <si>
    <t>Phase 1 Wild Creek</t>
  </si>
  <si>
    <t>Wild Creek</t>
  </si>
  <si>
    <t>Phase 2 Tobyhanna Tunkhannock</t>
  </si>
  <si>
    <t>Tobyhanna Tunkhannock</t>
  </si>
  <si>
    <t>Phase 1 Lehigh River Headwaters</t>
  </si>
  <si>
    <t>Lehigh River Headwaters</t>
  </si>
  <si>
    <t>Phase 1 Kittatinny Ridge</t>
  </si>
  <si>
    <t>Phase 1 Tobyhanna/Tunkhannock Creek</t>
  </si>
  <si>
    <t>Tobyhanna/Tunkhannock Creek</t>
  </si>
  <si>
    <t>Phase 1 Mud Run</t>
  </si>
  <si>
    <t>Mud Run</t>
  </si>
  <si>
    <t>Phase 1 Indian Creek</t>
  </si>
  <si>
    <t>Indian Creek</t>
  </si>
  <si>
    <t>Phase 1 Sandy/Rapp Run</t>
  </si>
  <si>
    <t>Sandy/Rapp Run</t>
  </si>
  <si>
    <t>Phase 1 Pennypack Creek</t>
  </si>
  <si>
    <t>Phase 1 Tookany Creek</t>
  </si>
  <si>
    <t>Phase 2 Sandy Run</t>
  </si>
  <si>
    <t>Sandy Run</t>
  </si>
  <si>
    <t>Phase 2 Jenkintown</t>
  </si>
  <si>
    <t>Jenkintown</t>
  </si>
  <si>
    <t>Phase 1 Wissahickon Creek</t>
  </si>
  <si>
    <t>DRWI Phase</t>
  </si>
  <si>
    <t>Phase 1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</si>
</sst>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sz val="6"/>
      <color theme="1"/>
      <name val="Calibri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sz val="6"/>
      <name val="Arial"/>
      <family val="2"/>
    </font>
    <font>
      <sz val="8"/>
      <color rgb="FF0070C0"/>
      <name val="Calibri"/>
      <family val="2"/>
    </font>
    <font>
      <sz val="8"/>
      <name val="Calibri"/>
      <family val="2"/>
    </font>
    <font>
      <b/>
      <sz val="12"/>
      <color theme="1"/>
      <name val="Calibri"/>
      <family val="2"/>
    </font>
    <font>
      <sz val="8"/>
      <color rgb="FF00B050"/>
      <name val="Arial"/>
      <family val="2"/>
    </font>
    <font>
      <sz val="8"/>
      <color rgb="FF0070C0"/>
      <name val="Arial"/>
      <family val="2"/>
    </font>
    <font>
      <sz val="8"/>
      <color rgb="FF7030A0"/>
      <name val="Arial"/>
      <family val="2"/>
    </font>
    <font>
      <sz val="11"/>
      <color theme="1"/>
      <name val="Arial"/>
      <family val="2"/>
    </font>
    <font>
      <sz val="11"/>
      <color rgb="FF0070C0"/>
      <name val="Calibri"/>
      <family val="2"/>
    </font>
    <font>
      <sz val="11"/>
      <color rgb="FF0070C0"/>
      <name val="Arial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9" fontId="24" fillId="0" borderId="0" applyFont="0" applyFill="0" applyBorder="0" applyAlignment="0" applyProtection="0"/>
  </cellStyleXfs>
  <cellXfs count="86">
    <xf numFmtId="0" fontId="0" fillId="0" borderId="0" xfId="0" applyFont="1" applyAlignment="1"/>
    <xf numFmtId="0" fontId="1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3" fontId="2" fillId="0" borderId="0" xfId="0" applyNumberFormat="1" applyFont="1"/>
    <xf numFmtId="3" fontId="4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/>
    <xf numFmtId="0" fontId="6" fillId="0" borderId="0" xfId="1" applyFont="1" applyAlignment="1">
      <alignment wrapText="1"/>
    </xf>
    <xf numFmtId="0" fontId="6" fillId="0" borderId="0" xfId="1" applyFont="1"/>
    <xf numFmtId="0" fontId="2" fillId="0" borderId="0" xfId="1"/>
    <xf numFmtId="0" fontId="7" fillId="2" borderId="1" xfId="1" applyFont="1" applyFill="1" applyBorder="1" applyAlignment="1">
      <alignment vertical="center" wrapText="1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8" fillId="0" borderId="2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9" fillId="0" borderId="0" xfId="1" applyFont="1" applyAlignment="1">
      <alignment horizontal="center" vertical="top" wrapText="1"/>
    </xf>
    <xf numFmtId="0" fontId="10" fillId="0" borderId="3" xfId="1" applyFont="1" applyBorder="1" applyAlignment="1">
      <alignment horizontal="center" vertical="top" wrapText="1"/>
    </xf>
    <xf numFmtId="0" fontId="10" fillId="0" borderId="0" xfId="1" applyFont="1" applyAlignment="1">
      <alignment horizontal="center" vertical="top"/>
    </xf>
    <xf numFmtId="0" fontId="10" fillId="0" borderId="0" xfId="1" applyFont="1" applyAlignment="1">
      <alignment horizontal="center" vertical="top" wrapText="1"/>
    </xf>
    <xf numFmtId="0" fontId="11" fillId="0" borderId="0" xfId="1" applyFont="1" applyAlignment="1">
      <alignment vertical="center" wrapText="1"/>
    </xf>
    <xf numFmtId="3" fontId="11" fillId="0" borderId="0" xfId="1" applyNumberFormat="1" applyFont="1" applyAlignment="1">
      <alignment horizontal="right" vertical="center"/>
    </xf>
    <xf numFmtId="3" fontId="11" fillId="0" borderId="0" xfId="1" applyNumberFormat="1" applyFont="1" applyAlignment="1">
      <alignment horizontal="right" vertical="center" wrapText="1"/>
    </xf>
    <xf numFmtId="0" fontId="12" fillId="0" borderId="0" xfId="1" applyFont="1" applyAlignment="1">
      <alignment horizontal="right" vertical="center"/>
    </xf>
    <xf numFmtId="9" fontId="11" fillId="0" borderId="0" xfId="1" applyNumberFormat="1" applyFont="1" applyAlignment="1">
      <alignment horizontal="right" vertical="center"/>
    </xf>
    <xf numFmtId="0" fontId="12" fillId="0" borderId="0" xfId="1" applyFont="1"/>
    <xf numFmtId="0" fontId="12" fillId="0" borderId="0" xfId="1" applyFont="1" applyAlignment="1">
      <alignment vertical="center" wrapText="1"/>
    </xf>
    <xf numFmtId="0" fontId="12" fillId="0" borderId="0" xfId="1" applyFont="1" applyAlignment="1">
      <alignment horizontal="right" vertical="center" wrapText="1"/>
    </xf>
    <xf numFmtId="0" fontId="13" fillId="0" borderId="3" xfId="1" applyFont="1" applyBorder="1" applyAlignment="1">
      <alignment vertical="center" wrapText="1"/>
    </xf>
    <xf numFmtId="3" fontId="14" fillId="0" borderId="3" xfId="1" applyNumberFormat="1" applyFont="1" applyBorder="1" applyAlignment="1">
      <alignment horizontal="right" vertical="center"/>
    </xf>
    <xf numFmtId="0" fontId="13" fillId="0" borderId="3" xfId="1" applyFont="1" applyBorder="1" applyAlignment="1">
      <alignment horizontal="right" vertical="center"/>
    </xf>
    <xf numFmtId="9" fontId="14" fillId="0" borderId="3" xfId="1" applyNumberFormat="1" applyFont="1" applyBorder="1" applyAlignment="1">
      <alignment horizontal="right" vertical="center"/>
    </xf>
    <xf numFmtId="0" fontId="15" fillId="0" borderId="0" xfId="1" applyFont="1"/>
    <xf numFmtId="0" fontId="16" fillId="0" borderId="0" xfId="1" applyFont="1"/>
    <xf numFmtId="0" fontId="17" fillId="0" borderId="3" xfId="1" applyFont="1" applyBorder="1" applyAlignment="1">
      <alignment horizontal="center" vertical="top" wrapText="1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 wrapText="1"/>
    </xf>
    <xf numFmtId="0" fontId="12" fillId="0" borderId="0" xfId="1" applyFont="1" applyAlignment="1">
      <alignment horizontal="left" vertical="top" wrapText="1"/>
    </xf>
    <xf numFmtId="0" fontId="2" fillId="0" borderId="0" xfId="1" applyAlignment="1">
      <alignment wrapText="1"/>
    </xf>
    <xf numFmtId="0" fontId="6" fillId="0" borderId="0" xfId="1" applyFont="1" applyAlignment="1">
      <alignment vertical="top"/>
    </xf>
    <xf numFmtId="3" fontId="18" fillId="0" borderId="0" xfId="1" applyNumberFormat="1" applyFont="1" applyAlignment="1">
      <alignment horizontal="right" vertical="center"/>
    </xf>
    <xf numFmtId="3" fontId="19" fillId="0" borderId="0" xfId="1" applyNumberFormat="1" applyFont="1" applyAlignment="1">
      <alignment horizontal="right" vertical="center"/>
    </xf>
    <xf numFmtId="0" fontId="13" fillId="0" borderId="0" xfId="1" applyFont="1" applyBorder="1" applyAlignment="1">
      <alignment vertical="center" wrapText="1"/>
    </xf>
    <xf numFmtId="3" fontId="14" fillId="0" borderId="0" xfId="1" applyNumberFormat="1" applyFont="1" applyBorder="1" applyAlignment="1">
      <alignment horizontal="right" vertical="center"/>
    </xf>
    <xf numFmtId="0" fontId="13" fillId="0" borderId="0" xfId="1" applyFont="1" applyBorder="1" applyAlignment="1">
      <alignment horizontal="right" vertical="center"/>
    </xf>
    <xf numFmtId="9" fontId="14" fillId="0" borderId="0" xfId="1" applyNumberFormat="1" applyFont="1" applyBorder="1" applyAlignment="1">
      <alignment horizontal="right" vertical="center"/>
    </xf>
    <xf numFmtId="0" fontId="6" fillId="3" borderId="0" xfId="1" applyFont="1" applyFill="1"/>
    <xf numFmtId="0" fontId="2" fillId="3" borderId="0" xfId="1" applyFill="1"/>
    <xf numFmtId="0" fontId="20" fillId="3" borderId="0" xfId="1" applyFont="1" applyFill="1" applyAlignment="1">
      <alignment vertical="top"/>
    </xf>
    <xf numFmtId="3" fontId="21" fillId="0" borderId="0" xfId="1" applyNumberFormat="1" applyFont="1"/>
    <xf numFmtId="3" fontId="22" fillId="0" borderId="0" xfId="1" applyNumberFormat="1" applyFont="1"/>
    <xf numFmtId="0" fontId="8" fillId="0" borderId="0" xfId="1" applyFont="1" applyBorder="1" applyAlignment="1">
      <alignment horizontal="left" vertical="center"/>
    </xf>
    <xf numFmtId="0" fontId="1" fillId="0" borderId="0" xfId="1" applyFont="1" applyBorder="1"/>
    <xf numFmtId="3" fontId="23" fillId="0" borderId="0" xfId="1" applyNumberFormat="1" applyFont="1"/>
    <xf numFmtId="0" fontId="25" fillId="0" borderId="0" xfId="0" applyFont="1" applyAlignment="1"/>
    <xf numFmtId="0" fontId="26" fillId="0" borderId="0" xfId="0" applyFont="1" applyAlignment="1"/>
    <xf numFmtId="3" fontId="25" fillId="0" borderId="0" xfId="0" applyNumberFormat="1" applyFont="1"/>
    <xf numFmtId="0" fontId="25" fillId="0" borderId="0" xfId="0" applyFont="1" applyAlignment="1">
      <alignment wrapText="1"/>
    </xf>
    <xf numFmtId="3" fontId="26" fillId="0" borderId="0" xfId="0" applyNumberFormat="1" applyFont="1" applyAlignment="1"/>
    <xf numFmtId="9" fontId="0" fillId="0" borderId="0" xfId="2" applyFont="1" applyAlignment="1"/>
    <xf numFmtId="0" fontId="10" fillId="0" borderId="3" xfId="1" applyFont="1" applyBorder="1" applyAlignment="1">
      <alignment horizontal="left" vertical="top"/>
    </xf>
    <xf numFmtId="0" fontId="1" fillId="0" borderId="3" xfId="1" applyFont="1" applyBorder="1"/>
    <xf numFmtId="9" fontId="11" fillId="0" borderId="0" xfId="1" applyNumberFormat="1" applyFont="1" applyAlignment="1">
      <alignment horizontal="right" vertical="center" wrapText="1"/>
    </xf>
    <xf numFmtId="0" fontId="12" fillId="0" borderId="0" xfId="1" applyFont="1" applyAlignment="1">
      <alignment wrapText="1"/>
    </xf>
    <xf numFmtId="3" fontId="22" fillId="0" borderId="0" xfId="1" applyNumberFormat="1" applyFont="1" applyAlignment="1">
      <alignment vertical="center" wrapText="1"/>
    </xf>
    <xf numFmtId="3" fontId="21" fillId="0" borderId="0" xfId="1" applyNumberFormat="1" applyFont="1" applyAlignment="1">
      <alignment vertical="center" wrapText="1"/>
    </xf>
    <xf numFmtId="3" fontId="23" fillId="0" borderId="0" xfId="1" applyNumberFormat="1" applyFont="1" applyAlignment="1">
      <alignment vertical="center"/>
    </xf>
    <xf numFmtId="3" fontId="11" fillId="0" borderId="0" xfId="1" applyNumberFormat="1" applyFont="1" applyAlignment="1">
      <alignment horizontal="left" vertical="center" wrapText="1"/>
    </xf>
    <xf numFmtId="3" fontId="11" fillId="0" borderId="0" xfId="1" applyNumberFormat="1" applyFont="1" applyAlignment="1">
      <alignment horizontal="center" vertical="center" wrapText="1"/>
    </xf>
    <xf numFmtId="0" fontId="3" fillId="3" borderId="0" xfId="0" applyFont="1" applyFill="1"/>
    <xf numFmtId="0" fontId="13" fillId="0" borderId="4" xfId="1" applyFont="1" applyBorder="1" applyAlignment="1">
      <alignment vertical="center" wrapText="1"/>
    </xf>
    <xf numFmtId="3" fontId="14" fillId="0" borderId="4" xfId="1" applyNumberFormat="1" applyFont="1" applyBorder="1" applyAlignment="1">
      <alignment horizontal="right" vertical="center"/>
    </xf>
    <xf numFmtId="0" fontId="13" fillId="0" borderId="4" xfId="1" applyFont="1" applyBorder="1" applyAlignment="1">
      <alignment horizontal="right" vertical="center"/>
    </xf>
    <xf numFmtId="9" fontId="14" fillId="0" borderId="4" xfId="1" applyNumberFormat="1" applyFont="1" applyBorder="1" applyAlignment="1">
      <alignment horizontal="right" vertical="center"/>
    </xf>
    <xf numFmtId="0" fontId="13" fillId="0" borderId="4" xfId="1" applyFont="1" applyBorder="1" applyAlignment="1">
      <alignment horizontal="center" vertical="center" wrapText="1"/>
    </xf>
    <xf numFmtId="3" fontId="19" fillId="0" borderId="0" xfId="0" applyNumberFormat="1" applyFont="1" applyAlignment="1">
      <alignment horizontal="right" vertical="center"/>
    </xf>
    <xf numFmtId="0" fontId="27" fillId="0" borderId="0" xfId="0" applyFont="1" applyAlignment="1">
      <alignment vertical="top"/>
    </xf>
    <xf numFmtId="0" fontId="7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3" fontId="22" fillId="0" borderId="0" xfId="1" applyNumberFormat="1" applyFont="1" applyAlignment="1">
      <alignment vertical="center"/>
    </xf>
    <xf numFmtId="0" fontId="2" fillId="0" borderId="0" xfId="1" applyAlignment="1">
      <alignment vertical="center"/>
    </xf>
    <xf numFmtId="0" fontId="12" fillId="0" borderId="0" xfId="1" applyFont="1" applyAlignment="1">
      <alignment vertical="center"/>
    </xf>
  </cellXfs>
  <cellStyles count="3">
    <cellStyle name="Normal" xfId="0" builtinId="0"/>
    <cellStyle name="Normal 2" xfId="1" xr:uid="{B0BF8AE1-CF04-8241-9B04-519FA6CD23E6}"/>
    <cellStyle name="Percent" xfId="2" builtinId="5"/>
  </cellStyles>
  <dxfs count="147"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78"/>
  <sheetViews>
    <sheetView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A93" sqref="A93:A99"/>
    </sheetView>
  </sheetViews>
  <sheetFormatPr baseColWidth="10" defaultColWidth="12.6640625" defaultRowHeight="15" customHeight="1" x14ac:dyDescent="0.15"/>
  <cols>
    <col min="1" max="1" width="25.33203125" customWidth="1"/>
    <col min="2" max="2" width="15.33203125" customWidth="1"/>
    <col min="3" max="3" width="14.83203125" customWidth="1"/>
    <col min="4" max="4" width="26.1640625" customWidth="1"/>
    <col min="5" max="20" width="9.33203125" customWidth="1"/>
    <col min="21" max="23" width="9.33203125" style="57" customWidth="1"/>
    <col min="24" max="26" width="9.33203125" customWidth="1"/>
  </cols>
  <sheetData>
    <row r="1" spans="1:26" ht="46" x14ac:dyDescent="0.2">
      <c r="A1" s="1" t="s">
        <v>130</v>
      </c>
      <c r="B1" s="1" t="s">
        <v>1</v>
      </c>
      <c r="C1" s="1" t="s">
        <v>131</v>
      </c>
      <c r="D1" s="3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7</v>
      </c>
      <c r="J1" s="2" t="s">
        <v>6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3"/>
      <c r="U1" s="59" t="s">
        <v>129</v>
      </c>
      <c r="V1" s="59"/>
      <c r="W1" s="59"/>
      <c r="X1" s="3" t="s">
        <v>119</v>
      </c>
      <c r="Y1" s="3"/>
      <c r="Z1" s="3"/>
    </row>
    <row r="2" spans="1:26" x14ac:dyDescent="0.2">
      <c r="A2" s="4" t="s">
        <v>139</v>
      </c>
      <c r="B2" s="4" t="s">
        <v>18</v>
      </c>
      <c r="C2" s="4" t="s">
        <v>133</v>
      </c>
      <c r="D2" t="s">
        <v>140</v>
      </c>
      <c r="E2" s="5">
        <v>4724.0820999999996</v>
      </c>
      <c r="F2" s="5">
        <v>7002.2608</v>
      </c>
      <c r="G2" s="5">
        <v>125069.7981</v>
      </c>
      <c r="H2" s="5">
        <v>4112392.2514999998</v>
      </c>
      <c r="I2" s="5">
        <v>381.59923490726402</v>
      </c>
      <c r="J2" s="5">
        <v>248.869501025604</v>
      </c>
      <c r="K2" s="5">
        <v>0</v>
      </c>
      <c r="L2" s="5">
        <v>0</v>
      </c>
      <c r="M2" s="5">
        <v>0</v>
      </c>
      <c r="N2" s="5">
        <v>44048.117418092697</v>
      </c>
      <c r="O2" s="5">
        <v>5288.9258479743903</v>
      </c>
      <c r="P2" s="5">
        <v>-251714.79247999901</v>
      </c>
      <c r="Q2" s="5">
        <v>40151.779218092699</v>
      </c>
      <c r="R2" s="5">
        <v>4098.52324797439</v>
      </c>
      <c r="S2" s="5">
        <v>-3822479.8892799998</v>
      </c>
      <c r="U2" s="60">
        <f>N2-Q2</f>
        <v>3896.3381999999983</v>
      </c>
      <c r="V2" s="60">
        <f>O2-R2</f>
        <v>1190.4026000000003</v>
      </c>
      <c r="W2" s="60">
        <f>P2-S2</f>
        <v>3570765.0968000009</v>
      </c>
      <c r="X2" s="61">
        <f>IF(N2&lt;0, "--", U2/N2)</f>
        <v>8.845640695644312E-2</v>
      </c>
      <c r="Y2" s="61">
        <f>IF(O2&lt;0, "--", V2/O2)</f>
        <v>0.22507454901374985</v>
      </c>
      <c r="Z2" s="61" t="str">
        <f>IF(P2&lt;0, "--", W2/P2)</f>
        <v>--</v>
      </c>
    </row>
    <row r="3" spans="1:26" x14ac:dyDescent="0.2">
      <c r="A3" s="4" t="s">
        <v>141</v>
      </c>
      <c r="B3" s="4" t="s">
        <v>18</v>
      </c>
      <c r="C3" s="4" t="s">
        <v>133</v>
      </c>
      <c r="D3" t="s">
        <v>21</v>
      </c>
      <c r="E3" s="5">
        <v>982.16970000000003</v>
      </c>
      <c r="F3" s="5">
        <v>521.36879999999996</v>
      </c>
      <c r="G3" s="5">
        <v>12147.188399999999</v>
      </c>
      <c r="H3" s="5">
        <v>1208210.3866000001</v>
      </c>
      <c r="I3" s="5">
        <v>298.20940210087798</v>
      </c>
      <c r="J3" s="5">
        <v>29.249941354920001</v>
      </c>
      <c r="K3" s="5">
        <v>0</v>
      </c>
      <c r="L3" s="5">
        <v>0</v>
      </c>
      <c r="M3" s="5">
        <v>0</v>
      </c>
      <c r="N3" s="5">
        <v>-4916.6577811008701</v>
      </c>
      <c r="O3" s="5">
        <v>187.64625164508001</v>
      </c>
      <c r="P3" s="5">
        <v>300882.01773999998</v>
      </c>
      <c r="Q3" s="5">
        <v>-5779.9221811008701</v>
      </c>
      <c r="R3" s="5">
        <v>-298.59744835491898</v>
      </c>
      <c r="S3" s="5">
        <v>124859.83293999999</v>
      </c>
      <c r="U3" s="60">
        <f>N3-Q3</f>
        <v>863.26440000000002</v>
      </c>
      <c r="V3" s="60">
        <f>O3-R3</f>
        <v>486.24369999999897</v>
      </c>
      <c r="W3" s="60">
        <f>P3-S3</f>
        <v>176022.18479999999</v>
      </c>
      <c r="X3" s="61" t="str">
        <f>IF(N3&lt;0, "--", U3/N3)</f>
        <v>--</v>
      </c>
      <c r="Y3" s="61">
        <f>IF(O3&lt;0, "--", V3/O3)</f>
        <v>2.5912785133576528</v>
      </c>
      <c r="Z3" s="61">
        <f>IF(P3&lt;0, "--", W3/P3)</f>
        <v>0.5850206207806854</v>
      </c>
    </row>
    <row r="4" spans="1:26" x14ac:dyDescent="0.2">
      <c r="A4" s="4" t="s">
        <v>138</v>
      </c>
      <c r="B4" s="4" t="s">
        <v>18</v>
      </c>
      <c r="C4" s="4" t="s">
        <v>133</v>
      </c>
      <c r="D4" t="s">
        <v>20</v>
      </c>
      <c r="E4" s="5">
        <v>2794.9627999999998</v>
      </c>
      <c r="F4" s="5">
        <v>2700.4512</v>
      </c>
      <c r="G4" s="5">
        <v>48626.945800000001</v>
      </c>
      <c r="H4" s="5">
        <v>1626732.7997999999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916.93080399999803</v>
      </c>
      <c r="O4" s="5">
        <v>1834.0127319999999</v>
      </c>
      <c r="P4" s="5">
        <v>-955253.83483999898</v>
      </c>
      <c r="Q4" s="5">
        <v>186.49500399999701</v>
      </c>
      <c r="R4" s="5">
        <v>1507.368232</v>
      </c>
      <c r="S4" s="5">
        <v>-1134252.7945399999</v>
      </c>
      <c r="U4" s="60">
        <f>N4-Q4</f>
        <v>730.435800000001</v>
      </c>
      <c r="V4" s="60">
        <f>O4-R4</f>
        <v>326.64449999999988</v>
      </c>
      <c r="W4" s="60">
        <f>P4-S4</f>
        <v>178998.95970000094</v>
      </c>
      <c r="X4" s="61">
        <f>IF(N4&lt;0, "--", U4/N4)</f>
        <v>0.79660951165951077</v>
      </c>
      <c r="Y4" s="61">
        <f>IF(O4&lt;0, "--", V4/O4)</f>
        <v>0.17810372539987357</v>
      </c>
      <c r="Z4" s="61" t="str">
        <f>IF(P4&lt;0, "--", W4/P4)</f>
        <v>--</v>
      </c>
    </row>
    <row r="5" spans="1:26" x14ac:dyDescent="0.2">
      <c r="A5" s="4" t="s">
        <v>132</v>
      </c>
      <c r="B5" s="4" t="s">
        <v>18</v>
      </c>
      <c r="C5" s="4" t="s">
        <v>133</v>
      </c>
      <c r="D5" t="s">
        <v>17</v>
      </c>
      <c r="E5" s="5">
        <v>4603.0793000000003</v>
      </c>
      <c r="F5" s="5">
        <v>5106.4633999999996</v>
      </c>
      <c r="G5" s="5">
        <v>76689.454599999997</v>
      </c>
      <c r="H5" s="5">
        <v>3293450.6746</v>
      </c>
      <c r="I5" s="5">
        <v>2700.1845862270502</v>
      </c>
      <c r="J5" s="5">
        <v>107.369784727444</v>
      </c>
      <c r="K5" s="5">
        <v>0</v>
      </c>
      <c r="L5" s="5">
        <v>0</v>
      </c>
      <c r="M5" s="5">
        <v>0</v>
      </c>
      <c r="N5" s="5">
        <v>-4585.2936372270497</v>
      </c>
      <c r="O5" s="5">
        <v>3572.1390322725501</v>
      </c>
      <c r="P5" s="5">
        <v>-958873.98273999896</v>
      </c>
      <c r="Q5" s="5">
        <v>-6738.7445372270504</v>
      </c>
      <c r="R5" s="5">
        <v>2630.6534322725502</v>
      </c>
      <c r="S5" s="5">
        <v>-1581476.74913999</v>
      </c>
      <c r="U5" s="60">
        <f>N5-Q5</f>
        <v>2153.4509000000007</v>
      </c>
      <c r="V5" s="60">
        <f>O5-R5</f>
        <v>941.48559999999998</v>
      </c>
      <c r="W5" s="60">
        <f>P5-S5</f>
        <v>622602.766399991</v>
      </c>
      <c r="X5" s="61" t="str">
        <f>IF(N5&lt;0, "--", U5/N5)</f>
        <v>--</v>
      </c>
      <c r="Y5" s="61">
        <f>IF(O5&lt;0, "--", V5/O5)</f>
        <v>0.26356353755946577</v>
      </c>
      <c r="Z5" s="61" t="str">
        <f>IF(P5&lt;0, "--", W5/P5)</f>
        <v>--</v>
      </c>
    </row>
    <row r="6" spans="1:26" x14ac:dyDescent="0.2">
      <c r="A6" s="4" t="s">
        <v>136</v>
      </c>
      <c r="B6" s="4" t="s">
        <v>18</v>
      </c>
      <c r="C6" s="4" t="s">
        <v>303</v>
      </c>
      <c r="D6" t="s">
        <v>137</v>
      </c>
      <c r="E6" s="5">
        <v>950.86199999999997</v>
      </c>
      <c r="F6" s="5">
        <v>1096.8632</v>
      </c>
      <c r="G6" s="5">
        <v>13725.1438</v>
      </c>
      <c r="H6" s="5">
        <v>899457.78599999996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-2506.0705399999902</v>
      </c>
      <c r="O6" s="5">
        <v>802.09597999999903</v>
      </c>
      <c r="P6" s="5">
        <v>21051.470399999998</v>
      </c>
      <c r="Q6" s="5">
        <v>-2608.8592399999902</v>
      </c>
      <c r="R6" s="5">
        <v>746.13807999999995</v>
      </c>
      <c r="S6" s="5">
        <v>3934.3656000000901</v>
      </c>
      <c r="U6" s="60">
        <f>N6-Q6</f>
        <v>102.78870000000006</v>
      </c>
      <c r="V6" s="60">
        <f>O6-R6</f>
        <v>55.957899999999086</v>
      </c>
      <c r="W6" s="60">
        <f>P6-S6</f>
        <v>17117.104799999906</v>
      </c>
      <c r="X6" s="61" t="str">
        <f>IF(N6&lt;0, "--", U6/N6)</f>
        <v>--</v>
      </c>
      <c r="Y6" s="61">
        <f>IF(O6&lt;0, "--", V6/O6)</f>
        <v>6.9764593509119885E-2</v>
      </c>
      <c r="Z6" s="61">
        <f>IF(P6&lt;0, "--", W6/P6)</f>
        <v>0.81310732574765454</v>
      </c>
    </row>
    <row r="7" spans="1:26" x14ac:dyDescent="0.2">
      <c r="A7" s="4" t="s">
        <v>142</v>
      </c>
      <c r="B7" s="4" t="s">
        <v>18</v>
      </c>
      <c r="C7" s="4" t="s">
        <v>303</v>
      </c>
      <c r="D7" t="s">
        <v>143</v>
      </c>
      <c r="E7" s="5">
        <v>967.83799999999997</v>
      </c>
      <c r="F7" s="5">
        <v>717.29970000000003</v>
      </c>
      <c r="G7" s="5">
        <v>13022.868</v>
      </c>
      <c r="H7" s="5">
        <v>351365.60499999998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-3498.1266599999899</v>
      </c>
      <c r="O7" s="5">
        <v>417.26992000000001</v>
      </c>
      <c r="P7" s="5">
        <v>-542723.13939999999</v>
      </c>
      <c r="Q7" s="5">
        <v>-3498.1266599999899</v>
      </c>
      <c r="R7" s="5">
        <v>417.26992000000001</v>
      </c>
      <c r="S7" s="5">
        <v>-542723.13939999999</v>
      </c>
      <c r="U7" s="60">
        <f>N7-Q7</f>
        <v>0</v>
      </c>
      <c r="V7" s="60">
        <f>O7-R7</f>
        <v>0</v>
      </c>
      <c r="W7" s="60">
        <f>P7-S7</f>
        <v>0</v>
      </c>
      <c r="X7" s="61" t="str">
        <f>IF(N7&lt;0, "--", U7/N7)</f>
        <v>--</v>
      </c>
      <c r="Y7" s="61">
        <f>IF(O7&lt;0, "--", V7/O7)</f>
        <v>0</v>
      </c>
      <c r="Z7" s="61" t="str">
        <f>IF(P7&lt;0, "--", W7/P7)</f>
        <v>--</v>
      </c>
    </row>
    <row r="8" spans="1:26" x14ac:dyDescent="0.2">
      <c r="A8" s="4" t="s">
        <v>134</v>
      </c>
      <c r="B8" s="4" t="s">
        <v>18</v>
      </c>
      <c r="C8" s="4" t="s">
        <v>303</v>
      </c>
      <c r="D8" t="s">
        <v>135</v>
      </c>
      <c r="E8" s="5">
        <v>3851.6421999999998</v>
      </c>
      <c r="F8" s="5">
        <v>3477.6133</v>
      </c>
      <c r="G8" s="5">
        <v>59458.034099999997</v>
      </c>
      <c r="H8" s="5">
        <v>1842949.9938999999</v>
      </c>
      <c r="I8" s="5">
        <v>5252.9094681055103</v>
      </c>
      <c r="J8" s="5">
        <v>419.039159841561</v>
      </c>
      <c r="K8" s="5">
        <v>0</v>
      </c>
      <c r="L8" s="5">
        <v>0</v>
      </c>
      <c r="M8" s="5">
        <v>0</v>
      </c>
      <c r="N8" s="5">
        <v>-11542.407722105499</v>
      </c>
      <c r="O8" s="5">
        <v>1864.56505815843</v>
      </c>
      <c r="P8" s="5">
        <v>-1715197.0704599901</v>
      </c>
      <c r="Q8" s="5">
        <v>-11542.407722105499</v>
      </c>
      <c r="R8" s="5">
        <v>1864.56505815843</v>
      </c>
      <c r="S8" s="5">
        <v>-1715197.0704599901</v>
      </c>
      <c r="U8" s="60">
        <f>N8-Q8</f>
        <v>0</v>
      </c>
      <c r="V8" s="60">
        <f>O8-R8</f>
        <v>0</v>
      </c>
      <c r="W8" s="60">
        <f>P8-S8</f>
        <v>0</v>
      </c>
      <c r="X8" s="61" t="str">
        <f>IF(N8&lt;0, "--", U8/N8)</f>
        <v>--</v>
      </c>
      <c r="Y8" s="61">
        <f>IF(O8&lt;0, "--", V8/O8)</f>
        <v>0</v>
      </c>
      <c r="Z8" s="61" t="str">
        <f>IF(P8&lt;0, "--", W8/P8)</f>
        <v>--</v>
      </c>
    </row>
    <row r="9" spans="1:26" x14ac:dyDescent="0.2">
      <c r="A9" s="4" t="s">
        <v>158</v>
      </c>
      <c r="B9" s="4" t="s">
        <v>106</v>
      </c>
      <c r="C9" s="4" t="s">
        <v>133</v>
      </c>
      <c r="D9" t="s">
        <v>159</v>
      </c>
      <c r="E9" s="5">
        <v>10229.169</v>
      </c>
      <c r="F9" s="5">
        <v>25032.1194</v>
      </c>
      <c r="G9" s="5">
        <v>378551.71710000001</v>
      </c>
      <c r="H9" s="5">
        <v>8124639.4363000002</v>
      </c>
      <c r="I9" s="5">
        <v>226638.385598191</v>
      </c>
      <c r="J9" s="5">
        <v>19879.570142177101</v>
      </c>
      <c r="K9" s="5">
        <v>0</v>
      </c>
      <c r="L9" s="5">
        <v>0</v>
      </c>
      <c r="M9" s="5">
        <v>0</v>
      </c>
      <c r="N9" s="5">
        <v>-22698.5833281913</v>
      </c>
      <c r="O9" s="5">
        <v>1981.5068678228599</v>
      </c>
      <c r="P9" s="5">
        <v>-1325066.8858999901</v>
      </c>
      <c r="Q9" s="5">
        <v>-30405.476428191301</v>
      </c>
      <c r="R9" s="5">
        <v>939.810967822865</v>
      </c>
      <c r="S9" s="5">
        <v>-2901210.4198999899</v>
      </c>
      <c r="U9" s="60">
        <f>N9-Q9</f>
        <v>7706.8931000000011</v>
      </c>
      <c r="V9" s="60">
        <f>O9-R9</f>
        <v>1041.6958999999949</v>
      </c>
      <c r="W9" s="60">
        <f>P9-S9</f>
        <v>1576143.5339999998</v>
      </c>
      <c r="X9" s="61" t="str">
        <f>IF(N9&lt;0, "--", U9/N9)</f>
        <v>--</v>
      </c>
      <c r="Y9" s="61">
        <f>IF(O9&lt;0, "--", V9/O9)</f>
        <v>0.52570895257331962</v>
      </c>
      <c r="Z9" s="61" t="str">
        <f>IF(P9&lt;0, "--", W9/P9)</f>
        <v>--</v>
      </c>
    </row>
    <row r="10" spans="1:26" x14ac:dyDescent="0.2">
      <c r="A10" s="4" t="s">
        <v>160</v>
      </c>
      <c r="B10" s="4" t="s">
        <v>106</v>
      </c>
      <c r="C10" s="4" t="s">
        <v>133</v>
      </c>
      <c r="D10" t="s">
        <v>161</v>
      </c>
      <c r="E10" s="5">
        <v>5512.8522999999996</v>
      </c>
      <c r="F10" s="5">
        <v>4915.5740999999998</v>
      </c>
      <c r="G10" s="5">
        <v>55036.286899999999</v>
      </c>
      <c r="H10" s="5">
        <v>3615420.1274000001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-39068.101861000003</v>
      </c>
      <c r="O10" s="5">
        <v>3206.5898870000001</v>
      </c>
      <c r="P10" s="5">
        <v>-1477352.8273399901</v>
      </c>
      <c r="Q10" s="5">
        <v>-39131.851160999999</v>
      </c>
      <c r="R10" s="5">
        <v>3190.655287</v>
      </c>
      <c r="S10" s="5">
        <v>-1491394.3994399901</v>
      </c>
      <c r="U10" s="60">
        <f>N10-Q10</f>
        <v>63.749299999995856</v>
      </c>
      <c r="V10" s="60">
        <f>O10-R10</f>
        <v>15.934600000000046</v>
      </c>
      <c r="W10" s="60">
        <f>P10-S10</f>
        <v>14041.57209999999</v>
      </c>
      <c r="X10" s="61" t="str">
        <f>IF(N10&lt;0, "--", U10/N10)</f>
        <v>--</v>
      </c>
      <c r="Y10" s="61">
        <f>IF(O10&lt;0, "--", V10/O10)</f>
        <v>4.9693289636449367E-3</v>
      </c>
      <c r="Z10" s="61" t="str">
        <f>IF(P10&lt;0, "--", W10/P10)</f>
        <v>--</v>
      </c>
    </row>
    <row r="11" spans="1:26" x14ac:dyDescent="0.2">
      <c r="A11" s="4" t="s">
        <v>156</v>
      </c>
      <c r="B11" s="4" t="s">
        <v>106</v>
      </c>
      <c r="C11" s="4" t="s">
        <v>133</v>
      </c>
      <c r="D11" t="s">
        <v>157</v>
      </c>
      <c r="E11" s="5">
        <v>7822.2106000000003</v>
      </c>
      <c r="F11" s="5">
        <v>1320.7564</v>
      </c>
      <c r="G11" s="5">
        <v>55418.124799999998</v>
      </c>
      <c r="H11" s="5">
        <v>2907021.7308</v>
      </c>
      <c r="I11" s="5">
        <v>0</v>
      </c>
      <c r="J11" s="5">
        <v>0</v>
      </c>
      <c r="K11" s="5">
        <v>1061.18272097558</v>
      </c>
      <c r="L11" s="5">
        <v>118.63973637606701</v>
      </c>
      <c r="M11" s="5">
        <v>453400.29590441298</v>
      </c>
      <c r="N11" s="5">
        <v>-78107.010141999999</v>
      </c>
      <c r="O11" s="5">
        <v>-1104.128886</v>
      </c>
      <c r="P11" s="5">
        <v>-4319136.42148</v>
      </c>
      <c r="Q11" s="5">
        <v>-78237.231641999999</v>
      </c>
      <c r="R11" s="5">
        <v>-1115.9016859999999</v>
      </c>
      <c r="S11" s="5">
        <v>-4333627.75208</v>
      </c>
      <c r="U11" s="60">
        <f>N11-Q11</f>
        <v>130.22149999999965</v>
      </c>
      <c r="V11" s="60">
        <f>O11-R11</f>
        <v>11.772799999999961</v>
      </c>
      <c r="W11" s="60">
        <f>P11-S11</f>
        <v>14491.330599999987</v>
      </c>
      <c r="X11" s="61" t="str">
        <f>IF(N11&lt;0, "--", U11/N11)</f>
        <v>--</v>
      </c>
      <c r="Y11" s="61" t="str">
        <f>IF(O11&lt;0, "--", V11/O11)</f>
        <v>--</v>
      </c>
      <c r="Z11" s="61" t="str">
        <f>IF(P11&lt;0, "--", W11/P11)</f>
        <v>--</v>
      </c>
    </row>
    <row r="12" spans="1:26" x14ac:dyDescent="0.2">
      <c r="A12" t="s">
        <v>154</v>
      </c>
      <c r="B12" s="71" t="s">
        <v>106</v>
      </c>
      <c r="C12" t="s">
        <v>133</v>
      </c>
      <c r="D12" t="s">
        <v>155</v>
      </c>
      <c r="E12" s="6">
        <v>3662.5237999999999</v>
      </c>
      <c r="F12" s="6">
        <v>2314.8116</v>
      </c>
      <c r="G12" s="6">
        <v>46221.010799999996</v>
      </c>
      <c r="H12" s="6">
        <v>1896885.2782999999</v>
      </c>
      <c r="I12" s="6">
        <v>810.98837399748902</v>
      </c>
      <c r="J12" s="6">
        <v>69.509860635230396</v>
      </c>
      <c r="K12" s="6">
        <v>0</v>
      </c>
      <c r="L12" s="6">
        <v>0</v>
      </c>
      <c r="M12" s="6">
        <v>0</v>
      </c>
      <c r="N12" s="6">
        <v>-17109.258839997401</v>
      </c>
      <c r="O12" s="6">
        <v>1109.9193613647601</v>
      </c>
      <c r="P12" s="6">
        <v>-1486554.20813999</v>
      </c>
      <c r="Q12" s="6">
        <v>-17114.886239997399</v>
      </c>
      <c r="R12" s="6">
        <v>1106.04036136476</v>
      </c>
      <c r="S12" s="6">
        <v>-1490271.49103999</v>
      </c>
      <c r="U12" s="60">
        <f>N12-Q12</f>
        <v>5.6273999999975786</v>
      </c>
      <c r="V12" s="60">
        <f>O12-R12</f>
        <v>3.8790000000001328</v>
      </c>
      <c r="W12" s="60">
        <f>P12-S12</f>
        <v>3717.2828999999911</v>
      </c>
      <c r="X12" s="61" t="str">
        <f>IF(N12&lt;0, "--", U12/N12)</f>
        <v>--</v>
      </c>
      <c r="Y12" s="61">
        <f>IF(O12&lt;0, "--", V12/O12)</f>
        <v>3.4948484863175132E-3</v>
      </c>
      <c r="Z12" s="61" t="str">
        <f>IF(P12&lt;0, "--", W12/P12)</f>
        <v>--</v>
      </c>
    </row>
    <row r="13" spans="1:26" x14ac:dyDescent="0.2">
      <c r="A13" s="4" t="s">
        <v>154</v>
      </c>
      <c r="B13" s="4" t="s">
        <v>106</v>
      </c>
      <c r="C13" s="4" t="s">
        <v>133</v>
      </c>
      <c r="D13" t="s">
        <v>155</v>
      </c>
      <c r="E13" s="5">
        <v>3662.5237999999999</v>
      </c>
      <c r="F13" s="5">
        <v>2314.8116</v>
      </c>
      <c r="G13" s="5">
        <v>46221.010799999996</v>
      </c>
      <c r="H13" s="5">
        <v>1896885.2782999999</v>
      </c>
      <c r="I13" s="5">
        <v>810.98837399748902</v>
      </c>
      <c r="J13" s="5">
        <v>69.509860635230396</v>
      </c>
      <c r="K13" s="5">
        <v>0</v>
      </c>
      <c r="L13" s="5">
        <v>0</v>
      </c>
      <c r="M13" s="5">
        <v>0</v>
      </c>
      <c r="N13" s="5">
        <v>-17109.258839997401</v>
      </c>
      <c r="O13" s="5">
        <v>1109.9193613647601</v>
      </c>
      <c r="P13" s="5">
        <v>-1486554.20813999</v>
      </c>
      <c r="Q13" s="5">
        <v>-17114.886239997399</v>
      </c>
      <c r="R13" s="5">
        <v>1106.04036136476</v>
      </c>
      <c r="S13" s="5">
        <v>-1490271.49103999</v>
      </c>
      <c r="U13" s="60">
        <f>N13-Q13</f>
        <v>5.6273999999975786</v>
      </c>
      <c r="V13" s="60">
        <f>O13-R13</f>
        <v>3.8790000000001328</v>
      </c>
      <c r="W13" s="60">
        <f>P13-S13</f>
        <v>3717.2828999999911</v>
      </c>
      <c r="X13" s="61" t="str">
        <f>IF(N13&lt;0, "--", U13/N13)</f>
        <v>--</v>
      </c>
      <c r="Y13" s="61">
        <f>IF(O13&lt;0, "--", V13/O13)</f>
        <v>3.4948484863175132E-3</v>
      </c>
      <c r="Z13" s="61" t="str">
        <f>IF(P13&lt;0, "--", W13/P13)</f>
        <v>--</v>
      </c>
    </row>
    <row r="14" spans="1:26" x14ac:dyDescent="0.2">
      <c r="A14" s="4" t="s">
        <v>152</v>
      </c>
      <c r="B14" s="4" t="s">
        <v>106</v>
      </c>
      <c r="C14" s="4" t="s">
        <v>133</v>
      </c>
      <c r="D14" t="s">
        <v>153</v>
      </c>
      <c r="E14" s="5">
        <v>24933.255799999999</v>
      </c>
      <c r="F14" s="5">
        <v>2531.1941999999999</v>
      </c>
      <c r="G14" s="5">
        <v>37468.103000000003</v>
      </c>
      <c r="H14" s="5">
        <v>7169389.0175000001</v>
      </c>
      <c r="I14" s="5">
        <v>19695.400511430598</v>
      </c>
      <c r="J14" s="5">
        <v>1688.17661526662</v>
      </c>
      <c r="K14" s="5">
        <v>4007.9546728238602</v>
      </c>
      <c r="L14" s="5">
        <v>639.64670806339495</v>
      </c>
      <c r="M14" s="5">
        <v>2508222.3217287902</v>
      </c>
      <c r="N14" s="5">
        <v>-407837.97401742998</v>
      </c>
      <c r="O14" s="5">
        <v>-6886.2917132666198</v>
      </c>
      <c r="P14" s="5">
        <v>-15863952.6905399</v>
      </c>
      <c r="Q14" s="5">
        <v>-407838.01021743001</v>
      </c>
      <c r="R14" s="5">
        <v>-6886.3002132666197</v>
      </c>
      <c r="S14" s="5">
        <v>-15864004.0801399</v>
      </c>
      <c r="U14" s="60">
        <f>N14-Q14</f>
        <v>3.6200000031385571E-2</v>
      </c>
      <c r="V14" s="60">
        <f>O14-R14</f>
        <v>8.4999999999126885E-3</v>
      </c>
      <c r="W14" s="60">
        <f>P14-S14</f>
        <v>51.389599999412894</v>
      </c>
      <c r="X14" s="61" t="str">
        <f>IF(N14&lt;0, "--", U14/N14)</f>
        <v>--</v>
      </c>
      <c r="Y14" s="61" t="str">
        <f>IF(O14&lt;0, "--", V14/O14)</f>
        <v>--</v>
      </c>
      <c r="Z14" s="61" t="str">
        <f>IF(P14&lt;0, "--", W14/P14)</f>
        <v>--</v>
      </c>
    </row>
    <row r="15" spans="1:26" x14ac:dyDescent="0.2">
      <c r="A15" s="4" t="s">
        <v>162</v>
      </c>
      <c r="B15" s="4" t="s">
        <v>106</v>
      </c>
      <c r="C15" s="4" t="s">
        <v>133</v>
      </c>
      <c r="D15" t="s">
        <v>163</v>
      </c>
      <c r="E15" s="5">
        <v>8402.0393000000004</v>
      </c>
      <c r="F15" s="5">
        <v>6666.1851999999999</v>
      </c>
      <c r="G15" s="5">
        <v>148177.3137</v>
      </c>
      <c r="H15" s="5">
        <v>5511011.4631000003</v>
      </c>
      <c r="I15" s="5">
        <v>9686.2105794962899</v>
      </c>
      <c r="J15" s="5">
        <v>98.619802270844801</v>
      </c>
      <c r="K15" s="5">
        <v>0</v>
      </c>
      <c r="L15" s="5">
        <v>0</v>
      </c>
      <c r="M15" s="5">
        <v>0</v>
      </c>
      <c r="N15" s="5">
        <v>-4931.7077304963004</v>
      </c>
      <c r="O15" s="5">
        <v>3962.9332147291502</v>
      </c>
      <c r="P15" s="5">
        <v>-2250792.4422399998</v>
      </c>
      <c r="Q15" s="5">
        <v>-5181.5848304963001</v>
      </c>
      <c r="R15" s="5">
        <v>3839.3396147291501</v>
      </c>
      <c r="S15" s="5">
        <v>-2344295.0548399999</v>
      </c>
      <c r="U15" s="60">
        <f>N15-Q15</f>
        <v>249.8770999999997</v>
      </c>
      <c r="V15" s="60">
        <f>O15-R15</f>
        <v>123.59360000000015</v>
      </c>
      <c r="W15" s="60">
        <f>P15-S15</f>
        <v>93502.61260000011</v>
      </c>
      <c r="X15" s="61" t="str">
        <f>IF(N15&lt;0, "--", U15/N15)</f>
        <v>--</v>
      </c>
      <c r="Y15" s="61">
        <f>IF(O15&lt;0, "--", V15/O15)</f>
        <v>3.1187404203693415E-2</v>
      </c>
      <c r="Z15" s="61" t="str">
        <f>IF(P15&lt;0, "--", W15/P15)</f>
        <v>--</v>
      </c>
    </row>
    <row r="16" spans="1:26" x14ac:dyDescent="0.2">
      <c r="A16" s="4" t="s">
        <v>166</v>
      </c>
      <c r="B16" s="4" t="s">
        <v>106</v>
      </c>
      <c r="C16" s="4" t="s">
        <v>303</v>
      </c>
      <c r="D16" t="s">
        <v>167</v>
      </c>
      <c r="E16" s="5">
        <v>79845.406900000002</v>
      </c>
      <c r="F16" s="5">
        <v>34983.508699999998</v>
      </c>
      <c r="G16" s="5">
        <v>739913.73600000003</v>
      </c>
      <c r="H16" s="5">
        <v>28908168.454599999</v>
      </c>
      <c r="I16" s="5">
        <v>485963.03566159803</v>
      </c>
      <c r="J16" s="5">
        <v>43386.2530121237</v>
      </c>
      <c r="K16" s="5">
        <v>0</v>
      </c>
      <c r="L16" s="5">
        <v>0</v>
      </c>
      <c r="M16" s="5">
        <v>0</v>
      </c>
      <c r="N16" s="5">
        <v>-1109010.3954445899</v>
      </c>
      <c r="O16" s="5">
        <v>-33154.820451123698</v>
      </c>
      <c r="P16" s="5">
        <v>-44853018.439619899</v>
      </c>
      <c r="Q16" s="5">
        <v>-1109440.36044459</v>
      </c>
      <c r="R16" s="5">
        <v>-33199.2031511237</v>
      </c>
      <c r="S16" s="5">
        <v>-44904625.486419998</v>
      </c>
      <c r="U16" s="60">
        <f>N16-Q16</f>
        <v>429.96500000008382</v>
      </c>
      <c r="V16" s="60">
        <f>O16-R16</f>
        <v>44.382700000001932</v>
      </c>
      <c r="W16" s="60">
        <f>P16-S16</f>
        <v>51607.046800099313</v>
      </c>
      <c r="X16" s="61" t="str">
        <f>IF(N16&lt;0, "--", U16/N16)</f>
        <v>--</v>
      </c>
      <c r="Y16" s="61" t="str">
        <f>IF(O16&lt;0, "--", V16/O16)</f>
        <v>--</v>
      </c>
      <c r="Z16" s="61" t="str">
        <f>IF(P16&lt;0, "--", W16/P16)</f>
        <v>--</v>
      </c>
    </row>
    <row r="17" spans="1:26" x14ac:dyDescent="0.2">
      <c r="A17" s="4" t="s">
        <v>146</v>
      </c>
      <c r="B17" s="4" t="s">
        <v>106</v>
      </c>
      <c r="C17" s="4" t="s">
        <v>303</v>
      </c>
      <c r="D17" t="s">
        <v>147</v>
      </c>
      <c r="E17" s="5">
        <v>131694.8683</v>
      </c>
      <c r="F17" s="5">
        <v>12435.486199999999</v>
      </c>
      <c r="G17" s="5">
        <v>194341.94820000001</v>
      </c>
      <c r="H17" s="5">
        <v>24438372.891100001</v>
      </c>
      <c r="I17" s="5">
        <v>4984.3400065776204</v>
      </c>
      <c r="J17" s="5">
        <v>427.22914342093901</v>
      </c>
      <c r="K17" s="5">
        <v>5802.7617745298003</v>
      </c>
      <c r="L17" s="5">
        <v>1032.9182451971501</v>
      </c>
      <c r="M17" s="5">
        <v>4577837.5047636097</v>
      </c>
      <c r="N17" s="5">
        <v>-2058673.7936875699</v>
      </c>
      <c r="O17" s="5">
        <v>-28817.152116420901</v>
      </c>
      <c r="P17" s="5">
        <v>-97221346.444439903</v>
      </c>
      <c r="Q17" s="5">
        <v>-2058673.7936875699</v>
      </c>
      <c r="R17" s="5">
        <v>-28817.152116420901</v>
      </c>
      <c r="S17" s="5">
        <v>-97221346.444439903</v>
      </c>
      <c r="U17" s="60">
        <f>N17-Q17</f>
        <v>0</v>
      </c>
      <c r="V17" s="60">
        <f>O17-R17</f>
        <v>0</v>
      </c>
      <c r="W17" s="60">
        <f>P17-S17</f>
        <v>0</v>
      </c>
      <c r="X17" s="61" t="str">
        <f>IF(N17&lt;0, "--", U17/N17)</f>
        <v>--</v>
      </c>
      <c r="Y17" s="61" t="str">
        <f>IF(O17&lt;0, "--", V17/O17)</f>
        <v>--</v>
      </c>
      <c r="Z17" s="61" t="str">
        <f>IF(P17&lt;0, "--", W17/P17)</f>
        <v>--</v>
      </c>
    </row>
    <row r="18" spans="1:26" x14ac:dyDescent="0.2">
      <c r="A18" s="4" t="s">
        <v>144</v>
      </c>
      <c r="B18" s="4" t="s">
        <v>106</v>
      </c>
      <c r="C18" s="4" t="s">
        <v>303</v>
      </c>
      <c r="D18" t="s">
        <v>145</v>
      </c>
      <c r="E18" s="5">
        <v>13335.268700000001</v>
      </c>
      <c r="F18" s="5">
        <v>4075.5192999999999</v>
      </c>
      <c r="G18" s="5">
        <v>137888.1237</v>
      </c>
      <c r="H18" s="5">
        <v>4900416.7867000001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-89744.913008999996</v>
      </c>
      <c r="O18" s="5">
        <v>-58.413996999999803</v>
      </c>
      <c r="P18" s="5">
        <v>-7418704.4383599898</v>
      </c>
      <c r="Q18" s="5">
        <v>-89745.008308999997</v>
      </c>
      <c r="R18" s="5">
        <v>-58.436096999999897</v>
      </c>
      <c r="S18" s="5">
        <v>-7418711.75075999</v>
      </c>
      <c r="U18" s="60">
        <f>N18-Q18</f>
        <v>9.5300000000861473E-2</v>
      </c>
      <c r="V18" s="60">
        <f>O18-R18</f>
        <v>2.2100000000094155E-2</v>
      </c>
      <c r="W18" s="60">
        <f>P18-S18</f>
        <v>7.3124000001698732</v>
      </c>
      <c r="X18" s="61" t="str">
        <f>IF(N18&lt;0, "--", U18/N18)</f>
        <v>--</v>
      </c>
      <c r="Y18" s="61" t="str">
        <f>IF(O18&lt;0, "--", V18/O18)</f>
        <v>--</v>
      </c>
      <c r="Z18" s="61" t="str">
        <f>IF(P18&lt;0, "--", W18/P18)</f>
        <v>--</v>
      </c>
    </row>
    <row r="19" spans="1:26" x14ac:dyDescent="0.2">
      <c r="A19" s="4" t="s">
        <v>148</v>
      </c>
      <c r="B19" s="4" t="s">
        <v>106</v>
      </c>
      <c r="C19" s="4" t="s">
        <v>303</v>
      </c>
      <c r="D19" t="s">
        <v>149</v>
      </c>
      <c r="E19" s="5">
        <v>8971.4573</v>
      </c>
      <c r="F19" s="5">
        <v>1569.2889</v>
      </c>
      <c r="G19" s="5">
        <v>17859.269499999999</v>
      </c>
      <c r="H19" s="5">
        <v>5075261.2962999996</v>
      </c>
      <c r="I19" s="5">
        <v>16864.486187311901</v>
      </c>
      <c r="J19" s="5">
        <v>1445.52710177017</v>
      </c>
      <c r="K19" s="5">
        <v>939.14008383958299</v>
      </c>
      <c r="L19" s="5">
        <v>146.08038736577799</v>
      </c>
      <c r="M19" s="5">
        <v>459141.12174673198</v>
      </c>
      <c r="N19" s="5">
        <v>-152147.992798311</v>
      </c>
      <c r="O19" s="5">
        <v>-2657.3899647701701</v>
      </c>
      <c r="P19" s="5">
        <v>-3212570.9574399898</v>
      </c>
      <c r="Q19" s="5">
        <v>-152147.992798311</v>
      </c>
      <c r="R19" s="5">
        <v>-2657.3899647701701</v>
      </c>
      <c r="S19" s="5">
        <v>-3212570.9574399898</v>
      </c>
      <c r="U19" s="60">
        <f>N19-Q19</f>
        <v>0</v>
      </c>
      <c r="V19" s="60">
        <f>O19-R19</f>
        <v>0</v>
      </c>
      <c r="W19" s="60">
        <f>P19-S19</f>
        <v>0</v>
      </c>
      <c r="X19" s="61" t="str">
        <f>IF(N19&lt;0, "--", U19/N19)</f>
        <v>--</v>
      </c>
      <c r="Y19" s="61" t="str">
        <f>IF(O19&lt;0, "--", V19/O19)</f>
        <v>--</v>
      </c>
      <c r="Z19" s="61" t="str">
        <f>IF(P19&lt;0, "--", W19/P19)</f>
        <v>--</v>
      </c>
    </row>
    <row r="20" spans="1:26" x14ac:dyDescent="0.2">
      <c r="A20" s="4" t="s">
        <v>150</v>
      </c>
      <c r="B20" s="4" t="s">
        <v>106</v>
      </c>
      <c r="C20" s="4" t="s">
        <v>303</v>
      </c>
      <c r="D20" t="s">
        <v>151</v>
      </c>
      <c r="E20" s="5">
        <v>16061.257900000001</v>
      </c>
      <c r="F20" s="5">
        <v>12976.6585</v>
      </c>
      <c r="G20" s="5">
        <v>93068.725099999996</v>
      </c>
      <c r="H20" s="5">
        <v>10012990.015900001</v>
      </c>
      <c r="I20" s="5">
        <v>3692.1625973468299</v>
      </c>
      <c r="J20" s="5">
        <v>3894.4221918236199</v>
      </c>
      <c r="K20" s="5">
        <v>0</v>
      </c>
      <c r="L20" s="5">
        <v>0</v>
      </c>
      <c r="M20" s="5">
        <v>0</v>
      </c>
      <c r="N20" s="5">
        <v>-184789.10985034599</v>
      </c>
      <c r="O20" s="5">
        <v>4103.2463591763699</v>
      </c>
      <c r="P20" s="5">
        <v>-4824400.0321199996</v>
      </c>
      <c r="Q20" s="5">
        <v>-185181.04645034601</v>
      </c>
      <c r="R20" s="5">
        <v>4002.46855917637</v>
      </c>
      <c r="S20" s="5">
        <v>-4909729.0794199901</v>
      </c>
      <c r="U20" s="60">
        <f>N20-Q20</f>
        <v>391.93660000001546</v>
      </c>
      <c r="V20" s="60">
        <f>O20-R20</f>
        <v>100.77779999999984</v>
      </c>
      <c r="W20" s="60">
        <f>P20-S20</f>
        <v>85329.04729999043</v>
      </c>
      <c r="X20" s="61" t="str">
        <f>IF(N20&lt;0, "--", U20/N20)</f>
        <v>--</v>
      </c>
      <c r="Y20" s="61">
        <f>IF(O20&lt;0, "--", V20/O20)</f>
        <v>2.4560504336919368E-2</v>
      </c>
      <c r="Z20" s="61" t="str">
        <f>IF(P20&lt;0, "--", W20/P20)</f>
        <v>--</v>
      </c>
    </row>
    <row r="21" spans="1:26" ht="15.75" customHeight="1" x14ac:dyDescent="0.2">
      <c r="A21" s="4" t="s">
        <v>164</v>
      </c>
      <c r="B21" s="4" t="s">
        <v>106</v>
      </c>
      <c r="C21" s="4" t="s">
        <v>303</v>
      </c>
      <c r="D21" t="s">
        <v>165</v>
      </c>
      <c r="E21" s="5">
        <v>11868.187400000001</v>
      </c>
      <c r="F21" s="5">
        <v>1659.3172999999999</v>
      </c>
      <c r="G21" s="5">
        <v>23662.586500000001</v>
      </c>
      <c r="H21" s="5">
        <v>5978431.0831000004</v>
      </c>
      <c r="I21" s="5">
        <v>153845.53154524401</v>
      </c>
      <c r="J21" s="5">
        <v>13186.7635610135</v>
      </c>
      <c r="K21" s="5">
        <v>0</v>
      </c>
      <c r="L21" s="5">
        <v>0</v>
      </c>
      <c r="M21" s="5">
        <v>0</v>
      </c>
      <c r="N21" s="5">
        <v>-332772.903963244</v>
      </c>
      <c r="O21" s="5">
        <v>-15206.5843550135</v>
      </c>
      <c r="P21" s="5">
        <v>-4985400.4370199898</v>
      </c>
      <c r="Q21" s="5">
        <v>-332773.040063244</v>
      </c>
      <c r="R21" s="5">
        <v>-15206.608855013499</v>
      </c>
      <c r="S21" s="5">
        <v>-4985418.7456199899</v>
      </c>
      <c r="U21" s="60">
        <f>N21-Q21</f>
        <v>0.13610000000335276</v>
      </c>
      <c r="V21" s="60">
        <f>O21-R21</f>
        <v>2.4499999999534339E-2</v>
      </c>
      <c r="W21" s="60">
        <f>P21-S21</f>
        <v>18.308600000105798</v>
      </c>
      <c r="X21" s="61" t="str">
        <f>IF(N21&lt;0, "--", U21/N21)</f>
        <v>--</v>
      </c>
      <c r="Y21" s="61" t="str">
        <f>IF(O21&lt;0, "--", V21/O21)</f>
        <v>--</v>
      </c>
      <c r="Z21" s="61" t="str">
        <f>IF(P21&lt;0, "--", W21/P21)</f>
        <v>--</v>
      </c>
    </row>
    <row r="22" spans="1:26" ht="15.75" customHeight="1" x14ac:dyDescent="0.2">
      <c r="A22" s="4" t="s">
        <v>189</v>
      </c>
      <c r="B22" s="4" t="s">
        <v>23</v>
      </c>
      <c r="C22" s="4" t="s">
        <v>133</v>
      </c>
      <c r="D22" t="s">
        <v>190</v>
      </c>
      <c r="E22" s="5">
        <v>948.61500000000001</v>
      </c>
      <c r="F22" s="5">
        <v>547.18700000000001</v>
      </c>
      <c r="G22" s="5">
        <v>9446.1124999999993</v>
      </c>
      <c r="H22" s="5">
        <v>387838.53169999999</v>
      </c>
      <c r="I22" s="5">
        <v>2105.0357794790002</v>
      </c>
      <c r="J22" s="5">
        <v>3.3699932432847999</v>
      </c>
      <c r="K22" s="5">
        <v>0</v>
      </c>
      <c r="L22" s="5">
        <v>0</v>
      </c>
      <c r="M22" s="5">
        <v>0</v>
      </c>
      <c r="N22" s="5">
        <v>-8851.7813294789994</v>
      </c>
      <c r="O22" s="5">
        <v>249.74635675671499</v>
      </c>
      <c r="P22" s="5">
        <v>-488492.00529999897</v>
      </c>
      <c r="Q22" s="5">
        <v>-9101.0290294789993</v>
      </c>
      <c r="R22" s="5">
        <v>190.983756756715</v>
      </c>
      <c r="S22" s="5">
        <v>-491096.60629999998</v>
      </c>
      <c r="U22" s="60">
        <f>N22-Q22</f>
        <v>249.2476999999999</v>
      </c>
      <c r="V22" s="60">
        <f>O22-R22</f>
        <v>58.762599999999992</v>
      </c>
      <c r="W22" s="60">
        <f>P22-S22</f>
        <v>2604.6010000010137</v>
      </c>
      <c r="X22" s="61" t="str">
        <f>IF(N22&lt;0, "--", U22/N22)</f>
        <v>--</v>
      </c>
      <c r="Y22" s="61">
        <f>IF(O22&lt;0, "--", V22/O22)</f>
        <v>0.23528911797997643</v>
      </c>
      <c r="Z22" s="61" t="str">
        <f>IF(P22&lt;0, "--", W22/P22)</f>
        <v>--</v>
      </c>
    </row>
    <row r="23" spans="1:26" ht="15.75" customHeight="1" x14ac:dyDescent="0.2">
      <c r="A23" s="4" t="s">
        <v>196</v>
      </c>
      <c r="B23" s="4" t="s">
        <v>23</v>
      </c>
      <c r="C23" s="4" t="s">
        <v>133</v>
      </c>
      <c r="D23" t="s">
        <v>197</v>
      </c>
      <c r="E23" s="5">
        <v>3655.6405</v>
      </c>
      <c r="F23" s="5">
        <v>3862.5769999999902</v>
      </c>
      <c r="G23" s="5">
        <v>38082.1</v>
      </c>
      <c r="H23" s="5">
        <v>2610128.9791000001</v>
      </c>
      <c r="I23" s="5">
        <v>20.129959640155199</v>
      </c>
      <c r="J23" s="5">
        <v>1.7299965314192001</v>
      </c>
      <c r="K23" s="5">
        <v>0</v>
      </c>
      <c r="L23" s="5">
        <v>0</v>
      </c>
      <c r="M23" s="5">
        <v>0</v>
      </c>
      <c r="N23" s="5">
        <v>-24339.813294640098</v>
      </c>
      <c r="O23" s="5">
        <v>2727.59844846858</v>
      </c>
      <c r="P23" s="5">
        <v>-766951.71479999996</v>
      </c>
      <c r="Q23" s="5">
        <v>-24339.813294640098</v>
      </c>
      <c r="R23" s="5">
        <v>2727.59844846858</v>
      </c>
      <c r="S23" s="5">
        <v>-766951.71479999996</v>
      </c>
      <c r="U23" s="60">
        <f>N23-Q23</f>
        <v>0</v>
      </c>
      <c r="V23" s="60">
        <f>O23-R23</f>
        <v>0</v>
      </c>
      <c r="W23" s="60">
        <f>P23-S23</f>
        <v>0</v>
      </c>
      <c r="X23" s="61" t="str">
        <f>IF(N23&lt;0, "--", U23/N23)</f>
        <v>--</v>
      </c>
      <c r="Y23" s="61">
        <f>IF(O23&lt;0, "--", V23/O23)</f>
        <v>0</v>
      </c>
      <c r="Z23" s="61" t="str">
        <f>IF(P23&lt;0, "--", W23/P23)</f>
        <v>--</v>
      </c>
    </row>
    <row r="24" spans="1:26" ht="15.75" customHeight="1" x14ac:dyDescent="0.2">
      <c r="A24" s="4" t="s">
        <v>200</v>
      </c>
      <c r="B24" s="4" t="s">
        <v>23</v>
      </c>
      <c r="C24" s="4" t="s">
        <v>133</v>
      </c>
      <c r="D24" t="s">
        <v>201</v>
      </c>
      <c r="E24" s="5">
        <v>861.77250000000004</v>
      </c>
      <c r="F24" s="5">
        <v>751.54570000000001</v>
      </c>
      <c r="G24" s="5">
        <v>13255.908799999999</v>
      </c>
      <c r="H24" s="5">
        <v>241950.96100000001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-1454.547775</v>
      </c>
      <c r="O24" s="5">
        <v>484.39622500000002</v>
      </c>
      <c r="P24" s="5">
        <v>-554154.47450000001</v>
      </c>
      <c r="Q24" s="5">
        <v>-1459.0655749999901</v>
      </c>
      <c r="R24" s="5">
        <v>483.091025</v>
      </c>
      <c r="S24" s="5">
        <v>-554985.59779999906</v>
      </c>
      <c r="U24" s="60">
        <f>N24-Q24</f>
        <v>4.5177999999900749</v>
      </c>
      <c r="V24" s="60">
        <f>O24-R24</f>
        <v>1.3052000000000135</v>
      </c>
      <c r="W24" s="60">
        <f>P24-S24</f>
        <v>831.12329999904614</v>
      </c>
      <c r="X24" s="61" t="str">
        <f>IF(N24&lt;0, "--", U24/N24)</f>
        <v>--</v>
      </c>
      <c r="Y24" s="61">
        <f>IF(O24&lt;0, "--", V24/O24)</f>
        <v>2.6944883808704607E-3</v>
      </c>
      <c r="Z24" s="61" t="str">
        <f>IF(P24&lt;0, "--", W24/P24)</f>
        <v>--</v>
      </c>
    </row>
    <row r="25" spans="1:26" ht="15.75" customHeight="1" x14ac:dyDescent="0.2">
      <c r="A25" s="4" t="s">
        <v>198</v>
      </c>
      <c r="B25" s="4" t="s">
        <v>23</v>
      </c>
      <c r="C25" s="4" t="s">
        <v>133</v>
      </c>
      <c r="D25" t="s">
        <v>199</v>
      </c>
      <c r="E25" s="5">
        <v>291.21690000000001</v>
      </c>
      <c r="F25" s="5">
        <v>862.62249999999995</v>
      </c>
      <c r="G25" s="5">
        <v>5360.1558999999997</v>
      </c>
      <c r="H25" s="5">
        <v>367008.74770000001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389.08341699999897</v>
      </c>
      <c r="O25" s="5">
        <v>772.34526099999903</v>
      </c>
      <c r="P25" s="5">
        <v>97982.57548</v>
      </c>
      <c r="Q25" s="5">
        <v>386.91071699999901</v>
      </c>
      <c r="R25" s="5">
        <v>771.28196100000002</v>
      </c>
      <c r="S25" s="5">
        <v>97411.409379999895</v>
      </c>
      <c r="U25" s="60">
        <f>N25-Q25</f>
        <v>2.1726999999999634</v>
      </c>
      <c r="V25" s="60">
        <f>O25-R25</f>
        <v>1.0632999999990034</v>
      </c>
      <c r="W25" s="60">
        <f>P25-S25</f>
        <v>571.16610000010405</v>
      </c>
      <c r="X25" s="61">
        <f>IF(N25&lt;0, "--", U25/N25)</f>
        <v>5.5841495809624015E-3</v>
      </c>
      <c r="Y25" s="61">
        <f>IF(O25&lt;0, "--", V25/O25)</f>
        <v>1.3767158985636668E-3</v>
      </c>
      <c r="Z25" s="61">
        <f>IF(P25&lt;0, "--", W25/P25)</f>
        <v>5.8292619601195243E-3</v>
      </c>
    </row>
    <row r="26" spans="1:26" ht="15.75" customHeight="1" x14ac:dyDescent="0.2">
      <c r="A26" s="4" t="s">
        <v>187</v>
      </c>
      <c r="B26" s="4" t="s">
        <v>23</v>
      </c>
      <c r="C26" s="4" t="s">
        <v>133</v>
      </c>
      <c r="D26" t="s">
        <v>188</v>
      </c>
      <c r="E26" s="5">
        <v>656.83989999999994</v>
      </c>
      <c r="F26" s="5">
        <v>689.18520000000001</v>
      </c>
      <c r="G26" s="5">
        <v>12971.832200000001</v>
      </c>
      <c r="H26" s="5">
        <v>213870.60920000001</v>
      </c>
      <c r="I26" s="5">
        <v>6.6199867271648003</v>
      </c>
      <c r="J26" s="5">
        <v>22.4699549485488</v>
      </c>
      <c r="K26" s="5">
        <v>0</v>
      </c>
      <c r="L26" s="5">
        <v>0</v>
      </c>
      <c r="M26" s="5">
        <v>0</v>
      </c>
      <c r="N26" s="5">
        <v>1752.9551202728301</v>
      </c>
      <c r="O26" s="5">
        <v>463.09487605145102</v>
      </c>
      <c r="P26" s="5">
        <v>-392918.09041999897</v>
      </c>
      <c r="Q26" s="5">
        <v>1752.9551202728301</v>
      </c>
      <c r="R26" s="5">
        <v>463.09487605145102</v>
      </c>
      <c r="S26" s="5">
        <v>-392918.09041999897</v>
      </c>
      <c r="U26" s="60">
        <f>N26-Q26</f>
        <v>0</v>
      </c>
      <c r="V26" s="60">
        <f>O26-R26</f>
        <v>0</v>
      </c>
      <c r="W26" s="60">
        <f>P26-S26</f>
        <v>0</v>
      </c>
      <c r="X26" s="61">
        <f>IF(N26&lt;0, "--", U26/N26)</f>
        <v>0</v>
      </c>
      <c r="Y26" s="61">
        <f>IF(O26&lt;0, "--", V26/O26)</f>
        <v>0</v>
      </c>
      <c r="Z26" s="61" t="str">
        <f>IF(P26&lt;0, "--", W26/P26)</f>
        <v>--</v>
      </c>
    </row>
    <row r="27" spans="1:26" ht="15.75" customHeight="1" x14ac:dyDescent="0.2">
      <c r="A27" s="4" t="s">
        <v>186</v>
      </c>
      <c r="B27" s="4" t="s">
        <v>23</v>
      </c>
      <c r="C27" s="4" t="s">
        <v>133</v>
      </c>
      <c r="D27" t="s">
        <v>26</v>
      </c>
      <c r="E27" s="5">
        <v>488.91829999999999</v>
      </c>
      <c r="F27" s="5">
        <v>764.97799999999995</v>
      </c>
      <c r="G27" s="5">
        <v>9764.0200999999997</v>
      </c>
      <c r="H27" s="5">
        <v>203466.99609999999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1418.1847189999901</v>
      </c>
      <c r="O27" s="5">
        <v>613.41332699999896</v>
      </c>
      <c r="P27" s="5">
        <v>-248195.72944</v>
      </c>
      <c r="Q27" s="5">
        <v>1418.1847189999901</v>
      </c>
      <c r="R27" s="5">
        <v>613.41332699999896</v>
      </c>
      <c r="S27" s="5">
        <v>-248195.72944</v>
      </c>
      <c r="U27" s="60">
        <f>N27-Q27</f>
        <v>0</v>
      </c>
      <c r="V27" s="60">
        <f>O27-R27</f>
        <v>0</v>
      </c>
      <c r="W27" s="60">
        <f>P27-S27</f>
        <v>0</v>
      </c>
      <c r="X27" s="61">
        <f>IF(N27&lt;0, "--", U27/N27)</f>
        <v>0</v>
      </c>
      <c r="Y27" s="61">
        <f>IF(O27&lt;0, "--", V27/O27)</f>
        <v>0</v>
      </c>
      <c r="Z27" s="61" t="str">
        <f>IF(P27&lt;0, "--", W27/P27)</f>
        <v>--</v>
      </c>
    </row>
    <row r="28" spans="1:26" ht="15.75" customHeight="1" x14ac:dyDescent="0.2">
      <c r="A28" s="4" t="s">
        <v>191</v>
      </c>
      <c r="B28" s="4" t="s">
        <v>23</v>
      </c>
      <c r="C28" s="4" t="s">
        <v>133</v>
      </c>
      <c r="D28" t="s">
        <v>25</v>
      </c>
      <c r="E28" s="5">
        <v>648.47329999999999</v>
      </c>
      <c r="F28" s="5">
        <v>1161.5135</v>
      </c>
      <c r="G28" s="5">
        <v>11937.852199999999</v>
      </c>
      <c r="H28" s="5">
        <v>334737.6629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868.41296899999804</v>
      </c>
      <c r="O28" s="5">
        <v>960.48677699999996</v>
      </c>
      <c r="P28" s="5">
        <v>-264321.97163999901</v>
      </c>
      <c r="Q28" s="5">
        <v>386.52946900000001</v>
      </c>
      <c r="R28" s="5">
        <v>853.51177700000005</v>
      </c>
      <c r="S28" s="5">
        <v>-264321.97163999901</v>
      </c>
      <c r="U28" s="60">
        <f>N28-Q28</f>
        <v>481.88349999999804</v>
      </c>
      <c r="V28" s="60">
        <f>O28-R28</f>
        <v>106.97499999999991</v>
      </c>
      <c r="W28" s="60">
        <f>P28-S28</f>
        <v>0</v>
      </c>
      <c r="X28" s="61">
        <f>IF(N28&lt;0, "--", U28/N28)</f>
        <v>0.5549013167720197</v>
      </c>
      <c r="Y28" s="61">
        <f>IF(O28&lt;0, "--", V28/O28)</f>
        <v>0.11137581751424769</v>
      </c>
      <c r="Z28" s="61" t="str">
        <f>IF(P28&lt;0, "--", W28/P28)</f>
        <v>--</v>
      </c>
    </row>
    <row r="29" spans="1:26" ht="15.75" customHeight="1" x14ac:dyDescent="0.2">
      <c r="A29" s="4" t="s">
        <v>170</v>
      </c>
      <c r="B29" s="4" t="s">
        <v>23</v>
      </c>
      <c r="C29" s="4" t="s">
        <v>133</v>
      </c>
      <c r="D29" t="s">
        <v>171</v>
      </c>
      <c r="E29" s="5">
        <v>235.63390000000001</v>
      </c>
      <c r="F29" s="5">
        <v>728.74419999999998</v>
      </c>
      <c r="G29" s="5">
        <v>4558.3303999999998</v>
      </c>
      <c r="H29" s="5">
        <v>263420.65379999997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536.05972699999904</v>
      </c>
      <c r="O29" s="5">
        <v>655.69769099999996</v>
      </c>
      <c r="P29" s="5">
        <v>45742.056979999899</v>
      </c>
      <c r="Q29" s="5">
        <v>241.274226999999</v>
      </c>
      <c r="R29" s="5">
        <v>578.22299099999998</v>
      </c>
      <c r="S29" s="5">
        <v>45091.460779999899</v>
      </c>
      <c r="U29" s="60">
        <f>N29-Q29</f>
        <v>294.78550000000007</v>
      </c>
      <c r="V29" s="60">
        <f>O29-R29</f>
        <v>77.474699999999984</v>
      </c>
      <c r="W29" s="60">
        <f>P29-S29</f>
        <v>650.59619999999995</v>
      </c>
      <c r="X29" s="61">
        <f>IF(N29&lt;0, "--", U29/N29)</f>
        <v>0.54991167057024715</v>
      </c>
      <c r="Y29" s="61">
        <f>IF(O29&lt;0, "--", V29/O29)</f>
        <v>0.11815612753164322</v>
      </c>
      <c r="Z29" s="61">
        <f>IF(P29&lt;0, "--", W29/P29)</f>
        <v>1.4223151361218067E-2</v>
      </c>
    </row>
    <row r="30" spans="1:26" ht="15.75" customHeight="1" x14ac:dyDescent="0.2">
      <c r="A30" s="4" t="s">
        <v>168</v>
      </c>
      <c r="B30" s="4" t="s">
        <v>23</v>
      </c>
      <c r="C30" s="4" t="s">
        <v>133</v>
      </c>
      <c r="D30" t="s">
        <v>169</v>
      </c>
      <c r="E30" s="5">
        <v>395.2749</v>
      </c>
      <c r="F30" s="5">
        <v>1285.0479</v>
      </c>
      <c r="G30" s="5">
        <v>7604.9159</v>
      </c>
      <c r="H30" s="5">
        <v>459523.19520000002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857.57335699999896</v>
      </c>
      <c r="O30" s="5">
        <v>1162.5126809999999</v>
      </c>
      <c r="P30" s="5">
        <v>94368.242580000006</v>
      </c>
      <c r="Q30" s="5">
        <v>857.57335699999896</v>
      </c>
      <c r="R30" s="5">
        <v>1162.5126809999999</v>
      </c>
      <c r="S30" s="5">
        <v>94368.242580000006</v>
      </c>
      <c r="U30" s="60">
        <f>N30-Q30</f>
        <v>0</v>
      </c>
      <c r="V30" s="60">
        <f>O30-R30</f>
        <v>0</v>
      </c>
      <c r="W30" s="60">
        <f>P30-S30</f>
        <v>0</v>
      </c>
      <c r="X30" s="61">
        <f>IF(N30&lt;0, "--", U30/N30)</f>
        <v>0</v>
      </c>
      <c r="Y30" s="61">
        <f>IF(O30&lt;0, "--", V30/O30)</f>
        <v>0</v>
      </c>
      <c r="Z30" s="61">
        <f>IF(P30&lt;0, "--", W30/P30)</f>
        <v>0</v>
      </c>
    </row>
    <row r="31" spans="1:26" ht="15.75" customHeight="1" x14ac:dyDescent="0.2">
      <c r="A31" s="4" t="s">
        <v>172</v>
      </c>
      <c r="B31" s="4" t="s">
        <v>23</v>
      </c>
      <c r="C31" s="4" t="s">
        <v>133</v>
      </c>
      <c r="D31" t="s">
        <v>173</v>
      </c>
      <c r="E31" s="5">
        <v>1761.2097000000001</v>
      </c>
      <c r="F31" s="5">
        <v>1265.1215</v>
      </c>
      <c r="G31" s="5">
        <v>20786.295600000001</v>
      </c>
      <c r="H31" s="5">
        <v>450415.96549999999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-9277.5539790000003</v>
      </c>
      <c r="O31" s="5">
        <v>719.14649299999996</v>
      </c>
      <c r="P31" s="5">
        <v>-1176589.5553599901</v>
      </c>
      <c r="Q31" s="5">
        <v>-9530.6815790000001</v>
      </c>
      <c r="R31" s="5">
        <v>646.38639299999898</v>
      </c>
      <c r="S31" s="5">
        <v>-1211854.30886</v>
      </c>
      <c r="U31" s="60">
        <f>N31-Q31</f>
        <v>253.1275999999998</v>
      </c>
      <c r="V31" s="60">
        <f>O31-R31</f>
        <v>72.760100000000989</v>
      </c>
      <c r="W31" s="60">
        <f>P31-S31</f>
        <v>35264.753500009887</v>
      </c>
      <c r="X31" s="61" t="str">
        <f>IF(N31&lt;0, "--", U31/N31)</f>
        <v>--</v>
      </c>
      <c r="Y31" s="61">
        <f>IF(O31&lt;0, "--", V31/O31)</f>
        <v>0.10117563070699838</v>
      </c>
      <c r="Z31" s="61" t="str">
        <f>IF(P31&lt;0, "--", W31/P31)</f>
        <v>--</v>
      </c>
    </row>
    <row r="32" spans="1:26" ht="15.75" customHeight="1" x14ac:dyDescent="0.2">
      <c r="A32" s="4" t="s">
        <v>176</v>
      </c>
      <c r="B32" s="4" t="s">
        <v>23</v>
      </c>
      <c r="C32" s="4" t="s">
        <v>133</v>
      </c>
      <c r="D32" t="s">
        <v>177</v>
      </c>
      <c r="E32" s="5">
        <v>1285.9594</v>
      </c>
      <c r="F32" s="5">
        <v>2668.5340000000001</v>
      </c>
      <c r="G32" s="5">
        <v>45442.1967</v>
      </c>
      <c r="H32" s="5">
        <v>1186471.9123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23490.869741999999</v>
      </c>
      <c r="O32" s="5">
        <v>2269.8865859999901</v>
      </c>
      <c r="P32" s="5">
        <v>-1497.3814199998801</v>
      </c>
      <c r="Q32" s="5">
        <v>23490.869741999999</v>
      </c>
      <c r="R32" s="5">
        <v>2269.8865859999901</v>
      </c>
      <c r="S32" s="5">
        <v>-1497.3814199998801</v>
      </c>
      <c r="U32" s="60">
        <f>N32-Q32</f>
        <v>0</v>
      </c>
      <c r="V32" s="60">
        <f>O32-R32</f>
        <v>0</v>
      </c>
      <c r="W32" s="60">
        <f>P32-S32</f>
        <v>0</v>
      </c>
      <c r="X32" s="61">
        <f>IF(N32&lt;0, "--", U32/N32)</f>
        <v>0</v>
      </c>
      <c r="Y32" s="61">
        <f>IF(O32&lt;0, "--", V32/O32)</f>
        <v>0</v>
      </c>
      <c r="Z32" s="61" t="str">
        <f>IF(P32&lt;0, "--", W32/P32)</f>
        <v>--</v>
      </c>
    </row>
    <row r="33" spans="1:26" ht="15.75" customHeight="1" x14ac:dyDescent="0.2">
      <c r="A33" s="4" t="s">
        <v>178</v>
      </c>
      <c r="B33" s="4" t="s">
        <v>23</v>
      </c>
      <c r="C33" s="4" t="s">
        <v>133</v>
      </c>
      <c r="D33" t="s">
        <v>179</v>
      </c>
      <c r="E33" s="5">
        <v>3101.973</v>
      </c>
      <c r="F33" s="5">
        <v>8768.5871999999999</v>
      </c>
      <c r="G33" s="5">
        <v>73886.722999999998</v>
      </c>
      <c r="H33" s="5">
        <v>3245521.5773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20936.043890000001</v>
      </c>
      <c r="O33" s="5">
        <v>7806.9755699999996</v>
      </c>
      <c r="P33" s="5">
        <v>379918.91989999998</v>
      </c>
      <c r="Q33" s="5">
        <v>19800.678189999999</v>
      </c>
      <c r="R33" s="5">
        <v>7403.0540700000001</v>
      </c>
      <c r="S33" s="5">
        <v>332745.68469999998</v>
      </c>
      <c r="U33" s="60">
        <f>N33-Q33</f>
        <v>1135.3657000000021</v>
      </c>
      <c r="V33" s="60">
        <f>O33-R33</f>
        <v>403.92149999999947</v>
      </c>
      <c r="W33" s="60">
        <f>P33-S33</f>
        <v>47173.235199999996</v>
      </c>
      <c r="X33" s="61">
        <f>IF(N33&lt;0, "--", U33/N33)</f>
        <v>5.4230192961254919E-2</v>
      </c>
      <c r="Y33" s="61">
        <f>IF(O33&lt;0, "--", V33/O33)</f>
        <v>5.173853771903112E-2</v>
      </c>
      <c r="Z33" s="61">
        <f>IF(P33&lt;0, "--", W33/P33)</f>
        <v>0.12416658589263377</v>
      </c>
    </row>
    <row r="34" spans="1:26" ht="15.75" customHeight="1" x14ac:dyDescent="0.2">
      <c r="A34" s="4" t="s">
        <v>180</v>
      </c>
      <c r="B34" s="4" t="s">
        <v>23</v>
      </c>
      <c r="C34" s="4" t="s">
        <v>133</v>
      </c>
      <c r="D34" t="s">
        <v>181</v>
      </c>
      <c r="E34" s="5">
        <v>4451.1751999999997</v>
      </c>
      <c r="F34" s="5">
        <v>3519.2489999999998</v>
      </c>
      <c r="G34" s="5">
        <v>66048.594299999997</v>
      </c>
      <c r="H34" s="5">
        <v>1441670.2231999999</v>
      </c>
      <c r="I34" s="5">
        <v>5.5799888123232</v>
      </c>
      <c r="J34" s="5">
        <v>17.8899641312656</v>
      </c>
      <c r="K34" s="5">
        <v>0</v>
      </c>
      <c r="L34" s="5">
        <v>0</v>
      </c>
      <c r="M34" s="5">
        <v>0</v>
      </c>
      <c r="N34" s="5">
        <v>-9938.54635281232</v>
      </c>
      <c r="O34" s="5">
        <v>2121.49472386873</v>
      </c>
      <c r="P34" s="5">
        <v>-2670325.4265599898</v>
      </c>
      <c r="Q34" s="5">
        <v>-12194.146552812301</v>
      </c>
      <c r="R34" s="5">
        <v>1532.1358238687301</v>
      </c>
      <c r="S34" s="5">
        <v>-2991634.8204599898</v>
      </c>
      <c r="U34" s="60">
        <f>N34-Q34</f>
        <v>2255.6001999999808</v>
      </c>
      <c r="V34" s="60">
        <f>O34-R34</f>
        <v>589.35889999999995</v>
      </c>
      <c r="W34" s="60">
        <f>P34-S34</f>
        <v>321309.39390000002</v>
      </c>
      <c r="X34" s="61" t="str">
        <f>IF(N34&lt;0, "--", U34/N34)</f>
        <v>--</v>
      </c>
      <c r="Y34" s="61">
        <f>IF(O34&lt;0, "--", V34/O34)</f>
        <v>0.27780361335297254</v>
      </c>
      <c r="Z34" s="61" t="str">
        <f>IF(P34&lt;0, "--", W34/P34)</f>
        <v>--</v>
      </c>
    </row>
    <row r="35" spans="1:26" ht="15.75" customHeight="1" x14ac:dyDescent="0.2">
      <c r="A35" s="4" t="s">
        <v>206</v>
      </c>
      <c r="B35" s="4" t="s">
        <v>23</v>
      </c>
      <c r="C35" s="4" t="s">
        <v>133</v>
      </c>
      <c r="D35" t="s">
        <v>207</v>
      </c>
      <c r="E35" s="5">
        <v>2966.2968999999998</v>
      </c>
      <c r="F35" s="5">
        <v>8393.7710000000006</v>
      </c>
      <c r="G35" s="5">
        <v>70646.744900000005</v>
      </c>
      <c r="H35" s="5">
        <v>3575269.6628999999</v>
      </c>
      <c r="I35" s="5">
        <v>982.36803038744404</v>
      </c>
      <c r="J35" s="5">
        <v>1651.5866886281101</v>
      </c>
      <c r="K35" s="5">
        <v>0</v>
      </c>
      <c r="L35" s="5">
        <v>0</v>
      </c>
      <c r="M35" s="5">
        <v>0</v>
      </c>
      <c r="N35" s="5">
        <v>19029.6887866125</v>
      </c>
      <c r="O35" s="5">
        <v>5822.6322723718804</v>
      </c>
      <c r="P35" s="5">
        <v>835004.58667999995</v>
      </c>
      <c r="Q35" s="5">
        <v>14837.2519866125</v>
      </c>
      <c r="R35" s="5">
        <v>4038.2546723718801</v>
      </c>
      <c r="S35" s="5">
        <v>832146.35418000002</v>
      </c>
      <c r="U35" s="60">
        <f>N35-Q35</f>
        <v>4192.4367999999995</v>
      </c>
      <c r="V35" s="60">
        <f>O35-R35</f>
        <v>1784.3776000000003</v>
      </c>
      <c r="W35" s="60">
        <f>P35-S35</f>
        <v>2858.2324999999255</v>
      </c>
      <c r="X35" s="61">
        <f>IF(N35&lt;0, "--", U35/N35)</f>
        <v>0.22031031862956182</v>
      </c>
      <c r="Y35" s="61">
        <f>IF(O35&lt;0, "--", V35/O35)</f>
        <v>0.30645548551413576</v>
      </c>
      <c r="Z35" s="61">
        <f>IF(P35&lt;0, "--", W35/P35)</f>
        <v>3.4230141314125382E-3</v>
      </c>
    </row>
    <row r="36" spans="1:26" ht="15.75" customHeight="1" x14ac:dyDescent="0.2">
      <c r="A36" s="4" t="s">
        <v>202</v>
      </c>
      <c r="B36" s="4" t="s">
        <v>23</v>
      </c>
      <c r="C36" s="4" t="s">
        <v>133</v>
      </c>
      <c r="D36" t="s">
        <v>203</v>
      </c>
      <c r="E36" s="5">
        <v>3068.1779000000001</v>
      </c>
      <c r="F36" s="5">
        <v>5910.4537</v>
      </c>
      <c r="G36" s="5">
        <v>47277.734499999999</v>
      </c>
      <c r="H36" s="5">
        <v>2179131.2741</v>
      </c>
      <c r="I36" s="5">
        <v>1070.0678545524499</v>
      </c>
      <c r="J36" s="5">
        <v>845.45830488651802</v>
      </c>
      <c r="K36" s="5">
        <v>0</v>
      </c>
      <c r="L36" s="5">
        <v>0</v>
      </c>
      <c r="M36" s="5">
        <v>0</v>
      </c>
      <c r="N36" s="5">
        <v>-6166.1301075524498</v>
      </c>
      <c r="O36" s="5">
        <v>4113.8602461134797</v>
      </c>
      <c r="P36" s="5">
        <v>-655251.46991999994</v>
      </c>
      <c r="Q36" s="5">
        <v>-6187.1813075524497</v>
      </c>
      <c r="R36" s="5">
        <v>4104.4572461134803</v>
      </c>
      <c r="S36" s="5">
        <v>-659631.09091999999</v>
      </c>
      <c r="U36" s="60">
        <f>N36-Q36</f>
        <v>21.051199999999881</v>
      </c>
      <c r="V36" s="60">
        <f>O36-R36</f>
        <v>9.4029999999993379</v>
      </c>
      <c r="W36" s="60">
        <f>P36-S36</f>
        <v>4379.6210000000428</v>
      </c>
      <c r="X36" s="61" t="str">
        <f>IF(N36&lt;0, "--", U36/N36)</f>
        <v>--</v>
      </c>
      <c r="Y36" s="61">
        <f>IF(O36&lt;0, "--", V36/O36)</f>
        <v>2.2856877573521634E-3</v>
      </c>
      <c r="Z36" s="61" t="str">
        <f>IF(P36&lt;0, "--", W36/P36)</f>
        <v>--</v>
      </c>
    </row>
    <row r="37" spans="1:26" ht="15.75" customHeight="1" x14ac:dyDescent="0.2">
      <c r="A37" s="4" t="s">
        <v>204</v>
      </c>
      <c r="B37" s="4" t="s">
        <v>23</v>
      </c>
      <c r="C37" s="4" t="s">
        <v>133</v>
      </c>
      <c r="D37" t="s">
        <v>205</v>
      </c>
      <c r="E37" s="5">
        <v>990.2396</v>
      </c>
      <c r="F37" s="5">
        <v>1292.2756999999999</v>
      </c>
      <c r="G37" s="5">
        <v>20664.955399999999</v>
      </c>
      <c r="H37" s="5">
        <v>459563.54469999898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3761.5654279999999</v>
      </c>
      <c r="O37" s="5">
        <v>985.301424</v>
      </c>
      <c r="P37" s="5">
        <v>-455219.79777999897</v>
      </c>
      <c r="Q37" s="5">
        <v>3669.1368280000002</v>
      </c>
      <c r="R37" s="5">
        <v>945.08412399999997</v>
      </c>
      <c r="S37" s="5">
        <v>-471329.89298</v>
      </c>
      <c r="U37" s="60">
        <f>N37-Q37</f>
        <v>92.428599999999733</v>
      </c>
      <c r="V37" s="60">
        <f>O37-R37</f>
        <v>40.217300000000023</v>
      </c>
      <c r="W37" s="60">
        <f>P37-S37</f>
        <v>16110.095200001029</v>
      </c>
      <c r="X37" s="61">
        <f>IF(N37&lt;0, "--", U37/N37)</f>
        <v>2.4571844294396183E-2</v>
      </c>
      <c r="Y37" s="61">
        <f>IF(O37&lt;0, "--", V37/O37)</f>
        <v>4.0817255532556732E-2</v>
      </c>
      <c r="Z37" s="61" t="str">
        <f>IF(P37&lt;0, "--", W37/P37)</f>
        <v>--</v>
      </c>
    </row>
    <row r="38" spans="1:26" ht="15.75" customHeight="1" x14ac:dyDescent="0.2">
      <c r="A38" s="4" t="s">
        <v>192</v>
      </c>
      <c r="B38" s="4" t="s">
        <v>23</v>
      </c>
      <c r="C38" s="4" t="s">
        <v>133</v>
      </c>
      <c r="D38" t="s">
        <v>193</v>
      </c>
      <c r="E38" s="5">
        <v>307.2604</v>
      </c>
      <c r="F38" s="5">
        <v>333.36649999999997</v>
      </c>
      <c r="G38" s="5">
        <v>7061.3077000000003</v>
      </c>
      <c r="H38" s="5">
        <v>91686.239199999996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1816.372672</v>
      </c>
      <c r="O38" s="5">
        <v>238.11577599999899</v>
      </c>
      <c r="P38" s="5">
        <v>-192160.91831999901</v>
      </c>
      <c r="Q38" s="5">
        <v>1816.372672</v>
      </c>
      <c r="R38" s="5">
        <v>238.11577599999899</v>
      </c>
      <c r="S38" s="5">
        <v>-192160.91831999901</v>
      </c>
      <c r="U38" s="60">
        <f>N38-Q38</f>
        <v>0</v>
      </c>
      <c r="V38" s="60">
        <f>O38-R38</f>
        <v>0</v>
      </c>
      <c r="W38" s="60">
        <f>P38-S38</f>
        <v>0</v>
      </c>
      <c r="X38" s="61">
        <f>IF(N38&lt;0, "--", U38/N38)</f>
        <v>0</v>
      </c>
      <c r="Y38" s="61">
        <f>IF(O38&lt;0, "--", V38/O38)</f>
        <v>0</v>
      </c>
      <c r="Z38" s="61" t="str">
        <f>IF(P38&lt;0, "--", W38/P38)</f>
        <v>--</v>
      </c>
    </row>
    <row r="39" spans="1:26" ht="15.75" customHeight="1" x14ac:dyDescent="0.2">
      <c r="A39" s="4" t="s">
        <v>194</v>
      </c>
      <c r="B39" s="4" t="s">
        <v>23</v>
      </c>
      <c r="C39" s="4" t="s">
        <v>303</v>
      </c>
      <c r="D39" t="s">
        <v>195</v>
      </c>
      <c r="E39" s="5">
        <v>282.40159999999997</v>
      </c>
      <c r="F39" s="5">
        <v>723.19129999999996</v>
      </c>
      <c r="G39" s="5">
        <v>5062.03</v>
      </c>
      <c r="H39" s="5">
        <v>266674.93780000001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241.434687999999</v>
      </c>
      <c r="O39" s="5">
        <v>635.64680399999997</v>
      </c>
      <c r="P39" s="5">
        <v>5792.3397200000099</v>
      </c>
      <c r="Q39" s="5">
        <v>241.434687999999</v>
      </c>
      <c r="R39" s="5">
        <v>635.64680399999997</v>
      </c>
      <c r="S39" s="5">
        <v>5792.3397200000099</v>
      </c>
      <c r="U39" s="60">
        <f>N39-Q39</f>
        <v>0</v>
      </c>
      <c r="V39" s="60">
        <f>O39-R39</f>
        <v>0</v>
      </c>
      <c r="W39" s="60">
        <f>P39-S39</f>
        <v>0</v>
      </c>
      <c r="X39" s="61">
        <f>IF(N39&lt;0, "--", U39/N39)</f>
        <v>0</v>
      </c>
      <c r="Y39" s="61">
        <f>IF(O39&lt;0, "--", V39/O39)</f>
        <v>0</v>
      </c>
      <c r="Z39" s="61">
        <f>IF(P39&lt;0, "--", W39/P39)</f>
        <v>0</v>
      </c>
    </row>
    <row r="40" spans="1:26" ht="15.75" customHeight="1" x14ac:dyDescent="0.2">
      <c r="A40" s="4" t="s">
        <v>184</v>
      </c>
      <c r="B40" s="4" t="s">
        <v>23</v>
      </c>
      <c r="C40" s="4" t="s">
        <v>303</v>
      </c>
      <c r="D40" t="s">
        <v>185</v>
      </c>
      <c r="E40" s="5">
        <v>1845.0875000000001</v>
      </c>
      <c r="F40" s="5">
        <v>2528.1385999999902</v>
      </c>
      <c r="G40" s="5">
        <v>38960.483699999997</v>
      </c>
      <c r="H40" s="5">
        <v>1011101.8476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7464.8400750000001</v>
      </c>
      <c r="O40" s="5">
        <v>1956.1614749999901</v>
      </c>
      <c r="P40" s="5">
        <v>-693389.98489999899</v>
      </c>
      <c r="Q40" s="5">
        <v>7464.8400750000001</v>
      </c>
      <c r="R40" s="5">
        <v>1956.1614749999901</v>
      </c>
      <c r="S40" s="5">
        <v>-693389.98489999899</v>
      </c>
      <c r="U40" s="60">
        <f>N40-Q40</f>
        <v>0</v>
      </c>
      <c r="V40" s="60">
        <f>O40-R40</f>
        <v>0</v>
      </c>
      <c r="W40" s="60">
        <f>P40-S40</f>
        <v>0</v>
      </c>
      <c r="X40" s="61">
        <f>IF(N40&lt;0, "--", U40/N40)</f>
        <v>0</v>
      </c>
      <c r="Y40" s="61">
        <f>IF(O40&lt;0, "--", V40/O40)</f>
        <v>0</v>
      </c>
      <c r="Z40" s="61" t="str">
        <f>IF(P40&lt;0, "--", W40/P40)</f>
        <v>--</v>
      </c>
    </row>
    <row r="41" spans="1:26" ht="15.75" customHeight="1" x14ac:dyDescent="0.2">
      <c r="A41" s="4" t="s">
        <v>174</v>
      </c>
      <c r="B41" s="4" t="s">
        <v>23</v>
      </c>
      <c r="C41" s="4" t="s">
        <v>303</v>
      </c>
      <c r="D41" t="s">
        <v>175</v>
      </c>
      <c r="E41" s="5">
        <v>493.23159999999899</v>
      </c>
      <c r="F41" s="5">
        <v>501.63649999999899</v>
      </c>
      <c r="G41" s="5">
        <v>7439.1187</v>
      </c>
      <c r="H41" s="5">
        <v>190340.5362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-980.34471199999905</v>
      </c>
      <c r="O41" s="5">
        <v>348.734703999999</v>
      </c>
      <c r="P41" s="5">
        <v>-265306.81587999902</v>
      </c>
      <c r="Q41" s="5">
        <v>-1462.3144119999899</v>
      </c>
      <c r="R41" s="5">
        <v>213.30540400000001</v>
      </c>
      <c r="S41" s="5">
        <v>-265522.59167999902</v>
      </c>
      <c r="U41" s="60">
        <f>N41-Q41</f>
        <v>481.96969999999089</v>
      </c>
      <c r="V41" s="60">
        <f>O41-R41</f>
        <v>135.42929999999899</v>
      </c>
      <c r="W41" s="60">
        <f>P41-S41</f>
        <v>215.77580000000307</v>
      </c>
      <c r="X41" s="61" t="str">
        <f>IF(N41&lt;0, "--", U41/N41)</f>
        <v>--</v>
      </c>
      <c r="Y41" s="61">
        <f>IF(O41&lt;0, "--", V41/O41)</f>
        <v>0.38834477454242516</v>
      </c>
      <c r="Z41" s="61" t="str">
        <f>IF(P41&lt;0, "--", W41/P41)</f>
        <v>--</v>
      </c>
    </row>
    <row r="42" spans="1:26" ht="15.75" customHeight="1" x14ac:dyDescent="0.2">
      <c r="A42" s="4" t="s">
        <v>182</v>
      </c>
      <c r="B42" s="4" t="s">
        <v>23</v>
      </c>
      <c r="C42" s="4" t="s">
        <v>303</v>
      </c>
      <c r="D42" t="s">
        <v>183</v>
      </c>
      <c r="E42" s="5">
        <v>2038.1456000000001</v>
      </c>
      <c r="F42" s="5">
        <v>2623.8449999999998</v>
      </c>
      <c r="G42" s="5">
        <v>21616.098999999998</v>
      </c>
      <c r="H42" s="5">
        <v>1457140.9643000001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-13175.046392</v>
      </c>
      <c r="O42" s="5">
        <v>1992.0198640000001</v>
      </c>
      <c r="P42" s="5">
        <v>-425697.94097999902</v>
      </c>
      <c r="Q42" s="5">
        <v>-13175.046392</v>
      </c>
      <c r="R42" s="5">
        <v>1992.0198640000001</v>
      </c>
      <c r="S42" s="5">
        <v>-425697.94097999902</v>
      </c>
      <c r="U42" s="60">
        <f>N42-Q42</f>
        <v>0</v>
      </c>
      <c r="V42" s="60">
        <f>O42-R42</f>
        <v>0</v>
      </c>
      <c r="W42" s="60">
        <f>P42-S42</f>
        <v>0</v>
      </c>
      <c r="X42" s="61" t="str">
        <f>IF(N42&lt;0, "--", U42/N42)</f>
        <v>--</v>
      </c>
      <c r="Y42" s="61">
        <f>IF(O42&lt;0, "--", V42/O42)</f>
        <v>0</v>
      </c>
      <c r="Z42" s="61" t="str">
        <f>IF(P42&lt;0, "--", W42/P42)</f>
        <v>--</v>
      </c>
    </row>
    <row r="43" spans="1:26" ht="15.75" customHeight="1" x14ac:dyDescent="0.2">
      <c r="A43" s="4" t="s">
        <v>216</v>
      </c>
      <c r="B43" s="4" t="s">
        <v>41</v>
      </c>
      <c r="C43" s="4" t="s">
        <v>133</v>
      </c>
      <c r="D43" t="s">
        <v>217</v>
      </c>
      <c r="E43" s="5">
        <v>3859.9874</v>
      </c>
      <c r="F43" s="5">
        <v>1338.5840000000001</v>
      </c>
      <c r="G43" s="5">
        <v>13898.4899</v>
      </c>
      <c r="H43" s="5">
        <v>776088.553699999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-51991.495018000001</v>
      </c>
      <c r="O43" s="5">
        <v>141.98790600000001</v>
      </c>
      <c r="P43" s="5">
        <v>-2789767.8064199998</v>
      </c>
      <c r="Q43" s="5">
        <v>-51991.495018000001</v>
      </c>
      <c r="R43" s="5">
        <v>141.98790600000001</v>
      </c>
      <c r="S43" s="5">
        <v>-2789767.8064199998</v>
      </c>
      <c r="U43" s="60">
        <f>N43-Q43</f>
        <v>0</v>
      </c>
      <c r="V43" s="60">
        <f>O43-R43</f>
        <v>0</v>
      </c>
      <c r="W43" s="60">
        <f>P43-S43</f>
        <v>0</v>
      </c>
      <c r="X43" s="61" t="str">
        <f>IF(N43&lt;0, "--", U43/N43)</f>
        <v>--</v>
      </c>
      <c r="Y43" s="61">
        <f>IF(O43&lt;0, "--", V43/O43)</f>
        <v>0</v>
      </c>
      <c r="Z43" s="61" t="str">
        <f>IF(P43&lt;0, "--", W43/P43)</f>
        <v>--</v>
      </c>
    </row>
    <row r="44" spans="1:26" ht="15.75" customHeight="1" x14ac:dyDescent="0.2">
      <c r="A44" s="4" t="s">
        <v>214</v>
      </c>
      <c r="B44" s="4" t="s">
        <v>41</v>
      </c>
      <c r="C44" s="4" t="s">
        <v>133</v>
      </c>
      <c r="D44" t="s">
        <v>215</v>
      </c>
      <c r="E44" s="5">
        <v>3876.8101999999999</v>
      </c>
      <c r="F44" s="5">
        <v>24528.144199999999</v>
      </c>
      <c r="G44" s="5">
        <v>83603.092399999994</v>
      </c>
      <c r="H44" s="5">
        <v>4699956.3138999902</v>
      </c>
      <c r="I44" s="5">
        <v>23458.612966324999</v>
      </c>
      <c r="J44" s="5">
        <v>843.55830869594195</v>
      </c>
      <c r="K44" s="5">
        <v>0</v>
      </c>
      <c r="L44" s="5">
        <v>0</v>
      </c>
      <c r="M44" s="5">
        <v>0</v>
      </c>
      <c r="N44" s="5">
        <v>-6032.6706803250499</v>
      </c>
      <c r="O44" s="5">
        <v>22482.774729304001</v>
      </c>
      <c r="P44" s="5">
        <v>1118559.0511400001</v>
      </c>
      <c r="Q44" s="5">
        <v>-6293.8775803250401</v>
      </c>
      <c r="R44" s="5">
        <v>22346.071129304</v>
      </c>
      <c r="S44" s="5">
        <v>1053252.52884</v>
      </c>
      <c r="U44" s="60">
        <f>N44-Q44</f>
        <v>261.20689999999013</v>
      </c>
      <c r="V44" s="60">
        <f>O44-R44</f>
        <v>136.70360000000073</v>
      </c>
      <c r="W44" s="60">
        <f>P44-S44</f>
        <v>65306.52230000007</v>
      </c>
      <c r="X44" s="61" t="str">
        <f>IF(N44&lt;0, "--", U44/N44)</f>
        <v>--</v>
      </c>
      <c r="Y44" s="61">
        <f>IF(O44&lt;0, "--", V44/O44)</f>
        <v>6.080370490116665E-3</v>
      </c>
      <c r="Z44" s="61">
        <f>IF(P44&lt;0, "--", W44/P44)</f>
        <v>5.8384510172656258E-2</v>
      </c>
    </row>
    <row r="45" spans="1:26" ht="15.75" customHeight="1" x14ac:dyDescent="0.2">
      <c r="A45" s="4" t="s">
        <v>218</v>
      </c>
      <c r="B45" s="4" t="s">
        <v>41</v>
      </c>
      <c r="C45" s="4" t="s">
        <v>133</v>
      </c>
      <c r="D45" t="s">
        <v>219</v>
      </c>
      <c r="E45" s="5">
        <v>11985.530500000001</v>
      </c>
      <c r="F45" s="5">
        <v>10503.0175</v>
      </c>
      <c r="G45" s="5">
        <v>146610.2929</v>
      </c>
      <c r="H45" s="5">
        <v>8349302.8980999999</v>
      </c>
      <c r="I45" s="5">
        <v>90258.199035558398</v>
      </c>
      <c r="J45" s="5">
        <v>1207.42757915114</v>
      </c>
      <c r="K45" s="5">
        <v>0</v>
      </c>
      <c r="L45" s="5">
        <v>0</v>
      </c>
      <c r="M45" s="5">
        <v>0</v>
      </c>
      <c r="N45" s="5">
        <v>-148240.91177055801</v>
      </c>
      <c r="O45" s="5">
        <v>5580.0754658488504</v>
      </c>
      <c r="P45" s="5">
        <v>-2722930.1777999899</v>
      </c>
      <c r="Q45" s="5">
        <v>-152693.93397055799</v>
      </c>
      <c r="R45" s="5">
        <v>3420.0160658488498</v>
      </c>
      <c r="S45" s="5">
        <v>-4592450.7465999899</v>
      </c>
      <c r="U45" s="60">
        <f>N45-Q45</f>
        <v>4453.0221999999776</v>
      </c>
      <c r="V45" s="60">
        <f>O45-R45</f>
        <v>2160.0594000000006</v>
      </c>
      <c r="W45" s="60">
        <f>P45-S45</f>
        <v>1869520.5688</v>
      </c>
      <c r="X45" s="61" t="str">
        <f>IF(N45&lt;0, "--", U45/N45)</f>
        <v>--</v>
      </c>
      <c r="Y45" s="61">
        <f>IF(O45&lt;0, "--", V45/O45)</f>
        <v>0.38710218405109126</v>
      </c>
      <c r="Z45" s="61" t="str">
        <f>IF(P45&lt;0, "--", W45/P45)</f>
        <v>--</v>
      </c>
    </row>
    <row r="46" spans="1:26" ht="15.75" customHeight="1" x14ac:dyDescent="0.2">
      <c r="A46" s="4" t="s">
        <v>212</v>
      </c>
      <c r="B46" s="4" t="s">
        <v>41</v>
      </c>
      <c r="C46" s="4" t="s">
        <v>133</v>
      </c>
      <c r="D46" t="s">
        <v>213</v>
      </c>
      <c r="E46" s="5">
        <v>27100.275699999998</v>
      </c>
      <c r="F46" s="5">
        <v>10835.2706</v>
      </c>
      <c r="G46" s="5">
        <v>137551.7309</v>
      </c>
      <c r="H46" s="5">
        <v>10942026.0407</v>
      </c>
      <c r="I46" s="5">
        <v>3719.7025421302301</v>
      </c>
      <c r="J46" s="5">
        <v>595.90880522428597</v>
      </c>
      <c r="K46" s="5">
        <v>389.58842386065498</v>
      </c>
      <c r="L46" s="5">
        <v>102.29213835773</v>
      </c>
      <c r="M46" s="5">
        <v>254995.832679504</v>
      </c>
      <c r="N46" s="5">
        <v>-328769.67784113</v>
      </c>
      <c r="O46" s="5">
        <v>1838.2763277757099</v>
      </c>
      <c r="P46" s="5">
        <v>-14093208.6509599</v>
      </c>
      <c r="Q46" s="5">
        <v>-340738.96014113002</v>
      </c>
      <c r="R46" s="5">
        <v>-663.64907222428599</v>
      </c>
      <c r="S46" s="5">
        <v>-15319492.3340599</v>
      </c>
      <c r="U46" s="60">
        <f>N46-Q46</f>
        <v>11969.282300000021</v>
      </c>
      <c r="V46" s="60">
        <f>O46-R46</f>
        <v>2501.925399999996</v>
      </c>
      <c r="W46" s="60">
        <f>P46-S46</f>
        <v>1226283.6831</v>
      </c>
      <c r="X46" s="61" t="str">
        <f>IF(N46&lt;0, "--", U46/N46)</f>
        <v>--</v>
      </c>
      <c r="Y46" s="61">
        <f>IF(O46&lt;0, "--", V46/O46)</f>
        <v>1.3610170365558114</v>
      </c>
      <c r="Z46" s="61" t="str">
        <f>IF(P46&lt;0, "--", W46/P46)</f>
        <v>--</v>
      </c>
    </row>
    <row r="47" spans="1:26" ht="15.75" customHeight="1" x14ac:dyDescent="0.2">
      <c r="A47" s="4" t="s">
        <v>220</v>
      </c>
      <c r="B47" s="4" t="s">
        <v>41</v>
      </c>
      <c r="C47" s="4" t="s">
        <v>133</v>
      </c>
      <c r="D47" t="s">
        <v>209</v>
      </c>
      <c r="E47" s="5">
        <v>9168.7891</v>
      </c>
      <c r="F47" s="5">
        <v>1979.4623999999999</v>
      </c>
      <c r="G47" s="5">
        <v>34800.615299999998</v>
      </c>
      <c r="H47" s="5">
        <v>3680346.8133999999</v>
      </c>
      <c r="I47" s="5">
        <v>0</v>
      </c>
      <c r="J47" s="5">
        <v>0</v>
      </c>
      <c r="K47" s="5">
        <v>4065.1550135622801</v>
      </c>
      <c r="L47" s="5">
        <v>1066.0785940056901</v>
      </c>
      <c r="M47" s="5">
        <v>2941399.7556546801</v>
      </c>
      <c r="N47" s="5">
        <v>-121710.61463700001</v>
      </c>
      <c r="O47" s="5">
        <v>-862.86222099999998</v>
      </c>
      <c r="P47" s="5">
        <v>-4789780.5571799995</v>
      </c>
      <c r="Q47" s="5">
        <v>-121710.61463700001</v>
      </c>
      <c r="R47" s="5">
        <v>-862.86222099999998</v>
      </c>
      <c r="S47" s="5">
        <v>-4789780.5571799995</v>
      </c>
      <c r="U47" s="60">
        <f>N47-Q47</f>
        <v>0</v>
      </c>
      <c r="V47" s="60">
        <f>O47-R47</f>
        <v>0</v>
      </c>
      <c r="W47" s="60">
        <f>P47-S47</f>
        <v>0</v>
      </c>
      <c r="X47" s="61" t="str">
        <f>IF(N47&lt;0, "--", U47/N47)</f>
        <v>--</v>
      </c>
      <c r="Y47" s="61" t="str">
        <f>IF(O47&lt;0, "--", V47/O47)</f>
        <v>--</v>
      </c>
      <c r="Z47" s="61" t="str">
        <f>IF(P47&lt;0, "--", W47/P47)</f>
        <v>--</v>
      </c>
    </row>
    <row r="48" spans="1:26" ht="15.75" customHeight="1" x14ac:dyDescent="0.2">
      <c r="A48" s="4" t="s">
        <v>223</v>
      </c>
      <c r="B48" s="4" t="s">
        <v>41</v>
      </c>
      <c r="C48" s="4" t="s">
        <v>303</v>
      </c>
      <c r="D48" t="s">
        <v>215</v>
      </c>
      <c r="E48" s="5">
        <v>2906.3132999999998</v>
      </c>
      <c r="F48" s="5">
        <v>32878.2088</v>
      </c>
      <c r="G48" s="5">
        <v>66953.834000000003</v>
      </c>
      <c r="H48" s="5">
        <v>2988101.8547999999</v>
      </c>
      <c r="I48" s="5">
        <v>36965.675885149802</v>
      </c>
      <c r="J48" s="5">
        <v>49199.771356228601</v>
      </c>
      <c r="K48" s="5">
        <v>0</v>
      </c>
      <c r="L48" s="5">
        <v>0</v>
      </c>
      <c r="M48" s="5">
        <v>0</v>
      </c>
      <c r="N48" s="5">
        <v>-19622.609916149799</v>
      </c>
      <c r="O48" s="5">
        <v>-17222.519679228601</v>
      </c>
      <c r="P48" s="5">
        <v>303249.62826000003</v>
      </c>
      <c r="Q48" s="5">
        <v>-19715.595416149801</v>
      </c>
      <c r="R48" s="5">
        <v>-17271.098279228601</v>
      </c>
      <c r="S48" s="5">
        <v>283055.54865999997</v>
      </c>
      <c r="U48" s="60">
        <f>N48-Q48</f>
        <v>92.985500000002503</v>
      </c>
      <c r="V48" s="60">
        <f>O48-R48</f>
        <v>48.578600000000733</v>
      </c>
      <c r="W48" s="60">
        <f>P48-S48</f>
        <v>20194.079600000056</v>
      </c>
      <c r="X48" s="61" t="str">
        <f>IF(N48&lt;0, "--", U48/N48)</f>
        <v>--</v>
      </c>
      <c r="Y48" s="61" t="str">
        <f>IF(O48&lt;0, "--", V48/O48)</f>
        <v>--</v>
      </c>
      <c r="Z48" s="61">
        <f>IF(P48&lt;0, "--", W48/P48)</f>
        <v>6.659226497941842E-2</v>
      </c>
    </row>
    <row r="49" spans="1:26" ht="15.75" customHeight="1" x14ac:dyDescent="0.2">
      <c r="A49" s="4" t="s">
        <v>221</v>
      </c>
      <c r="B49" s="4" t="s">
        <v>41</v>
      </c>
      <c r="C49" s="4" t="s">
        <v>303</v>
      </c>
      <c r="D49" t="s">
        <v>222</v>
      </c>
      <c r="E49" s="5">
        <v>4612.0590000000002</v>
      </c>
      <c r="F49" s="5">
        <v>3702.2963</v>
      </c>
      <c r="G49" s="5">
        <v>48151.160900000003</v>
      </c>
      <c r="H49" s="5">
        <v>2796019.9561999999</v>
      </c>
      <c r="I49" s="5">
        <v>274.01945060086001</v>
      </c>
      <c r="J49" s="5">
        <v>19.439961023577599</v>
      </c>
      <c r="K49" s="5">
        <v>0</v>
      </c>
      <c r="L49" s="5">
        <v>0</v>
      </c>
      <c r="M49" s="5">
        <v>0</v>
      </c>
      <c r="N49" s="5">
        <v>-30850.7056806008</v>
      </c>
      <c r="O49" s="5">
        <v>2253.1180489764201</v>
      </c>
      <c r="P49" s="5">
        <v>-1464600.148</v>
      </c>
      <c r="Q49" s="5">
        <v>-31308.4742806008</v>
      </c>
      <c r="R49" s="5">
        <v>2051.7198489764201</v>
      </c>
      <c r="S49" s="5">
        <v>-1585829.6618999899</v>
      </c>
      <c r="U49" s="60">
        <f>N49-Q49</f>
        <v>457.76859999999942</v>
      </c>
      <c r="V49" s="60">
        <f>O49-R49</f>
        <v>201.39820000000009</v>
      </c>
      <c r="W49" s="60">
        <f>P49-S49</f>
        <v>121229.51389998989</v>
      </c>
      <c r="X49" s="61" t="str">
        <f>IF(N49&lt;0, "--", U49/N49)</f>
        <v>--</v>
      </c>
      <c r="Y49" s="61">
        <f>IF(O49&lt;0, "--", V49/O49)</f>
        <v>8.9386439424021413E-2</v>
      </c>
      <c r="Z49" s="61" t="str">
        <f>IF(P49&lt;0, "--", W49/P49)</f>
        <v>--</v>
      </c>
    </row>
    <row r="50" spans="1:26" ht="15.75" customHeight="1" x14ac:dyDescent="0.2">
      <c r="A50" s="4" t="s">
        <v>208</v>
      </c>
      <c r="B50" s="4" t="s">
        <v>41</v>
      </c>
      <c r="C50" s="4" t="s">
        <v>303</v>
      </c>
      <c r="D50" t="s">
        <v>209</v>
      </c>
      <c r="E50" s="5">
        <v>11881.8297</v>
      </c>
      <c r="F50" s="5">
        <v>3551.7413000000001</v>
      </c>
      <c r="G50" s="5">
        <v>54621.107600000003</v>
      </c>
      <c r="H50" s="5">
        <v>5787533.3150000004</v>
      </c>
      <c r="I50" s="5">
        <v>77099.5454181854</v>
      </c>
      <c r="J50" s="5">
        <v>1053.2278883159699</v>
      </c>
      <c r="K50" s="5">
        <v>378.11428187137102</v>
      </c>
      <c r="L50" s="5">
        <v>85.474904167320503</v>
      </c>
      <c r="M50" s="5">
        <v>222927.49893519201</v>
      </c>
      <c r="N50" s="5">
        <v>-225301.27079718499</v>
      </c>
      <c r="O50" s="5">
        <v>-1184.85379531597</v>
      </c>
      <c r="P50" s="5">
        <v>-5188900.9618599899</v>
      </c>
      <c r="Q50" s="5">
        <v>-225317.38709718501</v>
      </c>
      <c r="R50" s="5">
        <v>-1186.2907953159699</v>
      </c>
      <c r="S50" s="5">
        <v>-5189603.6998599898</v>
      </c>
      <c r="U50" s="60">
        <f>N50-Q50</f>
        <v>16.11630000002333</v>
      </c>
      <c r="V50" s="60">
        <f>O50-R50</f>
        <v>1.4369999999998981</v>
      </c>
      <c r="W50" s="60">
        <f>P50-S50</f>
        <v>702.73799999989569</v>
      </c>
      <c r="X50" s="61" t="str">
        <f>IF(N50&lt;0, "--", U50/N50)</f>
        <v>--</v>
      </c>
      <c r="Y50" s="61" t="str">
        <f>IF(O50&lt;0, "--", V50/O50)</f>
        <v>--</v>
      </c>
      <c r="Z50" s="61" t="str">
        <f>IF(P50&lt;0, "--", W50/P50)</f>
        <v>--</v>
      </c>
    </row>
    <row r="51" spans="1:26" ht="15.75" customHeight="1" x14ac:dyDescent="0.2">
      <c r="A51" s="4" t="s">
        <v>210</v>
      </c>
      <c r="B51" s="4" t="s">
        <v>41</v>
      </c>
      <c r="C51" s="4" t="s">
        <v>303</v>
      </c>
      <c r="D51" t="s">
        <v>211</v>
      </c>
      <c r="E51" s="5">
        <v>5301.7882</v>
      </c>
      <c r="F51" s="5">
        <v>2038.9781</v>
      </c>
      <c r="G51" s="5">
        <v>27209.4369999999</v>
      </c>
      <c r="H51" s="5">
        <v>2560973.2439999999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-63292.087573999997</v>
      </c>
      <c r="O51" s="5">
        <v>395.42375800000002</v>
      </c>
      <c r="P51" s="5">
        <v>-2336818.6951599899</v>
      </c>
      <c r="Q51" s="5">
        <v>-63292.087573999997</v>
      </c>
      <c r="R51" s="5">
        <v>395.42375800000002</v>
      </c>
      <c r="S51" s="5">
        <v>-2336818.6951599899</v>
      </c>
      <c r="U51" s="60">
        <f>N51-Q51</f>
        <v>0</v>
      </c>
      <c r="V51" s="60">
        <f>O51-R51</f>
        <v>0</v>
      </c>
      <c r="W51" s="60">
        <f>P51-S51</f>
        <v>0</v>
      </c>
      <c r="X51" s="61" t="str">
        <f>IF(N51&lt;0, "--", U51/N51)</f>
        <v>--</v>
      </c>
      <c r="Y51" s="61">
        <f>IF(O51&lt;0, "--", V51/O51)</f>
        <v>0</v>
      </c>
      <c r="Z51" s="61" t="str">
        <f>IF(P51&lt;0, "--", W51/P51)</f>
        <v>--</v>
      </c>
    </row>
    <row r="52" spans="1:26" ht="15.75" customHeight="1" x14ac:dyDescent="0.2">
      <c r="A52" s="4" t="s">
        <v>236</v>
      </c>
      <c r="B52" s="4" t="s">
        <v>54</v>
      </c>
      <c r="C52" s="4" t="s">
        <v>133</v>
      </c>
      <c r="D52" t="s">
        <v>237</v>
      </c>
      <c r="E52" s="5">
        <v>18263.0412</v>
      </c>
      <c r="F52" s="5">
        <v>2144.2928000000002</v>
      </c>
      <c r="G52" s="5">
        <v>29473.549800000001</v>
      </c>
      <c r="H52" s="5">
        <v>2904348.9095999999</v>
      </c>
      <c r="I52" s="5">
        <v>1496.23700009864</v>
      </c>
      <c r="J52" s="5">
        <v>275.12944837535503</v>
      </c>
      <c r="K52" s="5">
        <v>3059.4375574435599</v>
      </c>
      <c r="L52" s="5">
        <v>1053.5766325181</v>
      </c>
      <c r="M52" s="5">
        <v>2741060.61332914</v>
      </c>
      <c r="N52" s="5">
        <v>-283772.80048409803</v>
      </c>
      <c r="O52" s="5">
        <v>-3792.37942037535</v>
      </c>
      <c r="P52" s="5">
        <v>-13967048.5509599</v>
      </c>
      <c r="Q52" s="5">
        <v>-283772.80048409803</v>
      </c>
      <c r="R52" s="5">
        <v>-3792.37942037535</v>
      </c>
      <c r="S52" s="5">
        <v>-13967048.5509599</v>
      </c>
      <c r="U52" s="60">
        <f>N52-Q52</f>
        <v>0</v>
      </c>
      <c r="V52" s="60">
        <f>O52-R52</f>
        <v>0</v>
      </c>
      <c r="W52" s="60">
        <f>P52-S52</f>
        <v>0</v>
      </c>
      <c r="X52" s="61" t="str">
        <f>IF(N52&lt;0, "--", U52/N52)</f>
        <v>--</v>
      </c>
      <c r="Y52" s="61" t="str">
        <f>IF(O52&lt;0, "--", V52/O52)</f>
        <v>--</v>
      </c>
      <c r="Z52" s="61" t="str">
        <f>IF(P52&lt;0, "--", W52/P52)</f>
        <v>--</v>
      </c>
    </row>
    <row r="53" spans="1:26" ht="15.75" customHeight="1" x14ac:dyDescent="0.2">
      <c r="A53" s="4" t="s">
        <v>240</v>
      </c>
      <c r="B53" s="4" t="s">
        <v>54</v>
      </c>
      <c r="C53" s="4" t="s">
        <v>133</v>
      </c>
      <c r="D53" t="s">
        <v>66</v>
      </c>
      <c r="E53" s="5">
        <v>5411.1976999999997</v>
      </c>
      <c r="F53" s="5">
        <v>2054.5027</v>
      </c>
      <c r="G53" s="5">
        <v>18863.3</v>
      </c>
      <c r="H53" s="5">
        <v>1099386.4609999999</v>
      </c>
      <c r="I53" s="5">
        <v>8516.9329238559203</v>
      </c>
      <c r="J53" s="5">
        <v>730.01853633910002</v>
      </c>
      <c r="K53" s="5">
        <v>3199.7702257392002</v>
      </c>
      <c r="L53" s="5">
        <v>790.30240534421296</v>
      </c>
      <c r="M53" s="5">
        <v>1639112.6846600401</v>
      </c>
      <c r="N53" s="5">
        <v>-82022.777662855893</v>
      </c>
      <c r="O53" s="5">
        <v>-352.98712333909998</v>
      </c>
      <c r="P53" s="5">
        <v>-3899477.97426</v>
      </c>
      <c r="Q53" s="5">
        <v>-82022.777662855893</v>
      </c>
      <c r="R53" s="5">
        <v>-352.98712333909998</v>
      </c>
      <c r="S53" s="5">
        <v>-3899477.97426</v>
      </c>
      <c r="U53" s="60">
        <f>N53-Q53</f>
        <v>0</v>
      </c>
      <c r="V53" s="60">
        <f>O53-R53</f>
        <v>0</v>
      </c>
      <c r="W53" s="60">
        <f>P53-S53</f>
        <v>0</v>
      </c>
      <c r="X53" s="61" t="str">
        <f>IF(N53&lt;0, "--", U53/N53)</f>
        <v>--</v>
      </c>
      <c r="Y53" s="61" t="str">
        <f>IF(O53&lt;0, "--", V53/O53)</f>
        <v>--</v>
      </c>
      <c r="Z53" s="61" t="str">
        <f>IF(P53&lt;0, "--", W53/P53)</f>
        <v>--</v>
      </c>
    </row>
    <row r="54" spans="1:26" ht="15.75" customHeight="1" x14ac:dyDescent="0.2">
      <c r="A54" s="4" t="s">
        <v>238</v>
      </c>
      <c r="B54" s="4" t="s">
        <v>54</v>
      </c>
      <c r="C54" s="4" t="s">
        <v>133</v>
      </c>
      <c r="D54" t="s">
        <v>239</v>
      </c>
      <c r="E54" s="5">
        <v>9145.5409</v>
      </c>
      <c r="F54" s="5">
        <v>1002.5416</v>
      </c>
      <c r="G54" s="5">
        <v>17807.080399999999</v>
      </c>
      <c r="H54" s="5">
        <v>938528.40150000004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-138307.30276300001</v>
      </c>
      <c r="O54" s="5">
        <v>-1832.5760789999999</v>
      </c>
      <c r="P54" s="5">
        <v>-7510122.2819199897</v>
      </c>
      <c r="Q54" s="5">
        <v>-138307.30276300001</v>
      </c>
      <c r="R54" s="5">
        <v>-1832.5760789999999</v>
      </c>
      <c r="S54" s="5">
        <v>-7510122.2819199897</v>
      </c>
      <c r="U54" s="60">
        <f>N54-Q54</f>
        <v>0</v>
      </c>
      <c r="V54" s="60">
        <f>O54-R54</f>
        <v>0</v>
      </c>
      <c r="W54" s="60">
        <f>P54-S54</f>
        <v>0</v>
      </c>
      <c r="X54" s="61" t="str">
        <f>IF(N54&lt;0, "--", U54/N54)</f>
        <v>--</v>
      </c>
      <c r="Y54" s="61" t="str">
        <f>IF(O54&lt;0, "--", V54/O54)</f>
        <v>--</v>
      </c>
      <c r="Z54" s="61" t="str">
        <f>IF(P54&lt;0, "--", W54/P54)</f>
        <v>--</v>
      </c>
    </row>
    <row r="55" spans="1:26" ht="15.75" customHeight="1" x14ac:dyDescent="0.2">
      <c r="A55" s="4" t="s">
        <v>230</v>
      </c>
      <c r="B55" s="4" t="s">
        <v>54</v>
      </c>
      <c r="C55" s="4" t="s">
        <v>133</v>
      </c>
      <c r="D55" t="s">
        <v>231</v>
      </c>
      <c r="E55" s="5">
        <v>7330.3923999999997</v>
      </c>
      <c r="F55" s="5">
        <v>416.66680000000002</v>
      </c>
      <c r="G55" s="5">
        <v>7040.1597000000002</v>
      </c>
      <c r="H55" s="5">
        <v>754620.39339999994</v>
      </c>
      <c r="I55" s="5">
        <v>111.799775845472</v>
      </c>
      <c r="J55" s="5">
        <v>2.4899950076496</v>
      </c>
      <c r="K55" s="5">
        <v>6166.8071465399298</v>
      </c>
      <c r="L55" s="5">
        <v>1694.97186666367</v>
      </c>
      <c r="M55" s="5">
        <v>4201511.3620569799</v>
      </c>
      <c r="N55" s="5">
        <v>-118201.438343845</v>
      </c>
      <c r="O55" s="5">
        <v>-1858.2448390076399</v>
      </c>
      <c r="P55" s="5">
        <v>-6017196.1057199901</v>
      </c>
      <c r="Q55" s="5">
        <v>-118201.438343845</v>
      </c>
      <c r="R55" s="5">
        <v>-1858.2448390076399</v>
      </c>
      <c r="S55" s="5">
        <v>-6017196.1057199901</v>
      </c>
      <c r="U55" s="60">
        <f>N55-Q55</f>
        <v>0</v>
      </c>
      <c r="V55" s="60">
        <f>O55-R55</f>
        <v>0</v>
      </c>
      <c r="W55" s="60">
        <f>P55-S55</f>
        <v>0</v>
      </c>
      <c r="X55" s="61" t="str">
        <f>IF(N55&lt;0, "--", U55/N55)</f>
        <v>--</v>
      </c>
      <c r="Y55" s="61" t="str">
        <f>IF(O55&lt;0, "--", V55/O55)</f>
        <v>--</v>
      </c>
      <c r="Z55" s="61" t="str">
        <f>IF(P55&lt;0, "--", W55/P55)</f>
        <v>--</v>
      </c>
    </row>
    <row r="56" spans="1:26" ht="15.75" customHeight="1" x14ac:dyDescent="0.2">
      <c r="A56" s="4" t="s">
        <v>229</v>
      </c>
      <c r="B56" s="4" t="s">
        <v>54</v>
      </c>
      <c r="C56" s="4" t="s">
        <v>133</v>
      </c>
      <c r="D56" t="s">
        <v>73</v>
      </c>
      <c r="E56" s="5">
        <v>2202.8559999999902</v>
      </c>
      <c r="F56" s="5">
        <v>596.62300000000005</v>
      </c>
      <c r="G56" s="5">
        <v>7278.9138999999996</v>
      </c>
      <c r="H56" s="5">
        <v>287499.79800000001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-30323.838019999999</v>
      </c>
      <c r="O56" s="5">
        <v>-86.262359999999902</v>
      </c>
      <c r="P56" s="5">
        <v>-1747498.57479999</v>
      </c>
      <c r="Q56" s="5">
        <v>-30323.838019999999</v>
      </c>
      <c r="R56" s="5">
        <v>-86.262359999999902</v>
      </c>
      <c r="S56" s="5">
        <v>-1747498.57479999</v>
      </c>
      <c r="U56" s="60">
        <f>N56-Q56</f>
        <v>0</v>
      </c>
      <c r="V56" s="60">
        <f>O56-R56</f>
        <v>0</v>
      </c>
      <c r="W56" s="60">
        <f>P56-S56</f>
        <v>0</v>
      </c>
      <c r="X56" s="61" t="str">
        <f>IF(N56&lt;0, "--", U56/N56)</f>
        <v>--</v>
      </c>
      <c r="Y56" s="61" t="str">
        <f>IF(O56&lt;0, "--", V56/O56)</f>
        <v>--</v>
      </c>
      <c r="Z56" s="61" t="str">
        <f>IF(P56&lt;0, "--", W56/P56)</f>
        <v>--</v>
      </c>
    </row>
    <row r="57" spans="1:26" ht="15.75" customHeight="1" x14ac:dyDescent="0.2">
      <c r="A57" s="4" t="s">
        <v>224</v>
      </c>
      <c r="B57" s="4" t="s">
        <v>54</v>
      </c>
      <c r="C57" s="4" t="s">
        <v>133</v>
      </c>
      <c r="D57" t="s">
        <v>74</v>
      </c>
      <c r="E57" s="5">
        <v>7687.3977999999997</v>
      </c>
      <c r="F57" s="5">
        <v>2917.1804000000002</v>
      </c>
      <c r="G57" s="5">
        <v>43491.637999999999</v>
      </c>
      <c r="H57" s="5">
        <v>3601442.4818000002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-87732.242446000004</v>
      </c>
      <c r="O57" s="5">
        <v>534.08708199999899</v>
      </c>
      <c r="P57" s="5">
        <v>-3500175.6058399999</v>
      </c>
      <c r="Q57" s="5">
        <v>-87732.242446000004</v>
      </c>
      <c r="R57" s="5">
        <v>534.08708199999899</v>
      </c>
      <c r="S57" s="5">
        <v>-3500175.6058399999</v>
      </c>
      <c r="U57" s="60">
        <f>N57-Q57</f>
        <v>0</v>
      </c>
      <c r="V57" s="60">
        <f>O57-R57</f>
        <v>0</v>
      </c>
      <c r="W57" s="60">
        <f>P57-S57</f>
        <v>0</v>
      </c>
      <c r="X57" s="61" t="str">
        <f>IF(N57&lt;0, "--", U57/N57)</f>
        <v>--</v>
      </c>
      <c r="Y57" s="61">
        <f>IF(O57&lt;0, "--", V57/O57)</f>
        <v>0</v>
      </c>
      <c r="Z57" s="61" t="str">
        <f>IF(P57&lt;0, "--", W57/P57)</f>
        <v>--</v>
      </c>
    </row>
    <row r="58" spans="1:26" ht="15.75" customHeight="1" x14ac:dyDescent="0.2">
      <c r="A58" s="4" t="s">
        <v>232</v>
      </c>
      <c r="B58" s="4" t="s">
        <v>54</v>
      </c>
      <c r="C58" s="4" t="s">
        <v>133</v>
      </c>
      <c r="D58" t="s">
        <v>65</v>
      </c>
      <c r="E58" s="5">
        <v>4346.7705999999998</v>
      </c>
      <c r="F58" s="5">
        <v>440.42270000000002</v>
      </c>
      <c r="G58" s="5">
        <v>4436.1421</v>
      </c>
      <c r="H58" s="5">
        <v>302573.98670000001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-69763.232042000003</v>
      </c>
      <c r="O58" s="5">
        <v>-907.07618600000001</v>
      </c>
      <c r="P58" s="5">
        <v>-3712972.69357999</v>
      </c>
      <c r="Q58" s="5">
        <v>-69763.232042000003</v>
      </c>
      <c r="R58" s="5">
        <v>-907.07618600000001</v>
      </c>
      <c r="S58" s="5">
        <v>-3712972.69357999</v>
      </c>
      <c r="U58" s="60">
        <f>N58-Q58</f>
        <v>0</v>
      </c>
      <c r="V58" s="60">
        <f>O58-R58</f>
        <v>0</v>
      </c>
      <c r="W58" s="60">
        <f>P58-S58</f>
        <v>0</v>
      </c>
      <c r="X58" s="61" t="str">
        <f>IF(N58&lt;0, "--", U58/N58)</f>
        <v>--</v>
      </c>
      <c r="Y58" s="61" t="str">
        <f>IF(O58&lt;0, "--", V58/O58)</f>
        <v>--</v>
      </c>
      <c r="Z58" s="61" t="str">
        <f>IF(P58&lt;0, "--", W58/P58)</f>
        <v>--</v>
      </c>
    </row>
    <row r="59" spans="1:26" ht="15.75" customHeight="1" x14ac:dyDescent="0.2">
      <c r="A59" s="4" t="s">
        <v>225</v>
      </c>
      <c r="B59" s="4" t="s">
        <v>54</v>
      </c>
      <c r="C59" s="4" t="s">
        <v>133</v>
      </c>
      <c r="D59" t="s">
        <v>226</v>
      </c>
      <c r="E59" s="5">
        <v>8649.9809000000005</v>
      </c>
      <c r="F59" s="5">
        <v>872.60680000000002</v>
      </c>
      <c r="G59" s="5">
        <v>22613.2745</v>
      </c>
      <c r="H59" s="5">
        <v>743983.64399999997</v>
      </c>
      <c r="I59" s="5">
        <v>556.96888329742796</v>
      </c>
      <c r="J59" s="5">
        <v>69.039861577561595</v>
      </c>
      <c r="K59" s="5">
        <v>0</v>
      </c>
      <c r="L59" s="5">
        <v>0</v>
      </c>
      <c r="M59" s="5">
        <v>0</v>
      </c>
      <c r="N59" s="5">
        <v>-125598.86834629699</v>
      </c>
      <c r="O59" s="5">
        <v>-1877.9271405775601</v>
      </c>
      <c r="P59" s="5">
        <v>-7246868.7114199996</v>
      </c>
      <c r="Q59" s="5">
        <v>-125598.86834629699</v>
      </c>
      <c r="R59" s="5">
        <v>-1877.9271405775601</v>
      </c>
      <c r="S59" s="5">
        <v>-7246868.7114199996</v>
      </c>
      <c r="U59" s="60">
        <f>N59-Q59</f>
        <v>0</v>
      </c>
      <c r="V59" s="60">
        <f>O59-R59</f>
        <v>0</v>
      </c>
      <c r="W59" s="60">
        <f>P59-S59</f>
        <v>0</v>
      </c>
      <c r="X59" s="61" t="str">
        <f>IF(N59&lt;0, "--", U59/N59)</f>
        <v>--</v>
      </c>
      <c r="Y59" s="61" t="str">
        <f>IF(O59&lt;0, "--", V59/O59)</f>
        <v>--</v>
      </c>
      <c r="Z59" s="61" t="str">
        <f>IF(P59&lt;0, "--", W59/P59)</f>
        <v>--</v>
      </c>
    </row>
    <row r="60" spans="1:26" ht="15.75" customHeight="1" x14ac:dyDescent="0.2">
      <c r="A60" s="4" t="s">
        <v>227</v>
      </c>
      <c r="B60" s="4" t="s">
        <v>54</v>
      </c>
      <c r="C60" s="4" t="s">
        <v>303</v>
      </c>
      <c r="D60" t="s">
        <v>228</v>
      </c>
      <c r="E60" s="5">
        <v>44484.944000000003</v>
      </c>
      <c r="F60" s="5">
        <v>7339.1062000000002</v>
      </c>
      <c r="G60" s="5">
        <v>72332.890700000004</v>
      </c>
      <c r="H60" s="5">
        <v>7989250.0017999997</v>
      </c>
      <c r="I60" s="5">
        <v>1018.4879579682801</v>
      </c>
      <c r="J60" s="5">
        <v>2270.55544761802</v>
      </c>
      <c r="K60" s="5">
        <v>3790.3057678943701</v>
      </c>
      <c r="L60" s="5">
        <v>1104.0148848886899</v>
      </c>
      <c r="M60" s="5">
        <v>3001218.1398372501</v>
      </c>
      <c r="N60" s="5">
        <v>-688043.59133796801</v>
      </c>
      <c r="O60" s="5">
        <v>-8721.7818876180208</v>
      </c>
      <c r="P60" s="5">
        <v>-33105941.2654</v>
      </c>
      <c r="Q60" s="5">
        <v>-688043.59133796801</v>
      </c>
      <c r="R60" s="5">
        <v>-8721.7818876180208</v>
      </c>
      <c r="S60" s="5">
        <v>-33105941.2654</v>
      </c>
      <c r="U60" s="60">
        <f>N60-Q60</f>
        <v>0</v>
      </c>
      <c r="V60" s="60">
        <f>O60-R60</f>
        <v>0</v>
      </c>
      <c r="W60" s="60">
        <f>P60-S60</f>
        <v>0</v>
      </c>
      <c r="X60" s="61" t="str">
        <f>IF(N60&lt;0, "--", U60/N60)</f>
        <v>--</v>
      </c>
      <c r="Y60" s="61" t="str">
        <f>IF(O60&lt;0, "--", V60/O60)</f>
        <v>--</v>
      </c>
      <c r="Z60" s="61" t="str">
        <f>IF(P60&lt;0, "--", W60/P60)</f>
        <v>--</v>
      </c>
    </row>
    <row r="61" spans="1:26" ht="15.75" customHeight="1" x14ac:dyDescent="0.2">
      <c r="A61" s="4" t="s">
        <v>233</v>
      </c>
      <c r="B61" s="4" t="s">
        <v>54</v>
      </c>
      <c r="C61" s="4" t="s">
        <v>303</v>
      </c>
      <c r="D61" t="s">
        <v>69</v>
      </c>
      <c r="E61" s="5">
        <v>21653.0347</v>
      </c>
      <c r="F61" s="5">
        <v>4210.9863999999998</v>
      </c>
      <c r="G61" s="5">
        <v>110511.8735</v>
      </c>
      <c r="H61" s="5">
        <v>4139693.2666000002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-259105.42882900001</v>
      </c>
      <c r="O61" s="5">
        <v>-2501.4543570000001</v>
      </c>
      <c r="P61" s="5">
        <v>-15863380.1892599</v>
      </c>
      <c r="Q61" s="5">
        <v>-259105.42882900001</v>
      </c>
      <c r="R61" s="5">
        <v>-2501.4543570000001</v>
      </c>
      <c r="S61" s="5">
        <v>-15863380.1892599</v>
      </c>
      <c r="U61" s="60">
        <f>N61-Q61</f>
        <v>0</v>
      </c>
      <c r="V61" s="60">
        <f>O61-R61</f>
        <v>0</v>
      </c>
      <c r="W61" s="60">
        <f>P61-S61</f>
        <v>0</v>
      </c>
      <c r="X61" s="61" t="str">
        <f>IF(N61&lt;0, "--", U61/N61)</f>
        <v>--</v>
      </c>
      <c r="Y61" s="61" t="str">
        <f>IF(O61&lt;0, "--", V61/O61)</f>
        <v>--</v>
      </c>
      <c r="Z61" s="61" t="str">
        <f>IF(P61&lt;0, "--", W61/P61)</f>
        <v>--</v>
      </c>
    </row>
    <row r="62" spans="1:26" ht="15.75" customHeight="1" x14ac:dyDescent="0.2">
      <c r="A62" s="4" t="s">
        <v>234</v>
      </c>
      <c r="B62" s="4" t="s">
        <v>54</v>
      </c>
      <c r="C62" s="4" t="s">
        <v>303</v>
      </c>
      <c r="D62" t="s">
        <v>235</v>
      </c>
      <c r="E62" s="5">
        <v>30652.9123</v>
      </c>
      <c r="F62" s="5">
        <v>3902.8440999999998</v>
      </c>
      <c r="G62" s="5">
        <v>56023.225100000003</v>
      </c>
      <c r="H62" s="5">
        <v>7189431.4478000002</v>
      </c>
      <c r="I62" s="5">
        <v>1959.86607053904</v>
      </c>
      <c r="J62" s="5">
        <v>167.98966318676901</v>
      </c>
      <c r="K62" s="5">
        <v>76.6997691048891</v>
      </c>
      <c r="L62" s="5">
        <v>18.5142011701674</v>
      </c>
      <c r="M62" s="5">
        <v>48932.901432446299</v>
      </c>
      <c r="N62" s="5">
        <v>-469181.85393153899</v>
      </c>
      <c r="O62" s="5">
        <v>-5767.5483761867699</v>
      </c>
      <c r="P62" s="5">
        <v>-21127728.934939999</v>
      </c>
      <c r="Q62" s="5">
        <v>-469181.85393153899</v>
      </c>
      <c r="R62" s="5">
        <v>-5767.5483761867699</v>
      </c>
      <c r="S62" s="5">
        <v>-21127728.934939999</v>
      </c>
      <c r="U62" s="60">
        <f>N62-Q62</f>
        <v>0</v>
      </c>
      <c r="V62" s="60">
        <f>O62-R62</f>
        <v>0</v>
      </c>
      <c r="W62" s="60">
        <f>P62-S62</f>
        <v>0</v>
      </c>
      <c r="X62" s="61" t="str">
        <f>IF(N62&lt;0, "--", U62/N62)</f>
        <v>--</v>
      </c>
      <c r="Y62" s="61" t="str">
        <f>IF(O62&lt;0, "--", V62/O62)</f>
        <v>--</v>
      </c>
      <c r="Z62" s="61" t="str">
        <f>IF(P62&lt;0, "--", W62/P62)</f>
        <v>--</v>
      </c>
    </row>
    <row r="63" spans="1:26" ht="15.75" customHeight="1" x14ac:dyDescent="0.2">
      <c r="A63" s="4" t="s">
        <v>259</v>
      </c>
      <c r="B63" s="4" t="s">
        <v>77</v>
      </c>
      <c r="C63" s="4" t="s">
        <v>133</v>
      </c>
      <c r="D63" t="s">
        <v>260</v>
      </c>
      <c r="E63" s="5">
        <v>1758.9563000000001</v>
      </c>
      <c r="F63" s="5">
        <v>1186.1349</v>
      </c>
      <c r="G63" s="5">
        <v>12332.120199999999</v>
      </c>
      <c r="H63" s="5">
        <v>460245.85739999998</v>
      </c>
      <c r="I63" s="5">
        <v>0</v>
      </c>
      <c r="J63" s="5">
        <v>0</v>
      </c>
      <c r="K63" s="5">
        <v>373.00544733125599</v>
      </c>
      <c r="L63" s="5">
        <v>87.3512071555067</v>
      </c>
      <c r="M63" s="5">
        <v>200895.662310296</v>
      </c>
      <c r="N63" s="5">
        <v>-17693.263841</v>
      </c>
      <c r="O63" s="5">
        <v>640.85844699999996</v>
      </c>
      <c r="P63" s="5">
        <v>-1164677.97254</v>
      </c>
      <c r="Q63" s="5">
        <v>-17693.263841</v>
      </c>
      <c r="R63" s="5">
        <v>640.85844699999996</v>
      </c>
      <c r="S63" s="5">
        <v>-1164677.97254</v>
      </c>
      <c r="U63" s="60">
        <f>N63-Q63</f>
        <v>0</v>
      </c>
      <c r="V63" s="60">
        <f>O63-R63</f>
        <v>0</v>
      </c>
      <c r="W63" s="60">
        <f>P63-S63</f>
        <v>0</v>
      </c>
      <c r="X63" s="61" t="str">
        <f>IF(N63&lt;0, "--", U63/N63)</f>
        <v>--</v>
      </c>
      <c r="Y63" s="61">
        <f>IF(O63&lt;0, "--", V63/O63)</f>
        <v>0</v>
      </c>
      <c r="Z63" s="61" t="str">
        <f>IF(P63&lt;0, "--", W63/P63)</f>
        <v>--</v>
      </c>
    </row>
    <row r="64" spans="1:26" ht="15.75" customHeight="1" x14ac:dyDescent="0.2">
      <c r="A64" s="4" t="s">
        <v>257</v>
      </c>
      <c r="B64" s="4" t="s">
        <v>77</v>
      </c>
      <c r="C64" s="4" t="s">
        <v>133</v>
      </c>
      <c r="D64" t="s">
        <v>258</v>
      </c>
      <c r="E64" s="5">
        <v>653.28179999999998</v>
      </c>
      <c r="F64" s="5">
        <v>865.83920000000001</v>
      </c>
      <c r="G64" s="5">
        <v>15400.809300000001</v>
      </c>
      <c r="H64" s="5">
        <v>456408.02289999998</v>
      </c>
      <c r="I64" s="5">
        <v>0</v>
      </c>
      <c r="J64" s="5">
        <v>0</v>
      </c>
      <c r="K64" s="5">
        <v>16.002376202111599</v>
      </c>
      <c r="L64" s="5">
        <v>3.6371584209464398</v>
      </c>
      <c r="M64" s="5">
        <v>10142.4667667959</v>
      </c>
      <c r="N64" s="5">
        <v>4249.2889740000001</v>
      </c>
      <c r="O64" s="5">
        <v>663.32184199999995</v>
      </c>
      <c r="P64" s="5">
        <v>-147093.70393999899</v>
      </c>
      <c r="Q64" s="5">
        <v>4248.9578739999997</v>
      </c>
      <c r="R64" s="5">
        <v>663.29014199999995</v>
      </c>
      <c r="S64" s="5">
        <v>-147110.81053999899</v>
      </c>
      <c r="U64" s="60">
        <f>N64-Q64</f>
        <v>0.33110000000033324</v>
      </c>
      <c r="V64" s="60">
        <f>O64-R64</f>
        <v>3.1700000000000728E-2</v>
      </c>
      <c r="W64" s="60">
        <f>P64-S64</f>
        <v>17.106599999999162</v>
      </c>
      <c r="X64" s="61">
        <f>IF(N64&lt;0, "--", U64/N64)</f>
        <v>7.7918918206369372E-5</v>
      </c>
      <c r="Y64" s="61">
        <f>IF(O64&lt;0, "--", V64/O64)</f>
        <v>4.7789772615388611E-5</v>
      </c>
      <c r="Z64" s="61" t="str">
        <f>IF(P64&lt;0, "--", W64/P64)</f>
        <v>--</v>
      </c>
    </row>
    <row r="65" spans="1:26" ht="15.75" customHeight="1" x14ac:dyDescent="0.2">
      <c r="A65" s="4" t="s">
        <v>256</v>
      </c>
      <c r="B65" s="4" t="s">
        <v>77</v>
      </c>
      <c r="C65" s="4" t="s">
        <v>133</v>
      </c>
      <c r="D65" t="s">
        <v>84</v>
      </c>
      <c r="E65" s="5">
        <v>592.03279999999995</v>
      </c>
      <c r="F65" s="5">
        <v>416.68</v>
      </c>
      <c r="G65" s="5">
        <v>7759.2987000000003</v>
      </c>
      <c r="H65" s="5">
        <v>291097.70480000001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-2346.701196</v>
      </c>
      <c r="O65" s="5">
        <v>233.149832</v>
      </c>
      <c r="P65" s="5">
        <v>-255822.19584</v>
      </c>
      <c r="Q65" s="5">
        <v>-2371.3221960000001</v>
      </c>
      <c r="R65" s="5">
        <v>222.09383199999999</v>
      </c>
      <c r="S65" s="5">
        <v>-263926.36524000001</v>
      </c>
      <c r="U65" s="60">
        <f>N65-Q65</f>
        <v>24.621000000000095</v>
      </c>
      <c r="V65" s="60">
        <f>O65-R65</f>
        <v>11.056000000000012</v>
      </c>
      <c r="W65" s="60">
        <f>P65-S65</f>
        <v>8104.1694000000134</v>
      </c>
      <c r="X65" s="61" t="str">
        <f>IF(N65&lt;0, "--", U65/N65)</f>
        <v>--</v>
      </c>
      <c r="Y65" s="61">
        <f>IF(O65&lt;0, "--", V65/O65)</f>
        <v>4.7420149974630954E-2</v>
      </c>
      <c r="Z65" s="61" t="str">
        <f>IF(P65&lt;0, "--", W65/P65)</f>
        <v>--</v>
      </c>
    </row>
    <row r="66" spans="1:26" ht="15.75" customHeight="1" x14ac:dyDescent="0.2">
      <c r="A66" s="4" t="s">
        <v>254</v>
      </c>
      <c r="B66" s="4" t="s">
        <v>77</v>
      </c>
      <c r="C66" s="4" t="s">
        <v>133</v>
      </c>
      <c r="D66" t="s">
        <v>255</v>
      </c>
      <c r="E66" s="5">
        <v>1186.8289</v>
      </c>
      <c r="F66" s="5">
        <v>762.60649999999998</v>
      </c>
      <c r="G66" s="5">
        <v>7980.2978999999996</v>
      </c>
      <c r="H66" s="5">
        <v>367670.94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-12278.871423000001</v>
      </c>
      <c r="O66" s="5">
        <v>394.68954100000002</v>
      </c>
      <c r="P66" s="5">
        <v>-728721.59781999898</v>
      </c>
      <c r="Q66" s="5">
        <v>-12278.871423000001</v>
      </c>
      <c r="R66" s="5">
        <v>394.68954100000002</v>
      </c>
      <c r="S66" s="5">
        <v>-728721.59781999898</v>
      </c>
      <c r="U66" s="60">
        <f>N66-Q66</f>
        <v>0</v>
      </c>
      <c r="V66" s="60">
        <f>O66-R66</f>
        <v>0</v>
      </c>
      <c r="W66" s="60">
        <f>P66-S66</f>
        <v>0</v>
      </c>
      <c r="X66" s="61" t="str">
        <f>IF(N66&lt;0, "--", U66/N66)</f>
        <v>--</v>
      </c>
      <c r="Y66" s="61">
        <f>IF(O66&lt;0, "--", V66/O66)</f>
        <v>0</v>
      </c>
      <c r="Z66" s="61" t="str">
        <f>IF(P66&lt;0, "--", W66/P66)</f>
        <v>--</v>
      </c>
    </row>
    <row r="67" spans="1:26" ht="15.75" customHeight="1" x14ac:dyDescent="0.2">
      <c r="A67" s="4" t="s">
        <v>265</v>
      </c>
      <c r="B67" s="4" t="s">
        <v>77</v>
      </c>
      <c r="C67" s="4" t="s">
        <v>133</v>
      </c>
      <c r="D67" t="s">
        <v>266</v>
      </c>
      <c r="E67" s="5">
        <v>316.57010000000002</v>
      </c>
      <c r="F67" s="5">
        <v>254.1737</v>
      </c>
      <c r="G67" s="5">
        <v>4476.7332999999999</v>
      </c>
      <c r="H67" s="5">
        <v>619965.34719999996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-927.11830699999996</v>
      </c>
      <c r="O67" s="5">
        <v>156.036969</v>
      </c>
      <c r="P67" s="5">
        <v>327517.888819999</v>
      </c>
      <c r="Q67" s="5">
        <v>-933.60920699999997</v>
      </c>
      <c r="R67" s="5">
        <v>154.178169</v>
      </c>
      <c r="S67" s="5">
        <v>321388.68552</v>
      </c>
      <c r="U67" s="60">
        <f>N67-Q67</f>
        <v>6.4909000000000106</v>
      </c>
      <c r="V67" s="60">
        <f>O67-R67</f>
        <v>1.8588000000000022</v>
      </c>
      <c r="W67" s="60">
        <f>P67-S67</f>
        <v>6129.2032999990042</v>
      </c>
      <c r="X67" s="61" t="str">
        <f>IF(N67&lt;0, "--", U67/N67)</f>
        <v>--</v>
      </c>
      <c r="Y67" s="61">
        <f>IF(O67&lt;0, "--", V67/O67)</f>
        <v>1.1912561567380882E-2</v>
      </c>
      <c r="Z67" s="61">
        <f>IF(P67&lt;0, "--", W67/P67)</f>
        <v>1.8714102371878566E-2</v>
      </c>
    </row>
    <row r="68" spans="1:26" ht="15.75" customHeight="1" x14ac:dyDescent="0.2">
      <c r="A68" s="4" t="s">
        <v>252</v>
      </c>
      <c r="B68" s="4" t="s">
        <v>77</v>
      </c>
      <c r="C68" s="4" t="s">
        <v>133</v>
      </c>
      <c r="D68" t="s">
        <v>79</v>
      </c>
      <c r="E68" s="5">
        <v>874.26859999999999</v>
      </c>
      <c r="F68" s="5">
        <v>473.04259999999999</v>
      </c>
      <c r="G68" s="5">
        <v>5830.3409000000001</v>
      </c>
      <c r="H68" s="5">
        <v>220483.18169999999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-9093.4241020000009</v>
      </c>
      <c r="O68" s="5">
        <v>202.01933399999999</v>
      </c>
      <c r="P68" s="5">
        <v>-587166.15097999899</v>
      </c>
      <c r="Q68" s="5">
        <v>-9217.5395019999996</v>
      </c>
      <c r="R68" s="5">
        <v>137.55523400000001</v>
      </c>
      <c r="S68" s="5">
        <v>-592360.65347999905</v>
      </c>
      <c r="U68" s="60">
        <f>N68-Q68</f>
        <v>124.11539999999877</v>
      </c>
      <c r="V68" s="60">
        <f>O68-R68</f>
        <v>64.464099999999974</v>
      </c>
      <c r="W68" s="60">
        <f>P68-S68</f>
        <v>5194.5025000000605</v>
      </c>
      <c r="X68" s="61" t="str">
        <f>IF(N68&lt;0, "--", U68/N68)</f>
        <v>--</v>
      </c>
      <c r="Y68" s="61">
        <f>IF(O68&lt;0, "--", V68/O68)</f>
        <v>0.31909866607123838</v>
      </c>
      <c r="Z68" s="61" t="str">
        <f>IF(P68&lt;0, "--", W68/P68)</f>
        <v>--</v>
      </c>
    </row>
    <row r="69" spans="1:26" ht="15.75" customHeight="1" x14ac:dyDescent="0.2">
      <c r="A69" s="4" t="s">
        <v>250</v>
      </c>
      <c r="B69" s="4" t="s">
        <v>77</v>
      </c>
      <c r="C69" s="4" t="s">
        <v>133</v>
      </c>
      <c r="D69" t="s">
        <v>251</v>
      </c>
      <c r="E69" s="5">
        <v>645.21630000000005</v>
      </c>
      <c r="F69" s="5">
        <v>72.649500000000003</v>
      </c>
      <c r="G69" s="5">
        <v>518.26760000000002</v>
      </c>
      <c r="H69" s="5">
        <v>143702.66209999999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-10495.574640999999</v>
      </c>
      <c r="O69" s="5">
        <v>-127.367553</v>
      </c>
      <c r="P69" s="5">
        <v>-452348.15584000002</v>
      </c>
      <c r="Q69" s="5">
        <v>-10495.574640999999</v>
      </c>
      <c r="R69" s="5">
        <v>-127.367553</v>
      </c>
      <c r="S69" s="5">
        <v>-452348.15584000002</v>
      </c>
      <c r="U69" s="60">
        <f>N69-Q69</f>
        <v>0</v>
      </c>
      <c r="V69" s="60">
        <f>O69-R69</f>
        <v>0</v>
      </c>
      <c r="W69" s="60">
        <f>P69-S69</f>
        <v>0</v>
      </c>
      <c r="X69" s="61" t="str">
        <f>IF(N69&lt;0, "--", U69/N69)</f>
        <v>--</v>
      </c>
      <c r="Y69" s="61" t="str">
        <f>IF(O69&lt;0, "--", V69/O69)</f>
        <v>--</v>
      </c>
      <c r="Z69" s="61" t="str">
        <f>IF(P69&lt;0, "--", W69/P69)</f>
        <v>--</v>
      </c>
    </row>
    <row r="70" spans="1:26" ht="15.75" customHeight="1" x14ac:dyDescent="0.2">
      <c r="A70" s="4" t="s">
        <v>248</v>
      </c>
      <c r="B70" s="4" t="s">
        <v>77</v>
      </c>
      <c r="C70" s="4" t="s">
        <v>133</v>
      </c>
      <c r="D70" t="s">
        <v>249</v>
      </c>
      <c r="E70" s="5">
        <v>3516.2008999999998</v>
      </c>
      <c r="F70" s="5">
        <v>2901.0884999999998</v>
      </c>
      <c r="G70" s="5">
        <v>51355.1348</v>
      </c>
      <c r="H70" s="5">
        <v>2034509.41349999</v>
      </c>
      <c r="I70" s="5">
        <v>0</v>
      </c>
      <c r="J70" s="5">
        <v>0</v>
      </c>
      <c r="K70" s="5">
        <v>228.407944585173</v>
      </c>
      <c r="L70" s="5">
        <v>56.763209217870802</v>
      </c>
      <c r="M70" s="5">
        <v>148154.86785177799</v>
      </c>
      <c r="N70" s="5">
        <v>-8666.4145630000003</v>
      </c>
      <c r="O70" s="5">
        <v>1811.06622099999</v>
      </c>
      <c r="P70" s="5">
        <v>-1213756.97792</v>
      </c>
      <c r="Q70" s="5">
        <v>-8738.9892629999995</v>
      </c>
      <c r="R70" s="5">
        <v>1803.11342099999</v>
      </c>
      <c r="S70" s="5">
        <v>-1218227.38432</v>
      </c>
      <c r="U70" s="60">
        <f>N70-Q70</f>
        <v>72.574699999999211</v>
      </c>
      <c r="V70" s="60">
        <f>O70-R70</f>
        <v>7.9528000000000247</v>
      </c>
      <c r="W70" s="60">
        <f>P70-S70</f>
        <v>4470.406399999978</v>
      </c>
      <c r="X70" s="61" t="str">
        <f>IF(N70&lt;0, "--", U70/N70)</f>
        <v>--</v>
      </c>
      <c r="Y70" s="61">
        <f>IF(O70&lt;0, "--", V70/O70)</f>
        <v>4.3912254051145863E-3</v>
      </c>
      <c r="Z70" s="61" t="str">
        <f>IF(P70&lt;0, "--", W70/P70)</f>
        <v>--</v>
      </c>
    </row>
    <row r="71" spans="1:26" ht="15.75" customHeight="1" x14ac:dyDescent="0.2">
      <c r="A71" s="4" t="s">
        <v>245</v>
      </c>
      <c r="B71" s="4" t="s">
        <v>77</v>
      </c>
      <c r="C71" s="4" t="s">
        <v>133</v>
      </c>
      <c r="D71" t="s">
        <v>246</v>
      </c>
      <c r="E71" s="5">
        <v>1695.1867</v>
      </c>
      <c r="F71" s="5">
        <v>1290.6846</v>
      </c>
      <c r="G71" s="5">
        <v>24340.433999999899</v>
      </c>
      <c r="H71" s="5">
        <v>900304.02859999996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-4596.4029689999998</v>
      </c>
      <c r="O71" s="5">
        <v>765.17672299999901</v>
      </c>
      <c r="P71" s="5">
        <v>-665709.444859999</v>
      </c>
      <c r="Q71" s="5">
        <v>-4596.8157689999998</v>
      </c>
      <c r="R71" s="5">
        <v>764.93692299999896</v>
      </c>
      <c r="S71" s="5">
        <v>-665807.40625999996</v>
      </c>
      <c r="U71" s="60">
        <f>N71-Q71</f>
        <v>0.41280000000006112</v>
      </c>
      <c r="V71" s="60">
        <f>O71-R71</f>
        <v>0.2398000000000593</v>
      </c>
      <c r="W71" s="60">
        <f>P71-S71</f>
        <v>97.961400000960566</v>
      </c>
      <c r="X71" s="61" t="str">
        <f>IF(N71&lt;0, "--", U71/N71)</f>
        <v>--</v>
      </c>
      <c r="Y71" s="61">
        <f>IF(O71&lt;0, "--", V71/O71)</f>
        <v>3.1339165553793198E-4</v>
      </c>
      <c r="Z71" s="61" t="str">
        <f>IF(P71&lt;0, "--", W71/P71)</f>
        <v>--</v>
      </c>
    </row>
    <row r="72" spans="1:26" ht="15.75" customHeight="1" x14ac:dyDescent="0.2">
      <c r="A72" s="4" t="s">
        <v>253</v>
      </c>
      <c r="B72" s="4" t="s">
        <v>77</v>
      </c>
      <c r="C72" s="4" t="s">
        <v>133</v>
      </c>
      <c r="D72" t="s">
        <v>80</v>
      </c>
      <c r="E72" s="5">
        <v>767.16060000000004</v>
      </c>
      <c r="F72" s="5">
        <v>745.20929999999998</v>
      </c>
      <c r="G72" s="5">
        <v>7864.6869999999999</v>
      </c>
      <c r="H72" s="5">
        <v>301254.46750000003</v>
      </c>
      <c r="I72" s="5">
        <v>28.159943540326399</v>
      </c>
      <c r="J72" s="5">
        <v>13.899972131056</v>
      </c>
      <c r="K72" s="5">
        <v>0</v>
      </c>
      <c r="L72" s="5">
        <v>0</v>
      </c>
      <c r="M72" s="5">
        <v>0</v>
      </c>
      <c r="N72" s="5">
        <v>-5258.9043855403197</v>
      </c>
      <c r="O72" s="5">
        <v>493.489541868944</v>
      </c>
      <c r="P72" s="5">
        <v>-407448.49478000001</v>
      </c>
      <c r="Q72" s="5">
        <v>-5258.9043855403197</v>
      </c>
      <c r="R72" s="5">
        <v>493.489541868944</v>
      </c>
      <c r="S72" s="5">
        <v>-407448.49478000001</v>
      </c>
      <c r="U72" s="60">
        <f>N72-Q72</f>
        <v>0</v>
      </c>
      <c r="V72" s="60">
        <f>O72-R72</f>
        <v>0</v>
      </c>
      <c r="W72" s="60">
        <f>P72-S72</f>
        <v>0</v>
      </c>
      <c r="X72" s="61" t="str">
        <f>IF(N72&lt;0, "--", U72/N72)</f>
        <v>--</v>
      </c>
      <c r="Y72" s="61">
        <f>IF(O72&lt;0, "--", V72/O72)</f>
        <v>0</v>
      </c>
      <c r="Z72" s="61" t="str">
        <f>IF(P72&lt;0, "--", W72/P72)</f>
        <v>--</v>
      </c>
    </row>
    <row r="73" spans="1:26" ht="15.75" customHeight="1" x14ac:dyDescent="0.2">
      <c r="A73" s="4" t="s">
        <v>243</v>
      </c>
      <c r="B73" s="4" t="s">
        <v>77</v>
      </c>
      <c r="C73" s="4" t="s">
        <v>133</v>
      </c>
      <c r="D73" t="s">
        <v>244</v>
      </c>
      <c r="E73" s="5">
        <v>165.66159999999999</v>
      </c>
      <c r="F73" s="5">
        <v>96.195499999999996</v>
      </c>
      <c r="G73" s="5">
        <v>1714.7354</v>
      </c>
      <c r="H73" s="5">
        <v>55748.556699999899</v>
      </c>
      <c r="I73" s="5">
        <v>0</v>
      </c>
      <c r="J73" s="5">
        <v>0</v>
      </c>
      <c r="K73" s="5">
        <v>42.443228944831702</v>
      </c>
      <c r="L73" s="5">
        <v>10.5494406958237</v>
      </c>
      <c r="M73" s="5">
        <v>27530.484879732699</v>
      </c>
      <c r="N73" s="5">
        <v>-1113.1081119999899</v>
      </c>
      <c r="O73" s="5">
        <v>44.8404039999999</v>
      </c>
      <c r="P73" s="5">
        <v>-97289.629379999897</v>
      </c>
      <c r="Q73" s="5">
        <v>-1113.1081119999899</v>
      </c>
      <c r="R73" s="5">
        <v>44.8404039999999</v>
      </c>
      <c r="S73" s="5">
        <v>-97289.629379999897</v>
      </c>
      <c r="U73" s="60">
        <f>N73-Q73</f>
        <v>0</v>
      </c>
      <c r="V73" s="60">
        <f>O73-R73</f>
        <v>0</v>
      </c>
      <c r="W73" s="60">
        <f>P73-S73</f>
        <v>0</v>
      </c>
      <c r="X73" s="61" t="str">
        <f>IF(N73&lt;0, "--", U73/N73)</f>
        <v>--</v>
      </c>
      <c r="Y73" s="61">
        <f>IF(O73&lt;0, "--", V73/O73)</f>
        <v>0</v>
      </c>
      <c r="Z73" s="61" t="str">
        <f>IF(P73&lt;0, "--", W73/P73)</f>
        <v>--</v>
      </c>
    </row>
    <row r="74" spans="1:26" ht="15.75" customHeight="1" x14ac:dyDescent="0.2">
      <c r="A74" s="4" t="s">
        <v>241</v>
      </c>
      <c r="B74" s="4" t="s">
        <v>77</v>
      </c>
      <c r="C74" s="4" t="s">
        <v>303</v>
      </c>
      <c r="D74" t="s">
        <v>242</v>
      </c>
      <c r="E74" s="5">
        <v>4599.8253000000004</v>
      </c>
      <c r="F74" s="5">
        <v>3123.7215000000001</v>
      </c>
      <c r="G74" s="5">
        <v>53199.064100000003</v>
      </c>
      <c r="H74" s="5">
        <v>2511460.7003000001</v>
      </c>
      <c r="I74" s="5">
        <v>1.949996090328</v>
      </c>
      <c r="J74" s="5">
        <v>38.159923490726399</v>
      </c>
      <c r="K74" s="5">
        <v>237.597794167096</v>
      </c>
      <c r="L74" s="5">
        <v>59.9486650675872</v>
      </c>
      <c r="M74" s="5">
        <v>156353.187697549</v>
      </c>
      <c r="N74" s="5">
        <v>-25321.903767090302</v>
      </c>
      <c r="O74" s="5">
        <v>1659.6157335092701</v>
      </c>
      <c r="P74" s="5">
        <v>-1737857.9118399899</v>
      </c>
      <c r="Q74" s="5">
        <v>-25321.903767090302</v>
      </c>
      <c r="R74" s="5">
        <v>1659.6157335092701</v>
      </c>
      <c r="S74" s="5">
        <v>-1737857.9118399899</v>
      </c>
      <c r="U74" s="60">
        <f>N74-Q74</f>
        <v>0</v>
      </c>
      <c r="V74" s="60">
        <f>O74-R74</f>
        <v>0</v>
      </c>
      <c r="W74" s="60">
        <f>P74-S74</f>
        <v>0</v>
      </c>
      <c r="X74" s="61" t="str">
        <f>IF(N74&lt;0, "--", U74/N74)</f>
        <v>--</v>
      </c>
      <c r="Y74" s="61">
        <f>IF(O74&lt;0, "--", V74/O74)</f>
        <v>0</v>
      </c>
      <c r="Z74" s="61" t="str">
        <f>IF(P74&lt;0, "--", W74/P74)</f>
        <v>--</v>
      </c>
    </row>
    <row r="75" spans="1:26" ht="15.75" customHeight="1" x14ac:dyDescent="0.2">
      <c r="A75" s="4" t="s">
        <v>247</v>
      </c>
      <c r="B75" s="4" t="s">
        <v>77</v>
      </c>
      <c r="C75" s="4" t="s">
        <v>303</v>
      </c>
      <c r="D75" t="s">
        <v>85</v>
      </c>
      <c r="E75" s="5">
        <v>2697.5104000000001</v>
      </c>
      <c r="F75" s="5">
        <v>1989.0971999999999</v>
      </c>
      <c r="G75" s="5">
        <v>28006.829000000002</v>
      </c>
      <c r="H75" s="5">
        <v>1283814.8729999999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-18039.673527999999</v>
      </c>
      <c r="O75" s="5">
        <v>1152.868976</v>
      </c>
      <c r="P75" s="5">
        <v>-1208145.2345199999</v>
      </c>
      <c r="Q75" s="5">
        <v>-18039.673527999999</v>
      </c>
      <c r="R75" s="5">
        <v>1152.868976</v>
      </c>
      <c r="S75" s="5">
        <v>-1208145.2345199999</v>
      </c>
      <c r="U75" s="60">
        <f>N75-Q75</f>
        <v>0</v>
      </c>
      <c r="V75" s="60">
        <f>O75-R75</f>
        <v>0</v>
      </c>
      <c r="W75" s="60">
        <f>P75-S75</f>
        <v>0</v>
      </c>
      <c r="X75" s="61" t="str">
        <f>IF(N75&lt;0, "--", U75/N75)</f>
        <v>--</v>
      </c>
      <c r="Y75" s="61">
        <f>IF(O75&lt;0, "--", V75/O75)</f>
        <v>0</v>
      </c>
      <c r="Z75" s="61" t="str">
        <f>IF(P75&lt;0, "--", W75/P75)</f>
        <v>--</v>
      </c>
    </row>
    <row r="76" spans="1:26" ht="15.75" customHeight="1" x14ac:dyDescent="0.2">
      <c r="A76" s="4" t="s">
        <v>267</v>
      </c>
      <c r="B76" s="4" t="s">
        <v>77</v>
      </c>
      <c r="C76" s="4" t="s">
        <v>303</v>
      </c>
      <c r="D76" t="s">
        <v>268</v>
      </c>
      <c r="E76" s="5">
        <v>24.4618</v>
      </c>
      <c r="F76" s="5">
        <v>4.2359999999999998</v>
      </c>
      <c r="G76" s="5">
        <v>84.240699999999904</v>
      </c>
      <c r="H76" s="5">
        <v>9086.7356999999993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-333.322226</v>
      </c>
      <c r="O76" s="5">
        <v>-3.3471579999999901</v>
      </c>
      <c r="P76" s="5">
        <v>-13511.075139999901</v>
      </c>
      <c r="Q76" s="5">
        <v>-333.322226</v>
      </c>
      <c r="R76" s="5">
        <v>-3.3471579999999901</v>
      </c>
      <c r="S76" s="5">
        <v>-13511.075139999901</v>
      </c>
      <c r="U76" s="60">
        <f>N76-Q76</f>
        <v>0</v>
      </c>
      <c r="V76" s="60">
        <f>O76-R76</f>
        <v>0</v>
      </c>
      <c r="W76" s="60">
        <f>P76-S76</f>
        <v>0</v>
      </c>
      <c r="X76" s="61" t="str">
        <f>IF(N76&lt;0, "--", U76/N76)</f>
        <v>--</v>
      </c>
      <c r="Y76" s="61" t="str">
        <f>IF(O76&lt;0, "--", V76/O76)</f>
        <v>--</v>
      </c>
      <c r="Z76" s="61" t="str">
        <f>IF(P76&lt;0, "--", W76/P76)</f>
        <v>--</v>
      </c>
    </row>
    <row r="77" spans="1:26" ht="15.75" customHeight="1" x14ac:dyDescent="0.2">
      <c r="A77" s="4" t="s">
        <v>263</v>
      </c>
      <c r="B77" s="4" t="s">
        <v>77</v>
      </c>
      <c r="C77" s="4" t="s">
        <v>303</v>
      </c>
      <c r="D77" t="s">
        <v>264</v>
      </c>
      <c r="E77" s="5">
        <v>3332.0866999999998</v>
      </c>
      <c r="F77" s="5">
        <v>2307.4331000000002</v>
      </c>
      <c r="G77" s="5">
        <v>24739.825000000001</v>
      </c>
      <c r="H77" s="5">
        <v>1159859.6239</v>
      </c>
      <c r="I77" s="5">
        <v>8.9099821358064002</v>
      </c>
      <c r="J77" s="5">
        <v>26.6899464876176</v>
      </c>
      <c r="K77" s="5">
        <v>0</v>
      </c>
      <c r="L77" s="5">
        <v>0</v>
      </c>
      <c r="M77" s="5">
        <v>0</v>
      </c>
      <c r="N77" s="5">
        <v>-32147.8049511358</v>
      </c>
      <c r="O77" s="5">
        <v>1247.79627651238</v>
      </c>
      <c r="P77" s="5">
        <v>-1918322.06956</v>
      </c>
      <c r="Q77" s="5">
        <v>-32147.8049511358</v>
      </c>
      <c r="R77" s="5">
        <v>1247.79627651238</v>
      </c>
      <c r="S77" s="5">
        <v>-1918322.06956</v>
      </c>
      <c r="U77" s="60">
        <f>N77-Q77</f>
        <v>0</v>
      </c>
      <c r="V77" s="60">
        <f>O77-R77</f>
        <v>0</v>
      </c>
      <c r="W77" s="60">
        <f>P77-S77</f>
        <v>0</v>
      </c>
      <c r="X77" s="61" t="str">
        <f>IF(N77&lt;0, "--", U77/N77)</f>
        <v>--</v>
      </c>
      <c r="Y77" s="61">
        <f>IF(O77&lt;0, "--", V77/O77)</f>
        <v>0</v>
      </c>
      <c r="Z77" s="61" t="str">
        <f>IF(P77&lt;0, "--", W77/P77)</f>
        <v>--</v>
      </c>
    </row>
    <row r="78" spans="1:26" ht="15.75" customHeight="1" x14ac:dyDescent="0.2">
      <c r="A78" s="4" t="s">
        <v>261</v>
      </c>
      <c r="B78" s="4" t="s">
        <v>77</v>
      </c>
      <c r="C78" s="4" t="s">
        <v>303</v>
      </c>
      <c r="D78" t="s">
        <v>262</v>
      </c>
      <c r="E78" s="5">
        <v>1468.5201</v>
      </c>
      <c r="F78" s="5">
        <v>2000.9675999999999</v>
      </c>
      <c r="G78" s="5">
        <v>23181.804899999999</v>
      </c>
      <c r="H78" s="5">
        <v>2084026.0445000001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-1885.8332069999999</v>
      </c>
      <c r="O78" s="5">
        <v>1545.72636899999</v>
      </c>
      <c r="P78" s="5">
        <v>727407.17611999996</v>
      </c>
      <c r="Q78" s="5">
        <v>-1885.8332069999999</v>
      </c>
      <c r="R78" s="5">
        <v>1545.72636899999</v>
      </c>
      <c r="S78" s="5">
        <v>727407.17611999996</v>
      </c>
      <c r="U78" s="60">
        <f>N78-Q78</f>
        <v>0</v>
      </c>
      <c r="V78" s="60">
        <f>O78-R78</f>
        <v>0</v>
      </c>
      <c r="W78" s="60">
        <f>P78-S78</f>
        <v>0</v>
      </c>
      <c r="X78" s="61" t="str">
        <f>IF(N78&lt;0, "--", U78/N78)</f>
        <v>--</v>
      </c>
      <c r="Y78" s="61">
        <f>IF(O78&lt;0, "--", V78/O78)</f>
        <v>0</v>
      </c>
      <c r="Z78" s="61">
        <f>IF(P78&lt;0, "--", W78/P78)</f>
        <v>0</v>
      </c>
    </row>
    <row r="79" spans="1:26" ht="15.75" customHeight="1" x14ac:dyDescent="0.2">
      <c r="A79" t="s">
        <v>279</v>
      </c>
      <c r="B79" t="s">
        <v>89</v>
      </c>
      <c r="C79" s="4" t="s">
        <v>133</v>
      </c>
      <c r="D79" t="s">
        <v>88</v>
      </c>
      <c r="E79" s="5">
        <v>3263.8811999999998</v>
      </c>
      <c r="F79" s="5">
        <v>442.3338</v>
      </c>
      <c r="G79" s="5">
        <v>3847.4223000000002</v>
      </c>
      <c r="H79" s="5">
        <v>685244.17700000003</v>
      </c>
      <c r="I79" s="5">
        <v>0</v>
      </c>
      <c r="J79" s="5">
        <v>0</v>
      </c>
      <c r="K79" s="5">
        <v>1401.6767916788001</v>
      </c>
      <c r="L79" s="5">
        <v>542.99356632069703</v>
      </c>
      <c r="M79" s="5">
        <v>1243179.1746060201</v>
      </c>
      <c r="N79" s="5">
        <v>-51867.029783999998</v>
      </c>
      <c r="O79" s="5">
        <v>-569.46937200000002</v>
      </c>
      <c r="P79" s="5">
        <v>-2329929.27556</v>
      </c>
      <c r="Q79" s="5">
        <v>-51867.029783999998</v>
      </c>
      <c r="R79" s="5">
        <v>-569.46937200000002</v>
      </c>
      <c r="S79" s="5">
        <v>-2329929.27556</v>
      </c>
      <c r="U79" s="60">
        <f>N79-Q79</f>
        <v>0</v>
      </c>
      <c r="V79" s="60">
        <f>O79-R79</f>
        <v>0</v>
      </c>
      <c r="W79" s="60">
        <f>P79-S79</f>
        <v>0</v>
      </c>
      <c r="X79" s="61" t="str">
        <f>IF(N79&lt;0, "--", U79/N79)</f>
        <v>--</v>
      </c>
      <c r="Y79" s="61" t="str">
        <f>IF(O79&lt;0, "--", V79/O79)</f>
        <v>--</v>
      </c>
      <c r="Z79" s="61" t="str">
        <f>IF(P79&lt;0, "--", W79/P79)</f>
        <v>--</v>
      </c>
    </row>
    <row r="80" spans="1:26" ht="15.75" customHeight="1" x14ac:dyDescent="0.2">
      <c r="A80" t="s">
        <v>272</v>
      </c>
      <c r="B80" t="s">
        <v>89</v>
      </c>
      <c r="C80" s="4" t="s">
        <v>133</v>
      </c>
      <c r="D80" t="s">
        <v>90</v>
      </c>
      <c r="E80" s="5">
        <v>8838.3984999999993</v>
      </c>
      <c r="F80" s="5">
        <v>1147.8847000000001</v>
      </c>
      <c r="G80" s="5">
        <v>17449.7945</v>
      </c>
      <c r="H80" s="5">
        <v>1337967.7346999999</v>
      </c>
      <c r="I80" s="5">
        <v>1.3799972331552</v>
      </c>
      <c r="J80" s="5">
        <v>0.52999893737119996</v>
      </c>
      <c r="K80" s="5">
        <v>0</v>
      </c>
      <c r="L80" s="5">
        <v>0</v>
      </c>
      <c r="M80" s="5">
        <v>0</v>
      </c>
      <c r="N80" s="5">
        <v>-133423.04789223301</v>
      </c>
      <c r="O80" s="5">
        <v>-1592.5488339373701</v>
      </c>
      <c r="P80" s="5">
        <v>-6826944.7995999996</v>
      </c>
      <c r="Q80" s="5">
        <v>-133423.04789223301</v>
      </c>
      <c r="R80" s="5">
        <v>-1592.5488339373701</v>
      </c>
      <c r="S80" s="5">
        <v>-6826944.7995999996</v>
      </c>
      <c r="U80" s="60">
        <f>N80-Q80</f>
        <v>0</v>
      </c>
      <c r="V80" s="60">
        <f>O80-R80</f>
        <v>0</v>
      </c>
      <c r="W80" s="60">
        <f>P80-S80</f>
        <v>0</v>
      </c>
      <c r="X80" s="61" t="str">
        <f>IF(N80&lt;0, "--", U80/N80)</f>
        <v>--</v>
      </c>
      <c r="Y80" s="61" t="str">
        <f>IF(O80&lt;0, "--", V80/O80)</f>
        <v>--</v>
      </c>
      <c r="Z80" s="61" t="str">
        <f>IF(P80&lt;0, "--", W80/P80)</f>
        <v>--</v>
      </c>
    </row>
    <row r="81" spans="1:26" ht="15.75" customHeight="1" x14ac:dyDescent="0.2">
      <c r="A81" t="s">
        <v>270</v>
      </c>
      <c r="B81" t="s">
        <v>89</v>
      </c>
      <c r="C81" s="57" t="s">
        <v>133</v>
      </c>
      <c r="D81" s="57" t="s">
        <v>271</v>
      </c>
      <c r="E81" s="58">
        <v>2540.5009999999902</v>
      </c>
      <c r="F81" s="58">
        <v>423.89569999999998</v>
      </c>
      <c r="G81" s="58">
        <v>3997.1541999999999</v>
      </c>
      <c r="H81" s="58">
        <v>673008.15639999998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-39369.197870000004</v>
      </c>
      <c r="O81" s="58">
        <v>-363.65960999999999</v>
      </c>
      <c r="P81" s="58">
        <v>-1673906.6673999999</v>
      </c>
      <c r="Q81" s="58">
        <v>-39369.197870000004</v>
      </c>
      <c r="R81" s="58">
        <v>-363.65960999999999</v>
      </c>
      <c r="S81" s="58">
        <v>-1673906.6673999999</v>
      </c>
      <c r="U81" s="60">
        <f>N81-Q81</f>
        <v>0</v>
      </c>
      <c r="V81" s="60">
        <f>O81-R81</f>
        <v>0</v>
      </c>
      <c r="W81" s="60">
        <f>P81-S81</f>
        <v>0</v>
      </c>
      <c r="X81" s="61" t="str">
        <f>IF(N81&lt;0, "--", U81/N81)</f>
        <v>--</v>
      </c>
      <c r="Y81" s="61" t="str">
        <f>IF(O81&lt;0, "--", V81/O81)</f>
        <v>--</v>
      </c>
      <c r="Z81" s="61" t="str">
        <f>IF(P81&lt;0, "--", W81/P81)</f>
        <v>--</v>
      </c>
    </row>
    <row r="82" spans="1:26" ht="15.75" customHeight="1" x14ac:dyDescent="0.2">
      <c r="A82" t="s">
        <v>269</v>
      </c>
      <c r="B82" t="s">
        <v>89</v>
      </c>
      <c r="C82" t="s">
        <v>133</v>
      </c>
      <c r="D82" t="s">
        <v>99</v>
      </c>
      <c r="E82" s="6">
        <v>2534.8465999999999</v>
      </c>
      <c r="F82" s="6">
        <v>345.73379999999997</v>
      </c>
      <c r="G82" s="6">
        <v>4577.6768000000002</v>
      </c>
      <c r="H82" s="6">
        <v>461863.9791</v>
      </c>
      <c r="I82" s="6">
        <v>17.009965895630401</v>
      </c>
      <c r="J82" s="6">
        <v>17.009965895630401</v>
      </c>
      <c r="K82" s="6">
        <v>0</v>
      </c>
      <c r="L82" s="6">
        <v>0</v>
      </c>
      <c r="M82" s="6">
        <v>0</v>
      </c>
      <c r="N82" s="6">
        <v>-38709.164627895603</v>
      </c>
      <c r="O82" s="6">
        <v>-457.07861189562999</v>
      </c>
      <c r="P82" s="6">
        <v>-1879827.3099799899</v>
      </c>
      <c r="Q82" s="6">
        <v>-38709.164627895603</v>
      </c>
      <c r="R82" s="6">
        <v>-457.07861189562999</v>
      </c>
      <c r="S82" s="6">
        <v>-1879827.3099799899</v>
      </c>
      <c r="U82" s="60">
        <f>N82-Q82</f>
        <v>0</v>
      </c>
      <c r="V82" s="60">
        <f>O82-R82</f>
        <v>0</v>
      </c>
      <c r="W82" s="60">
        <f>P82-S82</f>
        <v>0</v>
      </c>
      <c r="X82" s="61" t="str">
        <f>IF(N82&lt;0, "--", U82/N82)</f>
        <v>--</v>
      </c>
      <c r="Y82" s="61" t="str">
        <f>IF(O82&lt;0, "--", V82/O82)</f>
        <v>--</v>
      </c>
      <c r="Z82" s="61" t="str">
        <f>IF(P82&lt;0, "--", W82/P82)</f>
        <v>--</v>
      </c>
    </row>
    <row r="83" spans="1:26" ht="15.75" customHeight="1" x14ac:dyDescent="0.2">
      <c r="A83" t="s">
        <v>273</v>
      </c>
      <c r="B83" t="s">
        <v>89</v>
      </c>
      <c r="C83" t="s">
        <v>133</v>
      </c>
      <c r="D83" t="s">
        <v>98</v>
      </c>
      <c r="E83" s="6">
        <v>7196.4269999999997</v>
      </c>
      <c r="F83" s="6">
        <v>907.06119999999999</v>
      </c>
      <c r="G83" s="6">
        <v>7451.0986999999996</v>
      </c>
      <c r="H83" s="6">
        <v>1468645.2456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-115391.91019</v>
      </c>
      <c r="O83" s="6">
        <v>-1323.8311699999999</v>
      </c>
      <c r="P83" s="6">
        <v>-5179414.017</v>
      </c>
      <c r="Q83" s="6">
        <v>-115391.91019</v>
      </c>
      <c r="R83" s="6">
        <v>-1323.8311699999999</v>
      </c>
      <c r="S83" s="6">
        <v>-5179414.017</v>
      </c>
      <c r="U83" s="60">
        <f>N83-Q83</f>
        <v>0</v>
      </c>
      <c r="V83" s="60">
        <f>O83-R83</f>
        <v>0</v>
      </c>
      <c r="W83" s="60">
        <f>P83-S83</f>
        <v>0</v>
      </c>
      <c r="X83" s="61" t="str">
        <f>IF(N83&lt;0, "--", U83/N83)</f>
        <v>--</v>
      </c>
      <c r="Y83" s="61" t="str">
        <f>IF(O83&lt;0, "--", V83/O83)</f>
        <v>--</v>
      </c>
      <c r="Z83" s="61" t="str">
        <f>IF(P83&lt;0, "--", W83/P83)</f>
        <v>--</v>
      </c>
    </row>
    <row r="84" spans="1:26" ht="15.75" customHeight="1" x14ac:dyDescent="0.2">
      <c r="A84" t="s">
        <v>275</v>
      </c>
      <c r="B84" t="s">
        <v>89</v>
      </c>
      <c r="C84" t="s">
        <v>133</v>
      </c>
      <c r="D84" t="s">
        <v>276</v>
      </c>
      <c r="E84" s="6">
        <v>3670.2170999999998</v>
      </c>
      <c r="F84" s="6">
        <v>1319.4193</v>
      </c>
      <c r="G84" s="6">
        <v>13169.7148</v>
      </c>
      <c r="H84" s="6">
        <v>546518.959399999</v>
      </c>
      <c r="I84" s="6">
        <v>9378.8311957809001</v>
      </c>
      <c r="J84" s="6">
        <v>803.89838821265596</v>
      </c>
      <c r="K84" s="6">
        <v>4715.0956085094904</v>
      </c>
      <c r="L84" s="6">
        <v>1071.6155932659301</v>
      </c>
      <c r="M84" s="6">
        <v>2144636.4276267099</v>
      </c>
      <c r="N84" s="6">
        <v>-58859.722292780898</v>
      </c>
      <c r="O84" s="6">
        <v>-622.24638921265603</v>
      </c>
      <c r="P84" s="6">
        <v>-2844027.5975799998</v>
      </c>
      <c r="Q84" s="6">
        <v>-58859.722292780898</v>
      </c>
      <c r="R84" s="6">
        <v>-622.24638921265603</v>
      </c>
      <c r="S84" s="6">
        <v>-2844027.5975799998</v>
      </c>
    </row>
    <row r="85" spans="1:26" ht="15.75" customHeight="1" x14ac:dyDescent="0.2">
      <c r="A85" s="4" t="s">
        <v>277</v>
      </c>
      <c r="B85" s="4" t="s">
        <v>89</v>
      </c>
      <c r="C85" s="4" t="s">
        <v>133</v>
      </c>
      <c r="D85" t="s">
        <v>278</v>
      </c>
      <c r="E85" s="5">
        <v>2002.9027000000001</v>
      </c>
      <c r="F85" s="5">
        <v>297.82819999999998</v>
      </c>
      <c r="G85" s="5">
        <v>3059.6255000000001</v>
      </c>
      <c r="H85" s="5">
        <v>308605.02439999999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-31129.923589000002</v>
      </c>
      <c r="O85" s="5">
        <v>-323.07163700000001</v>
      </c>
      <c r="P85" s="5">
        <v>-1541676.4898599901</v>
      </c>
      <c r="Q85" s="5">
        <v>-31129.923589000002</v>
      </c>
      <c r="R85" s="5">
        <v>-323.07163700000001</v>
      </c>
      <c r="S85" s="5">
        <v>-1541676.4898599901</v>
      </c>
    </row>
    <row r="86" spans="1:26" s="57" customFormat="1" ht="15.75" customHeight="1" x14ac:dyDescent="0.2">
      <c r="A86" s="4" t="s">
        <v>282</v>
      </c>
      <c r="B86" s="4" t="s">
        <v>89</v>
      </c>
      <c r="C86" s="4" t="s">
        <v>133</v>
      </c>
      <c r="D86" t="s">
        <v>283</v>
      </c>
      <c r="E86" s="5">
        <v>6814.3684999999996</v>
      </c>
      <c r="F86" s="5">
        <v>846.35400000000004</v>
      </c>
      <c r="G86" s="5">
        <v>10301.6474</v>
      </c>
      <c r="H86" s="5">
        <v>1437805.0566</v>
      </c>
      <c r="I86" s="5">
        <v>522.57895224800302</v>
      </c>
      <c r="J86" s="5">
        <v>0.40999917796640001</v>
      </c>
      <c r="K86" s="5">
        <v>48.960972001165601</v>
      </c>
      <c r="L86" s="5">
        <v>14.7940998453226</v>
      </c>
      <c r="M86" s="5">
        <v>30796.314645026701</v>
      </c>
      <c r="N86" s="5">
        <v>-106542.201847248</v>
      </c>
      <c r="O86" s="5">
        <v>-1266.51023417796</v>
      </c>
      <c r="P86" s="5">
        <v>-4857308.5636999998</v>
      </c>
      <c r="Q86" s="5">
        <v>-106542.201847248</v>
      </c>
      <c r="R86" s="5">
        <v>-1266.51023417796</v>
      </c>
      <c r="S86" s="5">
        <v>-4857308.5636999998</v>
      </c>
      <c r="Y86" s="57">
        <f>COUNTIF(Y2:Y83, "&gt;1")</f>
        <v>2</v>
      </c>
    </row>
    <row r="87" spans="1:26" ht="15.75" customHeight="1" x14ac:dyDescent="0.2">
      <c r="A87" t="s">
        <v>274</v>
      </c>
      <c r="B87" t="s">
        <v>89</v>
      </c>
      <c r="C87" s="4" t="s">
        <v>303</v>
      </c>
      <c r="D87" t="s">
        <v>88</v>
      </c>
      <c r="E87" s="5">
        <v>7167.2605999999996</v>
      </c>
      <c r="F87" s="5">
        <v>1461.6924999999901</v>
      </c>
      <c r="G87" s="5">
        <v>16744.9751</v>
      </c>
      <c r="H87" s="5">
        <v>1909422.1396999999</v>
      </c>
      <c r="I87" s="5">
        <v>0</v>
      </c>
      <c r="J87" s="5">
        <v>0</v>
      </c>
      <c r="K87" s="5">
        <v>458.10598758098098</v>
      </c>
      <c r="L87" s="5">
        <v>177.46530969086899</v>
      </c>
      <c r="M87" s="5">
        <v>406304.49012531101</v>
      </c>
      <c r="N87" s="5">
        <v>-105600.163342</v>
      </c>
      <c r="O87" s="5">
        <v>-760.15828599999998</v>
      </c>
      <c r="P87" s="5">
        <v>-4711693.20257999</v>
      </c>
      <c r="Q87" s="5">
        <v>-105600.163342</v>
      </c>
      <c r="R87" s="5">
        <v>-760.15828599999998</v>
      </c>
      <c r="S87" s="5">
        <v>-4711693.20257999</v>
      </c>
      <c r="Y87">
        <f>COUNTIF(Y2:Y83, "&gt;0.2")</f>
        <v>11</v>
      </c>
    </row>
    <row r="88" spans="1:26" ht="15.75" customHeight="1" x14ac:dyDescent="0.2">
      <c r="A88" t="s">
        <v>286</v>
      </c>
      <c r="B88" t="s">
        <v>89</v>
      </c>
      <c r="C88" t="s">
        <v>303</v>
      </c>
      <c r="D88" t="s">
        <v>100</v>
      </c>
      <c r="E88" s="5">
        <v>5625.4573</v>
      </c>
      <c r="F88" s="6">
        <v>1447.1096</v>
      </c>
      <c r="G88" s="6">
        <v>11321.0502</v>
      </c>
      <c r="H88" s="6">
        <v>1341795.0532</v>
      </c>
      <c r="I88" s="6">
        <v>586.47882413105901</v>
      </c>
      <c r="J88" s="6">
        <v>124.25975086367001</v>
      </c>
      <c r="K88" s="6">
        <v>283.84855074088102</v>
      </c>
      <c r="L88" s="6">
        <v>64.511645632047305</v>
      </c>
      <c r="M88" s="6">
        <v>129106.60180680999</v>
      </c>
      <c r="N88" s="6">
        <v>-85291.984735131002</v>
      </c>
      <c r="O88" s="6">
        <v>-421.04191386367</v>
      </c>
      <c r="P88" s="6">
        <v>-3855002.4005399998</v>
      </c>
      <c r="Q88" s="6">
        <v>-85291.984735131002</v>
      </c>
      <c r="R88" s="6">
        <v>-421.04191386367</v>
      </c>
      <c r="S88" s="6">
        <v>-3855002.4005399998</v>
      </c>
    </row>
    <row r="89" spans="1:26" ht="15.75" customHeight="1" x14ac:dyDescent="0.2">
      <c r="A89" s="4" t="s">
        <v>284</v>
      </c>
      <c r="B89" s="4" t="s">
        <v>89</v>
      </c>
      <c r="C89" s="4" t="s">
        <v>303</v>
      </c>
      <c r="D89" t="s">
        <v>285</v>
      </c>
      <c r="E89" s="5">
        <v>1049.9668999999999</v>
      </c>
      <c r="F89" s="5">
        <v>97.173400000000001</v>
      </c>
      <c r="G89" s="5">
        <v>1419.7665</v>
      </c>
      <c r="H89" s="5">
        <v>136015.58919999999</v>
      </c>
      <c r="I89" s="5">
        <v>0</v>
      </c>
      <c r="J89" s="5">
        <v>0</v>
      </c>
      <c r="K89" s="5">
        <v>391.84021161649002</v>
      </c>
      <c r="L89" s="5">
        <v>130.61265663879399</v>
      </c>
      <c r="M89" s="5">
        <v>297990.06142258202</v>
      </c>
      <c r="N89" s="5">
        <v>-16503.168482999899</v>
      </c>
      <c r="O89" s="5">
        <v>-228.316339</v>
      </c>
      <c r="P89" s="5">
        <v>-833943.83301999897</v>
      </c>
      <c r="Q89" s="5">
        <v>-16503.168482999899</v>
      </c>
      <c r="R89" s="5">
        <v>-228.316339</v>
      </c>
      <c r="S89" s="5">
        <v>-833943.83301999897</v>
      </c>
    </row>
    <row r="90" spans="1:26" ht="15.75" customHeight="1" x14ac:dyDescent="0.2">
      <c r="A90" t="s">
        <v>289</v>
      </c>
      <c r="B90" t="s">
        <v>89</v>
      </c>
      <c r="C90" t="s">
        <v>303</v>
      </c>
      <c r="D90" t="s">
        <v>290</v>
      </c>
      <c r="E90" s="6">
        <v>2672.6080000000002</v>
      </c>
      <c r="F90" s="6">
        <v>254.4974</v>
      </c>
      <c r="G90" s="6">
        <v>2869.5965999999999</v>
      </c>
      <c r="H90" s="6">
        <v>398831.43349999998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-42751.821960000001</v>
      </c>
      <c r="O90" s="6">
        <v>-574.01107999999999</v>
      </c>
      <c r="P90" s="6">
        <v>-2070123.8369</v>
      </c>
      <c r="Q90" s="6">
        <v>-42751.821960000001</v>
      </c>
      <c r="R90" s="6">
        <v>-574.01107999999999</v>
      </c>
      <c r="S90" s="6">
        <v>-2070123.8369</v>
      </c>
    </row>
    <row r="91" spans="1:26" ht="15.75" customHeight="1" x14ac:dyDescent="0.2">
      <c r="A91" t="s">
        <v>287</v>
      </c>
      <c r="B91" t="s">
        <v>89</v>
      </c>
      <c r="C91" t="s">
        <v>303</v>
      </c>
      <c r="D91" t="s">
        <v>288</v>
      </c>
      <c r="E91" s="6">
        <v>1228.2050999999999</v>
      </c>
      <c r="F91" s="6">
        <v>105.9294</v>
      </c>
      <c r="G91" s="6">
        <v>1249.1446000000001</v>
      </c>
      <c r="H91" s="6">
        <v>195121.2536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-19716.316457000001</v>
      </c>
      <c r="O91" s="6">
        <v>-274.814180999999</v>
      </c>
      <c r="P91" s="6">
        <v>-939494.61777999997</v>
      </c>
      <c r="Q91" s="6">
        <v>-19716.316457000001</v>
      </c>
      <c r="R91" s="6">
        <v>-274.814180999999</v>
      </c>
      <c r="S91" s="6">
        <v>-939494.61777999997</v>
      </c>
    </row>
    <row r="92" spans="1:26" ht="15.75" customHeight="1" x14ac:dyDescent="0.2">
      <c r="A92" t="s">
        <v>280</v>
      </c>
      <c r="B92" t="s">
        <v>89</v>
      </c>
      <c r="C92" t="s">
        <v>303</v>
      </c>
      <c r="D92" t="s">
        <v>281</v>
      </c>
      <c r="E92" s="6">
        <v>720.63620000000003</v>
      </c>
      <c r="F92" s="6">
        <v>41.095500000000001</v>
      </c>
      <c r="G92" s="6">
        <v>270.53530000000001</v>
      </c>
      <c r="H92" s="6">
        <v>75407.028699999995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-12030.724634</v>
      </c>
      <c r="O92" s="6">
        <v>-182.30172199999899</v>
      </c>
      <c r="P92" s="6">
        <v>-590316.69285999995</v>
      </c>
      <c r="Q92" s="6">
        <v>-12030.724634</v>
      </c>
      <c r="R92" s="6">
        <v>-182.30172199999899</v>
      </c>
      <c r="S92" s="6">
        <v>-590316.69285999995</v>
      </c>
    </row>
    <row r="93" spans="1:26" ht="15.75" customHeight="1" x14ac:dyDescent="0.2">
      <c r="A93" t="s">
        <v>299</v>
      </c>
      <c r="B93" t="s">
        <v>102</v>
      </c>
      <c r="C93" t="s">
        <v>133</v>
      </c>
      <c r="D93" t="s">
        <v>300</v>
      </c>
      <c r="E93" s="6">
        <v>479.40719999999999</v>
      </c>
      <c r="F93" s="6">
        <v>161.08869999999999</v>
      </c>
      <c r="G93" s="6">
        <v>4612.1742999999997</v>
      </c>
      <c r="H93" s="6">
        <v>278177.0735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-3571.3066039999999</v>
      </c>
      <c r="O93" s="6">
        <v>12.472467999999999</v>
      </c>
      <c r="P93" s="6">
        <v>-164699.29785999999</v>
      </c>
      <c r="Q93" s="6">
        <v>-3753.210904</v>
      </c>
      <c r="R93" s="6">
        <v>-41.635131999999999</v>
      </c>
      <c r="S93" s="6">
        <v>-271831.00175999902</v>
      </c>
    </row>
    <row r="94" spans="1:26" ht="15.75" customHeight="1" x14ac:dyDescent="0.2">
      <c r="A94" t="s">
        <v>297</v>
      </c>
      <c r="B94" t="s">
        <v>102</v>
      </c>
      <c r="C94" t="s">
        <v>133</v>
      </c>
      <c r="D94" t="s">
        <v>298</v>
      </c>
      <c r="E94" s="6">
        <v>230.30619999999999</v>
      </c>
      <c r="F94" s="6">
        <v>111.5675</v>
      </c>
      <c r="G94" s="6">
        <v>2155.6502999999998</v>
      </c>
      <c r="H94" s="6">
        <v>337906.43030000001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-1775.6765339999999</v>
      </c>
      <c r="O94" s="6">
        <v>40.172578000000001</v>
      </c>
      <c r="P94" s="6">
        <v>125149.56273999999</v>
      </c>
      <c r="Q94" s="6">
        <v>-1781.423534</v>
      </c>
      <c r="R94" s="6">
        <v>37.266677999999999</v>
      </c>
      <c r="S94" s="6">
        <v>122098.638039999</v>
      </c>
    </row>
    <row r="95" spans="1:26" ht="15.75" customHeight="1" x14ac:dyDescent="0.2">
      <c r="A95" t="s">
        <v>291</v>
      </c>
      <c r="B95" t="s">
        <v>102</v>
      </c>
      <c r="C95" t="s">
        <v>303</v>
      </c>
      <c r="D95" t="s">
        <v>292</v>
      </c>
      <c r="E95" s="6">
        <v>210.70409999999899</v>
      </c>
      <c r="F95" s="6">
        <v>70.594099999999997</v>
      </c>
      <c r="G95" s="6">
        <v>3825.2759999999998</v>
      </c>
      <c r="H95" s="6">
        <v>163307.4277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228.55701300000001</v>
      </c>
      <c r="O95" s="6">
        <v>5.2758289999999999</v>
      </c>
      <c r="P95" s="6">
        <v>-31341.019879999902</v>
      </c>
      <c r="Q95" s="6">
        <v>228.55701300000001</v>
      </c>
      <c r="R95" s="6">
        <v>5.2758289999999999</v>
      </c>
      <c r="S95" s="6">
        <v>-31341.019879999902</v>
      </c>
    </row>
    <row r="96" spans="1:26" ht="15.75" customHeight="1" x14ac:dyDescent="0.2">
      <c r="A96" t="s">
        <v>295</v>
      </c>
      <c r="B96" t="s">
        <v>102</v>
      </c>
      <c r="C96" t="s">
        <v>303</v>
      </c>
      <c r="D96" t="s">
        <v>105</v>
      </c>
      <c r="E96" s="6">
        <v>977.61120000000005</v>
      </c>
      <c r="F96" s="6">
        <v>575.64739999999995</v>
      </c>
      <c r="G96" s="6">
        <v>5460.0730000000003</v>
      </c>
      <c r="H96" s="6">
        <v>1077056.1357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-11227.750184</v>
      </c>
      <c r="O96" s="6">
        <v>272.58792799999998</v>
      </c>
      <c r="P96" s="6">
        <v>173938.90913999901</v>
      </c>
      <c r="Q96" s="6">
        <v>-11285.451684</v>
      </c>
      <c r="R96" s="6">
        <v>244.015728</v>
      </c>
      <c r="S96" s="6">
        <v>138384.33274000001</v>
      </c>
    </row>
    <row r="97" spans="1:19" ht="15.75" customHeight="1" x14ac:dyDescent="0.2">
      <c r="A97" t="s">
        <v>293</v>
      </c>
      <c r="B97" t="s">
        <v>102</v>
      </c>
      <c r="C97" t="s">
        <v>303</v>
      </c>
      <c r="D97" t="s">
        <v>294</v>
      </c>
      <c r="E97" s="6">
        <v>2844.0778</v>
      </c>
      <c r="F97" s="6">
        <v>5610.4750999999997</v>
      </c>
      <c r="G97" s="6">
        <v>65847.476299999995</v>
      </c>
      <c r="H97" s="6">
        <v>3479615.8097999999</v>
      </c>
      <c r="I97" s="6">
        <v>49929.989892166697</v>
      </c>
      <c r="J97" s="6">
        <v>4484.2210092982104</v>
      </c>
      <c r="K97" s="6">
        <v>0</v>
      </c>
      <c r="L97" s="6">
        <v>0</v>
      </c>
      <c r="M97" s="6">
        <v>0</v>
      </c>
      <c r="N97" s="6">
        <v>-32630.921638166699</v>
      </c>
      <c r="O97" s="6">
        <v>244.58997270178099</v>
      </c>
      <c r="P97" s="6">
        <v>852256.73815999995</v>
      </c>
      <c r="Q97" s="6">
        <v>-33346.473538166698</v>
      </c>
      <c r="R97" s="6">
        <v>76.443972701781206</v>
      </c>
      <c r="S97" s="6">
        <v>286653.04956000001</v>
      </c>
    </row>
    <row r="98" spans="1:19" ht="15.75" customHeight="1" x14ac:dyDescent="0.2">
      <c r="A98" t="s">
        <v>296</v>
      </c>
      <c r="B98" t="s">
        <v>102</v>
      </c>
      <c r="C98" t="s">
        <v>303</v>
      </c>
      <c r="D98" t="s">
        <v>101</v>
      </c>
      <c r="E98" s="6">
        <v>3940.2991999999999</v>
      </c>
      <c r="F98" s="6">
        <v>1493.0172</v>
      </c>
      <c r="G98" s="6">
        <v>79851.186000000002</v>
      </c>
      <c r="H98" s="6">
        <v>3105988.9672999899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12590.2786559999</v>
      </c>
      <c r="O98" s="6">
        <v>271.52444799999898</v>
      </c>
      <c r="P98" s="6">
        <v>-534059.43365999998</v>
      </c>
      <c r="Q98" s="6">
        <v>12590.2786559999</v>
      </c>
      <c r="R98" s="6">
        <v>271.52444799999898</v>
      </c>
      <c r="S98" s="6">
        <v>-534059.43365999998</v>
      </c>
    </row>
    <row r="99" spans="1:19" ht="15.75" customHeight="1" x14ac:dyDescent="0.2">
      <c r="A99" t="s">
        <v>301</v>
      </c>
      <c r="B99" t="s">
        <v>102</v>
      </c>
      <c r="C99" t="s">
        <v>303</v>
      </c>
      <c r="D99" t="s">
        <v>103</v>
      </c>
      <c r="E99" s="6">
        <v>1882.8479</v>
      </c>
      <c r="F99" s="6">
        <v>2282.3413999999998</v>
      </c>
      <c r="G99" s="6">
        <v>7549.3868000000002</v>
      </c>
      <c r="H99" s="6">
        <v>2899818.8953999998</v>
      </c>
      <c r="I99" s="6">
        <v>204.059590867862</v>
      </c>
      <c r="J99" s="6">
        <v>40.119919561004799</v>
      </c>
      <c r="K99" s="6">
        <v>0</v>
      </c>
      <c r="L99" s="6">
        <v>0</v>
      </c>
      <c r="M99" s="6">
        <v>0</v>
      </c>
      <c r="N99" s="6">
        <v>-24794.886443867799</v>
      </c>
      <c r="O99" s="6">
        <v>1658.53863143899</v>
      </c>
      <c r="P99" s="6">
        <v>1160444.00538</v>
      </c>
      <c r="Q99" s="6">
        <v>-24959.635943867801</v>
      </c>
      <c r="R99" s="6">
        <v>1559.7572314389899</v>
      </c>
      <c r="S99" s="6">
        <v>1107059.2729799999</v>
      </c>
    </row>
    <row r="100" spans="1:19" ht="15.75" customHeight="1" x14ac:dyDescent="0.2"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15.75" customHeight="1" x14ac:dyDescent="0.2"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15.75" customHeight="1" x14ac:dyDescent="0.2"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15.75" customHeight="1" x14ac:dyDescent="0.2"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15.75" customHeight="1" x14ac:dyDescent="0.2"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15.75" customHeight="1" x14ac:dyDescent="0.2"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15.75" customHeight="1" x14ac:dyDescent="0.2"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15.75" customHeight="1" x14ac:dyDescent="0.2"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15.75" customHeight="1" x14ac:dyDescent="0.2"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15.75" customHeight="1" x14ac:dyDescent="0.2"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15.75" customHeight="1" x14ac:dyDescent="0.2"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15.75" customHeight="1" x14ac:dyDescent="0.2"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15.75" customHeight="1" x14ac:dyDescent="0.2"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5:19" ht="15.75" customHeight="1" x14ac:dyDescent="0.2"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5:19" ht="15.75" customHeight="1" x14ac:dyDescent="0.2"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5:19" ht="15.75" customHeight="1" x14ac:dyDescent="0.2"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5:19" ht="15.75" customHeight="1" x14ac:dyDescent="0.2"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5:19" ht="15.75" customHeight="1" x14ac:dyDescent="0.2"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5:19" ht="15.75" customHeight="1" x14ac:dyDescent="0.2"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5:19" ht="15.75" customHeight="1" x14ac:dyDescent="0.2"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5:19" ht="15.75" customHeight="1" x14ac:dyDescent="0.2"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5:19" ht="15.75" customHeight="1" x14ac:dyDescent="0.2"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5:19" ht="15.75" customHeight="1" x14ac:dyDescent="0.2"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5:19" ht="15.75" customHeight="1" x14ac:dyDescent="0.2"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5:19" ht="15.75" customHeight="1" x14ac:dyDescent="0.2"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5:19" ht="15.75" customHeight="1" x14ac:dyDescent="0.2"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5:19" ht="15.75" customHeight="1" x14ac:dyDescent="0.2"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5:19" ht="15.75" customHeight="1" x14ac:dyDescent="0.2"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5:19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spans="5:19" ht="15.75" customHeight="1" x14ac:dyDescent="0.2"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5:19" ht="15.75" customHeight="1" x14ac:dyDescent="0.2"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5:19" ht="15.75" customHeight="1" x14ac:dyDescent="0.2"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5:19" ht="15.75" customHeight="1" x14ac:dyDescent="0.2"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5:19" ht="15.75" customHeight="1" x14ac:dyDescent="0.2"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5:19" ht="15.75" customHeight="1" x14ac:dyDescent="0.2"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5:19" ht="15.75" customHeight="1" x14ac:dyDescent="0.2"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5:19" ht="15.75" customHeight="1" x14ac:dyDescent="0.2"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5:19" ht="15.75" customHeight="1" x14ac:dyDescent="0.2"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5:19" ht="15.75" customHeight="1" x14ac:dyDescent="0.2"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5:19" ht="15.75" customHeight="1" x14ac:dyDescent="0.2"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5:19" ht="15.75" customHeight="1" x14ac:dyDescent="0.2"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5:19" ht="15.75" customHeight="1" x14ac:dyDescent="0.2"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5:19" ht="15.75" customHeight="1" x14ac:dyDescent="0.2"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5:19" ht="15.75" customHeight="1" x14ac:dyDescent="0.2"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5:19" ht="15.75" customHeight="1" x14ac:dyDescent="0.2"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5:19" ht="15.75" customHeight="1" x14ac:dyDescent="0.2"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5:19" ht="15.75" customHeight="1" x14ac:dyDescent="0.2"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5:19" ht="15.75" customHeight="1" x14ac:dyDescent="0.2"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5:19" ht="15.75" customHeight="1" x14ac:dyDescent="0.2"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5:19" ht="15.75" customHeight="1" x14ac:dyDescent="0.2"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5:19" ht="15.75" customHeight="1" x14ac:dyDescent="0.2"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5:19" ht="15.75" customHeight="1" x14ac:dyDescent="0.2"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5:19" ht="15.75" customHeight="1" x14ac:dyDescent="0.2"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5:19" ht="15.75" customHeight="1" x14ac:dyDescent="0.2"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5:19" ht="15.75" customHeight="1" x14ac:dyDescent="0.2"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5:19" ht="15.75" customHeight="1" x14ac:dyDescent="0.2"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5:19" ht="15.75" customHeight="1" x14ac:dyDescent="0.2"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5:19" ht="15.75" customHeight="1" x14ac:dyDescent="0.15"/>
    <row r="174" spans="5:19" ht="15.75" customHeight="1" x14ac:dyDescent="0.15"/>
    <row r="175" spans="5:19" ht="15.75" customHeight="1" x14ac:dyDescent="0.15"/>
    <row r="176" spans="5:19" ht="15.75" customHeight="1" x14ac:dyDescent="0.2"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5:19" ht="15.75" customHeight="1" x14ac:dyDescent="0.2"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5:19" ht="15.75" customHeight="1" x14ac:dyDescent="0.2"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5:19" ht="15.75" customHeight="1" x14ac:dyDescent="0.2"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5:19" ht="15.75" customHeight="1" x14ac:dyDescent="0.2"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5:19" ht="15.75" customHeight="1" x14ac:dyDescent="0.2"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5:19" ht="15.75" customHeight="1" x14ac:dyDescent="0.2"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5:19" ht="15.75" customHeight="1" x14ac:dyDescent="0.2"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5:19" ht="15.75" customHeight="1" x14ac:dyDescent="0.2"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5:19" ht="15.75" customHeight="1" x14ac:dyDescent="0.2"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5:19" ht="15.75" customHeight="1" x14ac:dyDescent="0.2"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5:19" ht="15.75" customHeight="1" x14ac:dyDescent="0.2"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5:19" ht="15.75" customHeight="1" x14ac:dyDescent="0.2"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5:19" ht="15.75" customHeight="1" x14ac:dyDescent="0.2"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5:19" ht="15.75" customHeight="1" x14ac:dyDescent="0.2"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5:19" ht="15.75" customHeight="1" x14ac:dyDescent="0.2"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5:19" ht="15.75" customHeight="1" x14ac:dyDescent="0.2"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5:19" ht="15.75" customHeight="1" x14ac:dyDescent="0.2"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5:19" ht="15.75" customHeight="1" x14ac:dyDescent="0.2"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5:19" ht="15.75" customHeight="1" x14ac:dyDescent="0.2"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5:19" ht="15.75" customHeight="1" x14ac:dyDescent="0.2"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5:19" ht="15.75" customHeight="1" x14ac:dyDescent="0.2"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5:19" ht="15.75" customHeight="1" x14ac:dyDescent="0.2"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5:19" ht="15.75" customHeight="1" x14ac:dyDescent="0.2"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5:19" ht="15.75" customHeight="1" x14ac:dyDescent="0.2"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5:19" ht="15.75" customHeight="1" x14ac:dyDescent="0.15"/>
    <row r="202" spans="5:19" ht="15.75" customHeight="1" x14ac:dyDescent="0.15"/>
    <row r="203" spans="5:19" ht="15.75" customHeight="1" x14ac:dyDescent="0.15"/>
    <row r="204" spans="5:19" ht="15.75" customHeight="1" x14ac:dyDescent="0.2"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5:19" ht="15.75" customHeight="1" x14ac:dyDescent="0.2"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5:19" ht="15.75" customHeight="1" x14ac:dyDescent="0.2"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5:19" ht="15.75" customHeight="1" x14ac:dyDescent="0.2"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5:19" ht="15.75" customHeight="1" x14ac:dyDescent="0.2"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5:19" ht="15.75" customHeight="1" x14ac:dyDescent="0.2"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5:19" ht="15.75" customHeight="1" x14ac:dyDescent="0.2"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5:19" ht="15.75" customHeight="1" x14ac:dyDescent="0.2"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5:19" ht="15.75" customHeight="1" x14ac:dyDescent="0.2"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5:19" ht="15.75" customHeight="1" x14ac:dyDescent="0.2"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5:19" ht="15.75" customHeight="1" x14ac:dyDescent="0.2"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5:19" ht="15.75" customHeight="1" x14ac:dyDescent="0.2"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5:19" ht="15.75" customHeight="1" x14ac:dyDescent="0.2"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5:19" ht="15.75" customHeight="1" x14ac:dyDescent="0.2"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5:19" ht="15.75" customHeight="1" x14ac:dyDescent="0.2"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5:19" ht="15.75" customHeight="1" x14ac:dyDescent="0.2"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5:19" ht="15.75" customHeight="1" x14ac:dyDescent="0.2"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5:19" ht="15.75" customHeight="1" x14ac:dyDescent="0.2"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5:19" ht="15.75" customHeight="1" x14ac:dyDescent="0.2"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5:19" ht="15.75" customHeight="1" x14ac:dyDescent="0.2"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5:19" ht="15.75" customHeight="1" x14ac:dyDescent="0.2"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5:19" ht="15.75" customHeight="1" x14ac:dyDescent="0.2"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5:19" ht="15.75" customHeight="1" x14ac:dyDescent="0.2"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5:19" ht="15.75" customHeight="1" x14ac:dyDescent="0.2"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5:19" ht="15.75" customHeight="1" x14ac:dyDescent="0.2"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5:19" ht="15.75" customHeight="1" x14ac:dyDescent="0.2"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5:19" ht="15.75" customHeight="1" x14ac:dyDescent="0.2"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5:19" ht="15.75" customHeight="1" x14ac:dyDescent="0.2"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5:19" ht="15.75" customHeight="1" x14ac:dyDescent="0.2"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5:19" ht="15.75" customHeight="1" x14ac:dyDescent="0.2"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5:19" ht="15.75" customHeight="1" x14ac:dyDescent="0.2"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5:19" ht="15.75" customHeight="1" x14ac:dyDescent="0.2"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5:19" ht="15.75" customHeight="1" x14ac:dyDescent="0.2"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5:19" ht="15.75" customHeight="1" x14ac:dyDescent="0.2"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5:19" ht="15.75" customHeight="1" x14ac:dyDescent="0.2"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5:19" ht="15.75" customHeight="1" x14ac:dyDescent="0.2"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5:19" ht="15.75" customHeight="1" x14ac:dyDescent="0.2"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5:19" ht="15.75" customHeight="1" x14ac:dyDescent="0.2"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5:19" ht="15.75" customHeight="1" x14ac:dyDescent="0.2"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5:19" ht="15.75" customHeight="1" x14ac:dyDescent="0.2"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5:19" ht="15.75" customHeight="1" x14ac:dyDescent="0.2"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5:19" ht="15.75" customHeight="1" x14ac:dyDescent="0.2"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5:19" ht="15.75" customHeight="1" x14ac:dyDescent="0.2"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5:19" ht="15.75" customHeight="1" x14ac:dyDescent="0.2"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5:19" ht="15.75" customHeight="1" x14ac:dyDescent="0.2"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5:19" ht="15.75" customHeight="1" x14ac:dyDescent="0.2"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5:19" ht="15.75" customHeight="1" x14ac:dyDescent="0.2"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5:19" ht="15.75" customHeight="1" x14ac:dyDescent="0.2"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5:19" ht="15.75" customHeight="1" x14ac:dyDescent="0.2"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5:19" ht="15.75" customHeight="1" x14ac:dyDescent="0.2"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5:19" ht="15.75" customHeight="1" x14ac:dyDescent="0.2"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5:19" ht="15.75" customHeight="1" x14ac:dyDescent="0.2"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5:19" ht="15.75" customHeight="1" x14ac:dyDescent="0.2"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5:19" ht="15.75" customHeight="1" x14ac:dyDescent="0.2"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5:19" ht="15.75" customHeight="1" x14ac:dyDescent="0.2"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5:19" ht="15.75" customHeight="1" x14ac:dyDescent="0.2"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5:19" ht="15.75" customHeight="1" x14ac:dyDescent="0.2"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5:19" ht="15.75" customHeight="1" x14ac:dyDescent="0.2"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5:19" ht="15.75" customHeight="1" x14ac:dyDescent="0.2"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5:19" ht="15.75" customHeight="1" x14ac:dyDescent="0.2"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5:19" ht="15.75" customHeight="1" x14ac:dyDescent="0.2"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5:19" ht="15.75" customHeight="1" x14ac:dyDescent="0.2"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5:19" ht="15.75" customHeight="1" x14ac:dyDescent="0.2"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5:19" ht="15.75" customHeight="1" x14ac:dyDescent="0.2"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5:19" ht="15.75" customHeight="1" x14ac:dyDescent="0.2"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5:19" ht="15.75" customHeight="1" x14ac:dyDescent="0.2"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5:19" ht="15.75" customHeight="1" x14ac:dyDescent="0.2"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5:19" ht="15.75" customHeight="1" x14ac:dyDescent="0.2"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5:19" ht="15.75" customHeight="1" x14ac:dyDescent="0.2"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5:19" ht="15.75" customHeight="1" x14ac:dyDescent="0.2"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5:19" ht="15.75" customHeight="1" x14ac:dyDescent="0.2"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5:19" ht="15.75" customHeight="1" x14ac:dyDescent="0.2"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5:19" ht="15.75" customHeight="1" x14ac:dyDescent="0.2"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5:19" ht="15.75" customHeight="1" x14ac:dyDescent="0.2"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5:19" ht="15.75" customHeight="1" x14ac:dyDescent="0.2"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5:19" ht="15.75" customHeight="1" x14ac:dyDescent="0.2"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5:19" ht="15.75" customHeight="1" x14ac:dyDescent="0.2"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5:19" ht="15.75" customHeight="1" x14ac:dyDescent="0.2"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5:19" ht="15.75" customHeight="1" x14ac:dyDescent="0.2"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5:19" ht="15.75" customHeight="1" x14ac:dyDescent="0.2"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5:19" ht="15.75" customHeight="1" x14ac:dyDescent="0.2"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5:19" ht="15.75" customHeight="1" x14ac:dyDescent="0.2"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5:19" ht="15.75" customHeight="1" x14ac:dyDescent="0.2"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5:19" ht="15.75" customHeight="1" x14ac:dyDescent="0.2"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5:19" ht="15.75" customHeight="1" x14ac:dyDescent="0.2"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5:19" ht="15.75" customHeight="1" x14ac:dyDescent="0.2"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5:19" ht="15.75" customHeight="1" x14ac:dyDescent="0.2"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5:19" ht="15.75" customHeight="1" x14ac:dyDescent="0.2"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5:19" ht="15.75" customHeight="1" x14ac:dyDescent="0.2"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5:19" ht="15.75" customHeight="1" x14ac:dyDescent="0.2"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5:19" ht="15.75" customHeight="1" x14ac:dyDescent="0.2"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5:19" ht="15.75" customHeight="1" x14ac:dyDescent="0.2"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5:19" ht="15.75" customHeight="1" x14ac:dyDescent="0.2"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5:19" ht="15.75" customHeight="1" x14ac:dyDescent="0.2"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5:19" ht="15.75" customHeight="1" x14ac:dyDescent="0.2"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5:19" ht="15.75" customHeight="1" x14ac:dyDescent="0.2"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5:19" ht="15.75" customHeight="1" x14ac:dyDescent="0.2"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5:19" ht="15.75" customHeight="1" x14ac:dyDescent="0.2"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5:19" ht="15.75" customHeight="1" x14ac:dyDescent="0.2"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5:19" ht="15.75" customHeight="1" x14ac:dyDescent="0.2"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5:19" ht="15.75" customHeight="1" x14ac:dyDescent="0.2"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5:19" ht="15.75" customHeight="1" x14ac:dyDescent="0.2"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5:19" ht="15.75" customHeight="1" x14ac:dyDescent="0.2"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5:19" ht="15.75" customHeight="1" x14ac:dyDescent="0.2"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5:19" ht="15.75" customHeight="1" x14ac:dyDescent="0.2"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5:19" ht="15.75" customHeight="1" x14ac:dyDescent="0.2"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5:19" ht="15.75" customHeight="1" x14ac:dyDescent="0.2"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5:19" ht="15.75" customHeight="1" x14ac:dyDescent="0.2"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5:19" ht="15.75" customHeight="1" x14ac:dyDescent="0.2"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5:19" ht="15.75" customHeight="1" x14ac:dyDescent="0.2"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5:19" ht="15.75" customHeight="1" x14ac:dyDescent="0.2"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5:19" ht="15.75" customHeight="1" x14ac:dyDescent="0.2"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5:19" ht="15.75" customHeight="1" x14ac:dyDescent="0.2"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5:19" ht="15.75" customHeight="1" x14ac:dyDescent="0.2"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5:19" ht="15.75" customHeight="1" x14ac:dyDescent="0.2"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5:19" ht="15.75" customHeight="1" x14ac:dyDescent="0.2"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5:19" ht="15.75" customHeight="1" x14ac:dyDescent="0.2"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5:19" ht="15.75" customHeight="1" x14ac:dyDescent="0.2"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5:19" ht="15.75" customHeight="1" x14ac:dyDescent="0.2"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5:19" ht="15.75" customHeight="1" x14ac:dyDescent="0.2"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5:19" ht="15.75" customHeight="1" x14ac:dyDescent="0.2"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5:19" ht="15.75" customHeight="1" x14ac:dyDescent="0.2"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5:19" ht="15.75" customHeight="1" x14ac:dyDescent="0.2"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5:19" ht="15.75" customHeight="1" x14ac:dyDescent="0.2"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5:19" ht="15.75" customHeight="1" x14ac:dyDescent="0.2"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5:19" ht="15.75" customHeight="1" x14ac:dyDescent="0.2"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5:19" ht="15.75" customHeight="1" x14ac:dyDescent="0.2"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5:19" ht="15.75" customHeight="1" x14ac:dyDescent="0.2"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5:19" ht="15.75" customHeight="1" x14ac:dyDescent="0.2"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5:19" ht="15.75" customHeight="1" x14ac:dyDescent="0.2"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5:19" ht="15.75" customHeight="1" x14ac:dyDescent="0.2"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5:19" ht="15.75" customHeight="1" x14ac:dyDescent="0.2"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5:19" ht="15.75" customHeight="1" x14ac:dyDescent="0.2"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5:19" ht="15.75" customHeight="1" x14ac:dyDescent="0.2"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5:19" ht="15.75" customHeight="1" x14ac:dyDescent="0.2"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5:19" ht="15.75" customHeight="1" x14ac:dyDescent="0.2"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5:19" ht="15.75" customHeight="1" x14ac:dyDescent="0.2"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5:19" ht="15.75" customHeight="1" x14ac:dyDescent="0.2"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5:19" ht="15.75" customHeight="1" x14ac:dyDescent="0.2"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5:19" ht="15.75" customHeight="1" x14ac:dyDescent="0.2"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5:19" ht="15.75" customHeight="1" x14ac:dyDescent="0.2"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5:19" ht="15.75" customHeight="1" x14ac:dyDescent="0.2"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5:19" ht="15.75" customHeight="1" x14ac:dyDescent="0.2"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5:19" ht="15.75" customHeight="1" x14ac:dyDescent="0.2"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5:19" ht="15.75" customHeight="1" x14ac:dyDescent="0.2"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5:19" ht="15.75" customHeight="1" x14ac:dyDescent="0.2"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5:19" ht="15.75" customHeight="1" x14ac:dyDescent="0.2"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5:19" ht="15.75" customHeight="1" x14ac:dyDescent="0.2"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5:19" ht="15.75" customHeight="1" x14ac:dyDescent="0.2"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5:19" ht="15.75" customHeight="1" x14ac:dyDescent="0.2"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5:19" ht="15.75" customHeight="1" x14ac:dyDescent="0.2"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5:19" ht="15.75" customHeight="1" x14ac:dyDescent="0.2"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5:19" ht="15.75" customHeight="1" x14ac:dyDescent="0.2"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5:19" ht="15.75" customHeight="1" x14ac:dyDescent="0.2"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5:19" ht="15.75" customHeight="1" x14ac:dyDescent="0.2"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5:19" ht="15.75" customHeight="1" x14ac:dyDescent="0.2"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5:19" ht="15.75" customHeight="1" x14ac:dyDescent="0.2"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5:19" ht="15.75" customHeight="1" x14ac:dyDescent="0.2"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5:19" ht="15.75" customHeight="1" x14ac:dyDescent="0.2"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5:19" ht="15.75" customHeight="1" x14ac:dyDescent="0.2"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5:19" ht="15.75" customHeight="1" x14ac:dyDescent="0.2"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5:19" ht="15.75" customHeight="1" x14ac:dyDescent="0.2"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5:19" ht="15.75" customHeight="1" x14ac:dyDescent="0.2"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5:19" ht="15.75" customHeight="1" x14ac:dyDescent="0.2"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5:19" ht="15.75" customHeight="1" x14ac:dyDescent="0.2"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5:19" ht="15.75" customHeight="1" x14ac:dyDescent="0.2"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5:19" ht="15.75" customHeight="1" x14ac:dyDescent="0.2"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5:19" ht="15.75" customHeight="1" x14ac:dyDescent="0.2"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5:19" ht="15.75" customHeight="1" x14ac:dyDescent="0.2"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5:19" ht="15.75" customHeight="1" x14ac:dyDescent="0.2"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5:19" ht="15.75" customHeight="1" x14ac:dyDescent="0.2"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5:19" ht="15.75" customHeight="1" x14ac:dyDescent="0.2"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5:19" ht="15.75" customHeight="1" x14ac:dyDescent="0.2"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5:19" ht="15.75" customHeight="1" x14ac:dyDescent="0.2"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5:19" ht="15.75" customHeight="1" x14ac:dyDescent="0.2"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5:19" ht="15.75" customHeight="1" x14ac:dyDescent="0.2"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5:19" ht="15.75" customHeight="1" x14ac:dyDescent="0.2"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5:19" ht="15.75" customHeight="1" x14ac:dyDescent="0.2"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5:19" ht="15.75" customHeight="1" x14ac:dyDescent="0.2"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5:19" ht="15.75" customHeight="1" x14ac:dyDescent="0.2"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5:19" ht="15.75" customHeight="1" x14ac:dyDescent="0.2"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5:19" ht="15.75" customHeight="1" x14ac:dyDescent="0.2"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5:19" ht="15.75" customHeight="1" x14ac:dyDescent="0.2"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5:19" ht="15.75" customHeight="1" x14ac:dyDescent="0.2"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5:19" ht="15.75" customHeight="1" x14ac:dyDescent="0.2"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5:19" ht="15.75" customHeight="1" x14ac:dyDescent="0.2"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5:19" ht="15.75" customHeight="1" x14ac:dyDescent="0.2"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5:19" ht="15.75" customHeight="1" x14ac:dyDescent="0.2"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5:19" ht="15.75" customHeight="1" x14ac:dyDescent="0.2"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5:19" ht="15.75" customHeight="1" x14ac:dyDescent="0.2"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5:19" ht="15.75" customHeight="1" x14ac:dyDescent="0.2"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5:19" ht="15.75" customHeight="1" x14ac:dyDescent="0.2"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5:19" ht="15.75" customHeight="1" x14ac:dyDescent="0.2"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5:19" ht="15.75" customHeight="1" x14ac:dyDescent="0.2"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5:19" ht="15.75" customHeight="1" x14ac:dyDescent="0.2"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5:19" ht="15.75" customHeight="1" x14ac:dyDescent="0.2"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5:19" ht="15.75" customHeight="1" x14ac:dyDescent="0.2"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5:19" ht="15.75" customHeight="1" x14ac:dyDescent="0.2"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5:19" ht="15.75" customHeight="1" x14ac:dyDescent="0.2"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5:19" ht="15.75" customHeight="1" x14ac:dyDescent="0.2"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5:19" ht="15.75" customHeight="1" x14ac:dyDescent="0.2"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5:19" ht="15.75" customHeight="1" x14ac:dyDescent="0.2"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5:19" ht="15.75" customHeight="1" x14ac:dyDescent="0.2"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5:19" ht="15.75" customHeight="1" x14ac:dyDescent="0.2"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5:19" ht="15.75" customHeight="1" x14ac:dyDescent="0.2"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5:19" ht="15.75" customHeight="1" x14ac:dyDescent="0.2"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5:19" ht="15.75" customHeight="1" x14ac:dyDescent="0.15"/>
    <row r="411" spans="5:19" ht="15.75" customHeight="1" x14ac:dyDescent="0.15"/>
    <row r="412" spans="5:19" ht="15.75" customHeight="1" x14ac:dyDescent="0.15"/>
    <row r="413" spans="5:19" ht="15.75" customHeight="1" x14ac:dyDescent="0.15"/>
    <row r="414" spans="5:19" ht="15.75" customHeight="1" x14ac:dyDescent="0.15"/>
    <row r="415" spans="5:19" ht="15.75" customHeight="1" x14ac:dyDescent="0.15"/>
    <row r="416" spans="5:19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spans="5:19" ht="15.75" customHeight="1" x14ac:dyDescent="0.15"/>
    <row r="802" spans="5:19" ht="15.75" customHeight="1" x14ac:dyDescent="0.15"/>
    <row r="803" spans="5:19" ht="15.75" customHeight="1" x14ac:dyDescent="0.15"/>
    <row r="804" spans="5:19" ht="15.75" customHeight="1" x14ac:dyDescent="0.15"/>
    <row r="805" spans="5:19" ht="15.75" customHeight="1" x14ac:dyDescent="0.15"/>
    <row r="806" spans="5:19" ht="15.75" customHeight="1" x14ac:dyDescent="0.15"/>
    <row r="807" spans="5:19" ht="15.75" customHeight="1" x14ac:dyDescent="0.15"/>
    <row r="808" spans="5:19" ht="15.75" customHeight="1" x14ac:dyDescent="0.15"/>
    <row r="809" spans="5:19" ht="15.75" customHeight="1" x14ac:dyDescent="0.2"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5:19" ht="15.75" customHeight="1" x14ac:dyDescent="0.2"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5:19" ht="15.75" customHeight="1" x14ac:dyDescent="0.2"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5:19" ht="15.75" customHeight="1" x14ac:dyDescent="0.2"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5:19" ht="15.75" customHeight="1" x14ac:dyDescent="0.2"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5:19" ht="15.75" customHeight="1" x14ac:dyDescent="0.2"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5:19" ht="15.75" customHeight="1" x14ac:dyDescent="0.2"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5:19" ht="15.75" customHeight="1" x14ac:dyDescent="0.2"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5:19" ht="15.75" customHeight="1" x14ac:dyDescent="0.2"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5:19" ht="15.75" customHeight="1" x14ac:dyDescent="0.2"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5:19" ht="15.75" customHeight="1" x14ac:dyDescent="0.2"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5:19" ht="15.75" customHeight="1" x14ac:dyDescent="0.2"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5:19" ht="15.75" customHeight="1" x14ac:dyDescent="0.2"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5:19" ht="15.75" customHeight="1" x14ac:dyDescent="0.2"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5:19" ht="15.75" customHeight="1" x14ac:dyDescent="0.2"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5:19" ht="15.75" customHeight="1" x14ac:dyDescent="0.2"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5:19" ht="15.75" customHeight="1" x14ac:dyDescent="0.2"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5:19" ht="15.75" customHeight="1" x14ac:dyDescent="0.2"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5:19" ht="15.75" customHeight="1" x14ac:dyDescent="0.2"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5:19" ht="15.75" customHeight="1" x14ac:dyDescent="0.2"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5:19" ht="15.75" customHeight="1" x14ac:dyDescent="0.2"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5:19" ht="15.75" customHeight="1" x14ac:dyDescent="0.2"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5:19" ht="15.75" customHeight="1" x14ac:dyDescent="0.2"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5:19" ht="15.75" customHeight="1" x14ac:dyDescent="0.2"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5:19" ht="15.75" customHeight="1" x14ac:dyDescent="0.2"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5:19" ht="15.75" customHeight="1" x14ac:dyDescent="0.2"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5:19" ht="15.75" customHeight="1" x14ac:dyDescent="0.2"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5:19" ht="15.75" customHeight="1" x14ac:dyDescent="0.2"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5:19" ht="15.75" customHeight="1" x14ac:dyDescent="0.2"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5:19" ht="15.75" customHeight="1" x14ac:dyDescent="0.2"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5:19" ht="15.75" customHeight="1" x14ac:dyDescent="0.2"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5:19" ht="15.75" customHeight="1" x14ac:dyDescent="0.2"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5:19" ht="15.75" customHeight="1" x14ac:dyDescent="0.2"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5:19" ht="15.75" customHeight="1" x14ac:dyDescent="0.2"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5:19" ht="15.75" customHeight="1" x14ac:dyDescent="0.2"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5:19" ht="15.75" customHeight="1" x14ac:dyDescent="0.2"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5:19" ht="15.75" customHeight="1" x14ac:dyDescent="0.2"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5:19" ht="15.75" customHeight="1" x14ac:dyDescent="0.2"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5:19" ht="15.75" customHeight="1" x14ac:dyDescent="0.2"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5:19" ht="15.75" customHeight="1" x14ac:dyDescent="0.2"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5:19" ht="15.75" customHeight="1" x14ac:dyDescent="0.2"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5:19" ht="15.75" customHeight="1" x14ac:dyDescent="0.2"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5:19" ht="15.75" customHeight="1" x14ac:dyDescent="0.2"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5:19" ht="15.75" customHeight="1" x14ac:dyDescent="0.2"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5:19" ht="15.75" customHeight="1" x14ac:dyDescent="0.2"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5:19" ht="15.75" customHeight="1" x14ac:dyDescent="0.2"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5:19" ht="15.75" customHeight="1" x14ac:dyDescent="0.2"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5:19" ht="15.75" customHeight="1" x14ac:dyDescent="0.2"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5:19" ht="15.75" customHeight="1" x14ac:dyDescent="0.2"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5:19" ht="15.75" customHeight="1" x14ac:dyDescent="0.2"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5:19" ht="15.75" customHeight="1" x14ac:dyDescent="0.2"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5:19" ht="15.75" customHeight="1" x14ac:dyDescent="0.2"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5:19" ht="15.75" customHeight="1" x14ac:dyDescent="0.2"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5:19" ht="15.75" customHeight="1" x14ac:dyDescent="0.2"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5:19" ht="15.75" customHeight="1" x14ac:dyDescent="0.2"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5:19" ht="15.75" customHeight="1" x14ac:dyDescent="0.2"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5:19" ht="15.75" customHeight="1" x14ac:dyDescent="0.2"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5:19" ht="15.75" customHeight="1" x14ac:dyDescent="0.2"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5:19" ht="15.75" customHeight="1" x14ac:dyDescent="0.2"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5:19" ht="15.75" customHeight="1" x14ac:dyDescent="0.2"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5:19" ht="15.75" customHeight="1" x14ac:dyDescent="0.2"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5:19" ht="15.75" customHeight="1" x14ac:dyDescent="0.2"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5:19" ht="15.75" customHeight="1" x14ac:dyDescent="0.2"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5:19" ht="15.75" customHeight="1" x14ac:dyDescent="0.2"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5:19" ht="15.75" customHeight="1" x14ac:dyDescent="0.2"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5:19" ht="15.75" customHeight="1" x14ac:dyDescent="0.2"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5:19" ht="15.75" customHeight="1" x14ac:dyDescent="0.2"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5:19" ht="15.75" customHeight="1" x14ac:dyDescent="0.2"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5:19" ht="15.75" customHeight="1" x14ac:dyDescent="0.2"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5:19" ht="15.75" customHeight="1" x14ac:dyDescent="0.2"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5:19" ht="15.75" customHeight="1" x14ac:dyDescent="0.2"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5:19" ht="15.75" customHeight="1" x14ac:dyDescent="0.2"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5:19" ht="15.75" customHeight="1" x14ac:dyDescent="0.2"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5:19" ht="15.75" customHeight="1" x14ac:dyDescent="0.2"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5:19" ht="15.75" customHeight="1" x14ac:dyDescent="0.2"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5:19" ht="15.75" customHeight="1" x14ac:dyDescent="0.2"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5:19" ht="15.75" customHeight="1" x14ac:dyDescent="0.2"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5:19" ht="15.75" customHeight="1" x14ac:dyDescent="0.2"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5:19" ht="15.75" customHeight="1" x14ac:dyDescent="0.2"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5:19" ht="15.75" customHeight="1" x14ac:dyDescent="0.2"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5:19" ht="15.75" customHeight="1" x14ac:dyDescent="0.2"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5:19" ht="15.75" customHeight="1" x14ac:dyDescent="0.2"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5:19" ht="15.75" customHeight="1" x14ac:dyDescent="0.2"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5:19" ht="15.75" customHeight="1" x14ac:dyDescent="0.2"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5:19" ht="15.75" customHeight="1" x14ac:dyDescent="0.2"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5:19" ht="15.75" customHeight="1" x14ac:dyDescent="0.2"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5:19" ht="15.75" customHeight="1" x14ac:dyDescent="0.2"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5:19" ht="15.75" customHeight="1" x14ac:dyDescent="0.2"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5:19" ht="15.75" customHeight="1" x14ac:dyDescent="0.2"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5:19" ht="15.75" customHeight="1" x14ac:dyDescent="0.2"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5:19" ht="15.75" customHeight="1" x14ac:dyDescent="0.2"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5:19" ht="15.75" customHeight="1" x14ac:dyDescent="0.2"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5:19" ht="15.75" customHeight="1" x14ac:dyDescent="0.2"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5:19" ht="15.75" customHeight="1" x14ac:dyDescent="0.2"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 spans="5:19" ht="15.75" customHeight="1" x14ac:dyDescent="0.2"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 spans="5:19" ht="15.75" customHeight="1" x14ac:dyDescent="0.2"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 spans="5:19" ht="15.75" customHeight="1" x14ac:dyDescent="0.2"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 spans="5:19" ht="15.75" customHeight="1" x14ac:dyDescent="0.2"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 spans="5:19" ht="15.75" customHeight="1" x14ac:dyDescent="0.2"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 spans="5:19" ht="15.75" customHeight="1" x14ac:dyDescent="0.2"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 spans="5:19" ht="15.75" customHeight="1" x14ac:dyDescent="0.2"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 spans="5:19" ht="15.75" customHeight="1" x14ac:dyDescent="0.2"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spans="5:19" ht="15.75" customHeight="1" x14ac:dyDescent="0.2"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 spans="5:19" ht="15.75" customHeight="1" x14ac:dyDescent="0.2"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 spans="5:19" ht="15.75" customHeight="1" x14ac:dyDescent="0.2"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spans="5:19" ht="15.75" customHeight="1" x14ac:dyDescent="0.2"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 spans="5:19" ht="15.75" customHeight="1" x14ac:dyDescent="0.2"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spans="5:19" ht="15.75" customHeight="1" x14ac:dyDescent="0.2"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 spans="5:19" ht="15.75" customHeight="1" x14ac:dyDescent="0.2"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spans="5:19" ht="15.75" customHeight="1" x14ac:dyDescent="0.2"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spans="5:19" ht="15.75" customHeight="1" x14ac:dyDescent="0.2"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 spans="5:19" ht="15.75" customHeight="1" x14ac:dyDescent="0.2"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spans="5:19" ht="15.75" customHeight="1" x14ac:dyDescent="0.2"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 spans="5:19" ht="15.75" customHeight="1" x14ac:dyDescent="0.2"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spans="5:19" ht="15.75" customHeight="1" x14ac:dyDescent="0.2"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 spans="5:19" ht="15.75" customHeight="1" x14ac:dyDescent="0.2"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 spans="5:19" ht="15.75" customHeight="1" x14ac:dyDescent="0.2"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spans="5:19" ht="15.75" customHeight="1" x14ac:dyDescent="0.2"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 spans="5:19" ht="15.75" customHeight="1" x14ac:dyDescent="0.2"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spans="5:19" ht="15.75" customHeight="1" x14ac:dyDescent="0.2"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 spans="5:19" ht="15.75" customHeight="1" x14ac:dyDescent="0.2"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spans="5:19" ht="15.75" customHeight="1" x14ac:dyDescent="0.2"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 spans="5:19" ht="15.75" customHeight="1" x14ac:dyDescent="0.2"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spans="5:19" ht="15.75" customHeight="1" x14ac:dyDescent="0.2"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 spans="5:19" ht="15.75" customHeight="1" x14ac:dyDescent="0.2"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 spans="5:19" ht="15.75" customHeight="1" x14ac:dyDescent="0.2"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 spans="5:19" ht="15.75" customHeight="1" x14ac:dyDescent="0.2"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 spans="5:19" ht="15.75" customHeight="1" x14ac:dyDescent="0.2"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 spans="5:19" ht="15.75" customHeight="1" x14ac:dyDescent="0.2"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 spans="5:19" ht="15.75" customHeight="1" x14ac:dyDescent="0.2"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 spans="5:19" ht="15.75" customHeight="1" x14ac:dyDescent="0.2"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 spans="5:19" ht="15.75" customHeight="1" x14ac:dyDescent="0.2"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 spans="5:19" ht="15.75" customHeight="1" x14ac:dyDescent="0.2"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spans="5:19" ht="15.75" customHeight="1" x14ac:dyDescent="0.2"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 spans="5:19" ht="15.75" customHeight="1" x14ac:dyDescent="0.2"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spans="5:19" ht="15.75" customHeight="1" x14ac:dyDescent="0.2"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 spans="5:19" ht="15.75" customHeight="1" x14ac:dyDescent="0.2"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 spans="5:19" ht="15.75" customHeight="1" x14ac:dyDescent="0.2"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 spans="5:19" ht="15.75" customHeight="1" x14ac:dyDescent="0.2"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 spans="5:19" ht="15.75" customHeight="1" x14ac:dyDescent="0.2"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 spans="5:19" ht="15.75" customHeight="1" x14ac:dyDescent="0.2"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 spans="5:19" ht="15.75" customHeight="1" x14ac:dyDescent="0.2"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 spans="5:19" ht="15.75" customHeight="1" x14ac:dyDescent="0.2"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 spans="5:19" ht="15.75" customHeight="1" x14ac:dyDescent="0.2"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 spans="5:19" ht="15.75" customHeight="1" x14ac:dyDescent="0.2"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 spans="5:19" ht="15.75" customHeight="1" x14ac:dyDescent="0.2"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 spans="5:19" ht="15.75" customHeight="1" x14ac:dyDescent="0.2"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 spans="5:19" ht="15.75" customHeight="1" x14ac:dyDescent="0.2"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 spans="5:19" ht="15.75" customHeight="1" x14ac:dyDescent="0.2"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 spans="5:19" ht="15.75" customHeight="1" x14ac:dyDescent="0.2"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 spans="5:19" ht="15.75" customHeight="1" x14ac:dyDescent="0.2"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 spans="5:19" ht="15.75" customHeight="1" x14ac:dyDescent="0.2"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 spans="5:19" ht="15.75" customHeight="1" x14ac:dyDescent="0.2"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 spans="5:19" ht="15.75" customHeight="1" x14ac:dyDescent="0.2"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 spans="5:19" ht="15.75" customHeight="1" x14ac:dyDescent="0.2"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 spans="5:19" ht="15.75" customHeight="1" x14ac:dyDescent="0.2"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 spans="5:19" ht="15.75" customHeight="1" x14ac:dyDescent="0.2"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 spans="5:19" ht="15.75" customHeight="1" x14ac:dyDescent="0.2"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 spans="5:19" ht="15.75" customHeight="1" x14ac:dyDescent="0.2"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 spans="5:19" ht="15.75" customHeight="1" x14ac:dyDescent="0.2"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 spans="5:19" ht="15.75" customHeight="1" x14ac:dyDescent="0.2"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 spans="5:19" ht="15.75" customHeight="1" x14ac:dyDescent="0.2"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 spans="5:19" ht="15.75" customHeight="1" x14ac:dyDescent="0.2"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 spans="5:19" ht="15.75" customHeight="1" x14ac:dyDescent="0.2"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 spans="5:19" ht="15.75" customHeight="1" x14ac:dyDescent="0.2"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 spans="5:19" ht="15.75" customHeight="1" x14ac:dyDescent="0.2"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 spans="5:19" ht="15.75" customHeight="1" x14ac:dyDescent="0.2"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 spans="5:19" ht="15.75" customHeight="1" x14ac:dyDescent="0.2"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 spans="5:19" ht="15.75" customHeight="1" x14ac:dyDescent="0.2"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 spans="5:19" ht="15.75" customHeight="1" x14ac:dyDescent="0.2"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 spans="5:19" ht="15.75" customHeight="1" x14ac:dyDescent="0.2"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 spans="5:19" ht="15.75" customHeight="1" x14ac:dyDescent="0.2"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  <row r="981" spans="5:19" ht="15.75" customHeight="1" x14ac:dyDescent="0.2"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</row>
    <row r="982" spans="5:19" ht="15.75" customHeight="1" x14ac:dyDescent="0.2"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</row>
    <row r="983" spans="5:19" ht="15.75" customHeight="1" x14ac:dyDescent="0.2"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</row>
    <row r="984" spans="5:19" ht="15.75" customHeight="1" x14ac:dyDescent="0.2"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</row>
    <row r="985" spans="5:19" ht="15.75" customHeight="1" x14ac:dyDescent="0.2"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</row>
    <row r="986" spans="5:19" ht="15.75" customHeight="1" x14ac:dyDescent="0.2"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</row>
    <row r="987" spans="5:19" ht="15.75" customHeight="1" x14ac:dyDescent="0.2"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</row>
    <row r="988" spans="5:19" ht="15.75" customHeight="1" x14ac:dyDescent="0.2"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</row>
    <row r="989" spans="5:19" ht="15.75" customHeight="1" x14ac:dyDescent="0.2"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</row>
    <row r="990" spans="5:19" ht="15.75" customHeight="1" x14ac:dyDescent="0.2"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</row>
    <row r="991" spans="5:19" ht="15.75" customHeight="1" x14ac:dyDescent="0.2"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</row>
    <row r="992" spans="5:19" ht="15.75" customHeight="1" x14ac:dyDescent="0.2"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</row>
    <row r="993" spans="5:19" ht="15.75" customHeight="1" x14ac:dyDescent="0.2"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</row>
    <row r="994" spans="5:19" ht="15.75" customHeight="1" x14ac:dyDescent="0.2"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</row>
    <row r="995" spans="5:19" ht="15.75" customHeight="1" x14ac:dyDescent="0.2"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</row>
    <row r="996" spans="5:19" ht="15.75" customHeight="1" x14ac:dyDescent="0.2"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</row>
    <row r="997" spans="5:19" ht="15.75" customHeight="1" x14ac:dyDescent="0.2"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</row>
    <row r="998" spans="5:19" ht="15.75" customHeight="1" x14ac:dyDescent="0.2"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</row>
    <row r="999" spans="5:19" ht="15.75" customHeight="1" x14ac:dyDescent="0.2"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</row>
    <row r="1000" spans="5:19" ht="15.75" customHeight="1" x14ac:dyDescent="0.2"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</row>
    <row r="1001" spans="5:19" ht="15" customHeight="1" x14ac:dyDescent="0.2"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</row>
    <row r="1002" spans="5:19" ht="15" customHeight="1" x14ac:dyDescent="0.2"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</row>
    <row r="1003" spans="5:19" ht="15" customHeight="1" x14ac:dyDescent="0.2"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</row>
    <row r="1004" spans="5:19" ht="15" customHeight="1" x14ac:dyDescent="0.2"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</row>
    <row r="1005" spans="5:19" ht="15" customHeight="1" x14ac:dyDescent="0.2"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</row>
    <row r="1006" spans="5:19" ht="15" customHeight="1" x14ac:dyDescent="0.2"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</row>
    <row r="1007" spans="5:19" ht="15" customHeight="1" x14ac:dyDescent="0.2"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</row>
    <row r="1008" spans="5:19" ht="15" customHeight="1" x14ac:dyDescent="0.2"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</row>
    <row r="1009" spans="5:19" ht="15" customHeight="1" x14ac:dyDescent="0.2"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</row>
    <row r="1010" spans="5:19" ht="15" customHeight="1" x14ac:dyDescent="0.2"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</row>
    <row r="1011" spans="5:19" ht="15" customHeight="1" x14ac:dyDescent="0.2"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</row>
    <row r="1012" spans="5:19" ht="15" customHeight="1" x14ac:dyDescent="0.2"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</row>
    <row r="1013" spans="5:19" ht="15" customHeight="1" x14ac:dyDescent="0.2"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</row>
    <row r="1014" spans="5:19" ht="15" customHeight="1" x14ac:dyDescent="0.2"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</row>
    <row r="1015" spans="5:19" ht="15" customHeight="1" x14ac:dyDescent="0.2"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</row>
    <row r="1016" spans="5:19" ht="15" customHeight="1" x14ac:dyDescent="0.2"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</row>
    <row r="1017" spans="5:19" ht="15" customHeight="1" x14ac:dyDescent="0.2"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</row>
    <row r="1018" spans="5:19" ht="15" customHeight="1" x14ac:dyDescent="0.2"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</row>
    <row r="1019" spans="5:19" ht="15" customHeight="1" x14ac:dyDescent="0.2"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</row>
    <row r="1020" spans="5:19" ht="15" customHeight="1" x14ac:dyDescent="0.2"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</row>
    <row r="1021" spans="5:19" ht="15" customHeight="1" x14ac:dyDescent="0.2"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</row>
    <row r="1022" spans="5:19" ht="15" customHeight="1" x14ac:dyDescent="0.2"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</row>
    <row r="1023" spans="5:19" ht="15" customHeight="1" x14ac:dyDescent="0.2"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</row>
    <row r="1024" spans="5:19" ht="15" customHeight="1" x14ac:dyDescent="0.2"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</row>
    <row r="1025" spans="5:19" ht="15" customHeight="1" x14ac:dyDescent="0.2"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</row>
    <row r="1026" spans="5:19" ht="15" customHeight="1" x14ac:dyDescent="0.2"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</row>
    <row r="1027" spans="5:19" ht="15" customHeight="1" x14ac:dyDescent="0.2"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</row>
    <row r="1028" spans="5:19" ht="15" customHeight="1" x14ac:dyDescent="0.2"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</row>
    <row r="1029" spans="5:19" ht="15" customHeight="1" x14ac:dyDescent="0.2"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</row>
    <row r="1030" spans="5:19" ht="15" customHeight="1" x14ac:dyDescent="0.2"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</row>
    <row r="1031" spans="5:19" ht="15" customHeight="1" x14ac:dyDescent="0.2"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</row>
    <row r="1032" spans="5:19" ht="15" customHeight="1" x14ac:dyDescent="0.2"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</row>
    <row r="1033" spans="5:19" ht="15" customHeight="1" x14ac:dyDescent="0.2"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</row>
    <row r="1034" spans="5:19" ht="15" customHeight="1" x14ac:dyDescent="0.2"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</row>
    <row r="1035" spans="5:19" ht="15" customHeight="1" x14ac:dyDescent="0.2"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</row>
    <row r="1036" spans="5:19" ht="15" customHeight="1" x14ac:dyDescent="0.2"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</row>
    <row r="1037" spans="5:19" ht="15" customHeight="1" x14ac:dyDescent="0.2"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</row>
    <row r="1038" spans="5:19" ht="15" customHeight="1" x14ac:dyDescent="0.2"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</row>
    <row r="1039" spans="5:19" ht="15" customHeight="1" x14ac:dyDescent="0.2"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</row>
    <row r="1040" spans="5:19" ht="15" customHeight="1" x14ac:dyDescent="0.2"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</row>
    <row r="1041" spans="5:19" ht="15" customHeight="1" x14ac:dyDescent="0.2"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</row>
    <row r="1042" spans="5:19" ht="15" customHeight="1" x14ac:dyDescent="0.2"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</row>
    <row r="1043" spans="5:19" ht="15" customHeight="1" x14ac:dyDescent="0.2"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</row>
    <row r="1044" spans="5:19" ht="15" customHeight="1" x14ac:dyDescent="0.2"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</row>
    <row r="1045" spans="5:19" ht="15" customHeight="1" x14ac:dyDescent="0.2"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</row>
    <row r="1046" spans="5:19" ht="15" customHeight="1" x14ac:dyDescent="0.2"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</row>
    <row r="1047" spans="5:19" ht="15" customHeight="1" x14ac:dyDescent="0.2"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</row>
    <row r="1048" spans="5:19" ht="15" customHeight="1" x14ac:dyDescent="0.2"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</row>
    <row r="1049" spans="5:19" ht="15" customHeight="1" x14ac:dyDescent="0.2"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</row>
    <row r="1050" spans="5:19" ht="15" customHeight="1" x14ac:dyDescent="0.2"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</row>
    <row r="1051" spans="5:19" ht="15" customHeight="1" x14ac:dyDescent="0.2"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</row>
    <row r="1052" spans="5:19" ht="15" customHeight="1" x14ac:dyDescent="0.2"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</row>
    <row r="1053" spans="5:19" ht="15" customHeight="1" x14ac:dyDescent="0.2"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</row>
    <row r="1054" spans="5:19" ht="15" customHeight="1" x14ac:dyDescent="0.2"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</row>
    <row r="1055" spans="5:19" ht="15" customHeight="1" x14ac:dyDescent="0.2"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</row>
    <row r="1056" spans="5:19" ht="15" customHeight="1" x14ac:dyDescent="0.2"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</row>
    <row r="1057" spans="5:19" ht="15" customHeight="1" x14ac:dyDescent="0.2"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</row>
    <row r="1058" spans="5:19" ht="15" customHeight="1" x14ac:dyDescent="0.2"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</row>
    <row r="1059" spans="5:19" ht="15" customHeight="1" x14ac:dyDescent="0.2"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</row>
    <row r="1060" spans="5:19" ht="15" customHeight="1" x14ac:dyDescent="0.2"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</row>
    <row r="1061" spans="5:19" ht="15" customHeight="1" x14ac:dyDescent="0.2"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</row>
    <row r="1062" spans="5:19" ht="15" customHeight="1" x14ac:dyDescent="0.2"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</row>
    <row r="1063" spans="5:19" ht="15" customHeight="1" x14ac:dyDescent="0.2"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</row>
    <row r="1064" spans="5:19" ht="15" customHeight="1" x14ac:dyDescent="0.2"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</row>
    <row r="1065" spans="5:19" ht="15" customHeight="1" x14ac:dyDescent="0.2"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</row>
    <row r="1066" spans="5:19" ht="15" customHeight="1" x14ac:dyDescent="0.2"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</row>
    <row r="1067" spans="5:19" ht="15" customHeight="1" x14ac:dyDescent="0.2"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</row>
    <row r="1068" spans="5:19" ht="15" customHeight="1" x14ac:dyDescent="0.2"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</row>
    <row r="1069" spans="5:19" ht="15" customHeight="1" x14ac:dyDescent="0.2"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</row>
    <row r="1070" spans="5:19" ht="15" customHeight="1" x14ac:dyDescent="0.2"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</row>
    <row r="1071" spans="5:19" ht="15" customHeight="1" x14ac:dyDescent="0.2"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</row>
    <row r="1072" spans="5:19" ht="15" customHeight="1" x14ac:dyDescent="0.2"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</row>
    <row r="1073" spans="5:19" ht="15" customHeight="1" x14ac:dyDescent="0.2"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</row>
    <row r="1074" spans="5:19" ht="15" customHeight="1" x14ac:dyDescent="0.2"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</row>
    <row r="1075" spans="5:19" ht="15" customHeight="1" x14ac:dyDescent="0.2"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</row>
    <row r="1076" spans="5:19" ht="15" customHeight="1" x14ac:dyDescent="0.2"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</row>
    <row r="1077" spans="5:19" ht="15" customHeight="1" x14ac:dyDescent="0.2"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</row>
    <row r="1078" spans="5:19" ht="15" customHeight="1" x14ac:dyDescent="0.2"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</row>
    <row r="1079" spans="5:19" ht="15" customHeight="1" x14ac:dyDescent="0.2"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</row>
    <row r="1080" spans="5:19" ht="15" customHeight="1" x14ac:dyDescent="0.2"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</row>
    <row r="1081" spans="5:19" ht="15" customHeight="1" x14ac:dyDescent="0.2"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</row>
    <row r="1082" spans="5:19" ht="15" customHeight="1" x14ac:dyDescent="0.2"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</row>
    <row r="1083" spans="5:19" ht="15" customHeight="1" x14ac:dyDescent="0.2"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</row>
    <row r="1084" spans="5:19" ht="15" customHeight="1" x14ac:dyDescent="0.2"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</row>
    <row r="1085" spans="5:19" ht="15" customHeight="1" x14ac:dyDescent="0.2"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</row>
    <row r="1086" spans="5:19" ht="15" customHeight="1" x14ac:dyDescent="0.2"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</row>
    <row r="1087" spans="5:19" ht="15" customHeight="1" x14ac:dyDescent="0.2"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</row>
    <row r="1088" spans="5:19" ht="15" customHeight="1" x14ac:dyDescent="0.2"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</row>
    <row r="1089" spans="5:19" ht="15" customHeight="1" x14ac:dyDescent="0.2"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</row>
    <row r="1090" spans="5:19" ht="15" customHeight="1" x14ac:dyDescent="0.2"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</row>
    <row r="1091" spans="5:19" ht="15" customHeight="1" x14ac:dyDescent="0.2"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</row>
    <row r="1092" spans="5:19" ht="15" customHeight="1" x14ac:dyDescent="0.2"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</row>
    <row r="1093" spans="5:19" ht="15" customHeight="1" x14ac:dyDescent="0.2"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</row>
    <row r="1094" spans="5:19" ht="15" customHeight="1" x14ac:dyDescent="0.2"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</row>
    <row r="1095" spans="5:19" ht="15" customHeight="1" x14ac:dyDescent="0.2"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</row>
    <row r="1096" spans="5:19" ht="15" customHeight="1" x14ac:dyDescent="0.2"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</row>
    <row r="1097" spans="5:19" ht="15" customHeight="1" x14ac:dyDescent="0.2"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</row>
    <row r="1098" spans="5:19" ht="15" customHeight="1" x14ac:dyDescent="0.2"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</row>
    <row r="1099" spans="5:19" ht="15" customHeight="1" x14ac:dyDescent="0.2"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</row>
    <row r="1100" spans="5:19" ht="15" customHeight="1" x14ac:dyDescent="0.2"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</row>
    <row r="1101" spans="5:19" ht="15" customHeight="1" x14ac:dyDescent="0.2"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</row>
    <row r="1102" spans="5:19" ht="15" customHeight="1" x14ac:dyDescent="0.2"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</row>
    <row r="1103" spans="5:19" ht="15" customHeight="1" x14ac:dyDescent="0.2"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</row>
    <row r="1104" spans="5:19" ht="15" customHeight="1" x14ac:dyDescent="0.2"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</row>
    <row r="1105" spans="5:19" ht="15" customHeight="1" x14ac:dyDescent="0.2"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</row>
    <row r="1106" spans="5:19" ht="15" customHeight="1" x14ac:dyDescent="0.2"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</row>
    <row r="1107" spans="5:19" ht="15" customHeight="1" x14ac:dyDescent="0.2"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</row>
    <row r="1108" spans="5:19" ht="15" customHeight="1" x14ac:dyDescent="0.2"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</row>
    <row r="1109" spans="5:19" ht="15" customHeight="1" x14ac:dyDescent="0.2"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</row>
    <row r="1110" spans="5:19" ht="15" customHeight="1" x14ac:dyDescent="0.2"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</row>
    <row r="1111" spans="5:19" ht="15" customHeight="1" x14ac:dyDescent="0.2"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</row>
    <row r="1112" spans="5:19" ht="15" customHeight="1" x14ac:dyDescent="0.2"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</row>
    <row r="1113" spans="5:19" ht="15" customHeight="1" x14ac:dyDescent="0.2"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</row>
    <row r="1114" spans="5:19" ht="15" customHeight="1" x14ac:dyDescent="0.2"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</row>
    <row r="1115" spans="5:19" ht="15" customHeight="1" x14ac:dyDescent="0.2"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</row>
    <row r="1116" spans="5:19" ht="15" customHeight="1" x14ac:dyDescent="0.2"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</row>
    <row r="1117" spans="5:19" ht="15" customHeight="1" x14ac:dyDescent="0.2"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</row>
    <row r="1118" spans="5:19" ht="15" customHeight="1" x14ac:dyDescent="0.2"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</row>
    <row r="1119" spans="5:19" ht="15" customHeight="1" x14ac:dyDescent="0.2"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</row>
    <row r="1120" spans="5:19" ht="15" customHeight="1" x14ac:dyDescent="0.2"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</row>
    <row r="1121" spans="5:19" ht="15" customHeight="1" x14ac:dyDescent="0.2"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</row>
    <row r="1122" spans="5:19" ht="15" customHeight="1" x14ac:dyDescent="0.2"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</row>
    <row r="1123" spans="5:19" ht="15" customHeight="1" x14ac:dyDescent="0.2"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</row>
    <row r="1124" spans="5:19" ht="15" customHeight="1" x14ac:dyDescent="0.2"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</row>
    <row r="1125" spans="5:19" ht="15" customHeight="1" x14ac:dyDescent="0.2"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</row>
    <row r="1126" spans="5:19" ht="15" customHeight="1" x14ac:dyDescent="0.2"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</row>
    <row r="1127" spans="5:19" ht="15" customHeight="1" x14ac:dyDescent="0.2"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</row>
    <row r="1128" spans="5:19" ht="15" customHeight="1" x14ac:dyDescent="0.2"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</row>
    <row r="1129" spans="5:19" ht="15" customHeight="1" x14ac:dyDescent="0.2"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</row>
    <row r="1130" spans="5:19" ht="15" customHeight="1" x14ac:dyDescent="0.2"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</row>
    <row r="1131" spans="5:19" ht="15" customHeight="1" x14ac:dyDescent="0.2"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</row>
    <row r="1132" spans="5:19" ht="15" customHeight="1" x14ac:dyDescent="0.2"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</row>
    <row r="1133" spans="5:19" ht="15" customHeight="1" x14ac:dyDescent="0.2"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</row>
    <row r="1134" spans="5:19" ht="15" customHeight="1" x14ac:dyDescent="0.2"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</row>
    <row r="1135" spans="5:19" ht="15" customHeight="1" x14ac:dyDescent="0.2"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</row>
    <row r="1136" spans="5:19" ht="15" customHeight="1" x14ac:dyDescent="0.2"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</row>
    <row r="1137" spans="5:19" ht="15" customHeight="1" x14ac:dyDescent="0.2"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</row>
    <row r="1138" spans="5:19" ht="15" customHeight="1" x14ac:dyDescent="0.2"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</row>
    <row r="1139" spans="5:19" ht="15" customHeight="1" x14ac:dyDescent="0.2"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</row>
    <row r="1140" spans="5:19" ht="15" customHeight="1" x14ac:dyDescent="0.2"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</row>
    <row r="1141" spans="5:19" ht="15" customHeight="1" x14ac:dyDescent="0.2"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</row>
    <row r="1142" spans="5:19" ht="15" customHeight="1" x14ac:dyDescent="0.2"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</row>
    <row r="1143" spans="5:19" ht="15" customHeight="1" x14ac:dyDescent="0.2"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</row>
    <row r="1144" spans="5:19" ht="15" customHeight="1" x14ac:dyDescent="0.2"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</row>
    <row r="1145" spans="5:19" ht="15" customHeight="1" x14ac:dyDescent="0.2"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</row>
    <row r="1146" spans="5:19" ht="15" customHeight="1" x14ac:dyDescent="0.2"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</row>
    <row r="1147" spans="5:19" ht="15" customHeight="1" x14ac:dyDescent="0.2"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</row>
    <row r="1148" spans="5:19" ht="15" customHeight="1" x14ac:dyDescent="0.2"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</row>
    <row r="1149" spans="5:19" ht="15" customHeight="1" x14ac:dyDescent="0.2"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</row>
    <row r="1150" spans="5:19" ht="15" customHeight="1" x14ac:dyDescent="0.2"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</row>
    <row r="1151" spans="5:19" ht="15" customHeight="1" x14ac:dyDescent="0.2"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</row>
    <row r="1152" spans="5:19" ht="15" customHeight="1" x14ac:dyDescent="0.2"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</row>
    <row r="1153" spans="5:19" ht="15" customHeight="1" x14ac:dyDescent="0.2"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</row>
    <row r="1154" spans="5:19" ht="15" customHeight="1" x14ac:dyDescent="0.2"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</row>
    <row r="1155" spans="5:19" ht="15" customHeight="1" x14ac:dyDescent="0.2"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</row>
    <row r="1156" spans="5:19" ht="15" customHeight="1" x14ac:dyDescent="0.2"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</row>
    <row r="1157" spans="5:19" ht="15" customHeight="1" x14ac:dyDescent="0.2"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</row>
    <row r="1158" spans="5:19" ht="15" customHeight="1" x14ac:dyDescent="0.2"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</row>
    <row r="1159" spans="5:19" ht="15" customHeight="1" x14ac:dyDescent="0.2"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</row>
    <row r="1160" spans="5:19" ht="15" customHeight="1" x14ac:dyDescent="0.2"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</row>
    <row r="1161" spans="5:19" ht="15" customHeight="1" x14ac:dyDescent="0.2"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</row>
    <row r="1162" spans="5:19" ht="15" customHeight="1" x14ac:dyDescent="0.2"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</row>
    <row r="1163" spans="5:19" ht="15" customHeight="1" x14ac:dyDescent="0.2"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</row>
    <row r="1164" spans="5:19" ht="15" customHeight="1" x14ac:dyDescent="0.2"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</row>
    <row r="1165" spans="5:19" ht="15" customHeight="1" x14ac:dyDescent="0.2"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</row>
    <row r="1166" spans="5:19" ht="15" customHeight="1" x14ac:dyDescent="0.2"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</row>
    <row r="1167" spans="5:19" ht="15" customHeight="1" x14ac:dyDescent="0.2"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</row>
    <row r="1168" spans="5:19" ht="15" customHeight="1" x14ac:dyDescent="0.2"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</row>
    <row r="1169" spans="1:19" ht="15" customHeight="1" x14ac:dyDescent="0.2"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</row>
    <row r="1178" spans="1:19" ht="15" customHeight="1" x14ac:dyDescent="0.2">
      <c r="A1178" s="4"/>
      <c r="B1178" s="4"/>
    </row>
    <row r="1179" spans="1:19" ht="15" customHeight="1" x14ac:dyDescent="0.2">
      <c r="A1179" s="4"/>
      <c r="B1179" s="4"/>
    </row>
    <row r="1180" spans="1:19" ht="15" customHeight="1" x14ac:dyDescent="0.2">
      <c r="A1180" s="4"/>
      <c r="B1180" s="4"/>
    </row>
    <row r="1182" spans="1:19" ht="15" customHeight="1" x14ac:dyDescent="0.2">
      <c r="A1182" s="56"/>
      <c r="B1182" s="57"/>
    </row>
    <row r="1726" spans="5:19" ht="15" customHeight="1" x14ac:dyDescent="0.2"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</row>
    <row r="1727" spans="5:19" ht="15" customHeight="1" x14ac:dyDescent="0.2"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</row>
    <row r="1728" spans="5:19" ht="15" customHeight="1" x14ac:dyDescent="0.2"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</row>
    <row r="1729" spans="5:19" ht="15" customHeight="1" x14ac:dyDescent="0.2"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</row>
    <row r="1730" spans="5:19" ht="15" customHeight="1" x14ac:dyDescent="0.2"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</row>
    <row r="1731" spans="5:19" ht="15" customHeight="1" x14ac:dyDescent="0.2"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</row>
    <row r="1732" spans="5:19" ht="15" customHeight="1" x14ac:dyDescent="0.2"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</row>
    <row r="1733" spans="5:19" ht="15" customHeight="1" x14ac:dyDescent="0.2"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</row>
    <row r="1734" spans="5:19" ht="15" customHeight="1" x14ac:dyDescent="0.2"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</row>
    <row r="1735" spans="5:19" ht="15" customHeight="1" x14ac:dyDescent="0.2"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</row>
    <row r="1736" spans="5:19" ht="15" customHeight="1" x14ac:dyDescent="0.2"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</row>
    <row r="1737" spans="5:19" ht="15" customHeight="1" x14ac:dyDescent="0.2"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</row>
    <row r="1738" spans="5:19" ht="15" customHeight="1" x14ac:dyDescent="0.2"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</row>
    <row r="1739" spans="5:19" ht="15" customHeight="1" x14ac:dyDescent="0.2"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</row>
    <row r="1740" spans="5:19" ht="15" customHeight="1" x14ac:dyDescent="0.2"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</row>
    <row r="1741" spans="5:19" ht="15" customHeight="1" x14ac:dyDescent="0.2"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</row>
    <row r="1742" spans="5:19" ht="15" customHeight="1" x14ac:dyDescent="0.2"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</row>
    <row r="1743" spans="5:19" ht="15" customHeight="1" x14ac:dyDescent="0.2"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</row>
    <row r="1744" spans="5:19" ht="15" customHeight="1" x14ac:dyDescent="0.2"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</row>
    <row r="1745" spans="5:19" ht="15" customHeight="1" x14ac:dyDescent="0.2"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</row>
    <row r="1746" spans="5:19" ht="15" customHeight="1" x14ac:dyDescent="0.2"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</row>
    <row r="1747" spans="5:19" ht="15" customHeight="1" x14ac:dyDescent="0.2"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</row>
    <row r="1748" spans="5:19" ht="15" customHeight="1" x14ac:dyDescent="0.2"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</row>
    <row r="1749" spans="5:19" ht="15" customHeight="1" x14ac:dyDescent="0.2"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</row>
    <row r="1750" spans="5:19" ht="15" customHeight="1" x14ac:dyDescent="0.2"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</row>
    <row r="1751" spans="5:19" ht="15" customHeight="1" x14ac:dyDescent="0.2"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</row>
    <row r="1752" spans="5:19" ht="15" customHeight="1" x14ac:dyDescent="0.2"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</row>
    <row r="1753" spans="5:19" ht="15" customHeight="1" x14ac:dyDescent="0.2"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</row>
    <row r="1754" spans="5:19" ht="15" customHeight="1" x14ac:dyDescent="0.2"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</row>
    <row r="1755" spans="5:19" ht="15" customHeight="1" x14ac:dyDescent="0.2"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</row>
    <row r="1756" spans="5:19" ht="15" customHeight="1" x14ac:dyDescent="0.2"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</row>
    <row r="1757" spans="5:19" ht="15" customHeight="1" x14ac:dyDescent="0.2"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</row>
    <row r="1758" spans="5:19" ht="15" customHeight="1" x14ac:dyDescent="0.2"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</row>
    <row r="1759" spans="5:19" ht="15" customHeight="1" x14ac:dyDescent="0.2"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</row>
    <row r="1760" spans="5:19" ht="15" customHeight="1" x14ac:dyDescent="0.2"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</row>
    <row r="1761" spans="5:19" ht="15" customHeight="1" x14ac:dyDescent="0.2"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</row>
    <row r="1762" spans="5:19" ht="15" customHeight="1" x14ac:dyDescent="0.2"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</row>
    <row r="1763" spans="5:19" ht="15" customHeight="1" x14ac:dyDescent="0.2"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</row>
    <row r="1764" spans="5:19" ht="15" customHeight="1" x14ac:dyDescent="0.2"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</row>
    <row r="1765" spans="5:19" ht="15" customHeight="1" x14ac:dyDescent="0.2"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</row>
    <row r="1766" spans="5:19" ht="15" customHeight="1" x14ac:dyDescent="0.2"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</row>
    <row r="1767" spans="5:19" ht="15" customHeight="1" x14ac:dyDescent="0.2"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</row>
    <row r="1768" spans="5:19" ht="15" customHeight="1" x14ac:dyDescent="0.2"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</row>
    <row r="1769" spans="5:19" ht="15" customHeight="1" x14ac:dyDescent="0.2"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</row>
    <row r="1770" spans="5:19" ht="15" customHeight="1" x14ac:dyDescent="0.2"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</row>
    <row r="1771" spans="5:19" ht="15" customHeight="1" x14ac:dyDescent="0.2"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</row>
    <row r="1772" spans="5:19" ht="15" customHeight="1" x14ac:dyDescent="0.2"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</row>
    <row r="1773" spans="5:19" ht="15" customHeight="1" x14ac:dyDescent="0.2"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</row>
    <row r="1774" spans="5:19" ht="15" customHeight="1" x14ac:dyDescent="0.2"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</row>
    <row r="1775" spans="5:19" ht="15" customHeight="1" x14ac:dyDescent="0.2"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</row>
    <row r="1776" spans="5:19" ht="15" customHeight="1" x14ac:dyDescent="0.2"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</row>
    <row r="1777" spans="5:19" ht="15" customHeight="1" x14ac:dyDescent="0.2"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</row>
    <row r="1778" spans="5:19" ht="15" customHeight="1" x14ac:dyDescent="0.2"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</row>
    <row r="1779" spans="5:19" ht="15" customHeight="1" x14ac:dyDescent="0.2"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</row>
    <row r="1780" spans="5:19" ht="15" customHeight="1" x14ac:dyDescent="0.2"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</row>
    <row r="1781" spans="5:19" ht="15" customHeight="1" x14ac:dyDescent="0.2"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</row>
    <row r="1782" spans="5:19" ht="15" customHeight="1" x14ac:dyDescent="0.2"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</row>
    <row r="1783" spans="5:19" ht="15" customHeight="1" x14ac:dyDescent="0.2"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</row>
    <row r="1784" spans="5:19" ht="15" customHeight="1" x14ac:dyDescent="0.2"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</row>
    <row r="1785" spans="5:19" ht="15" customHeight="1" x14ac:dyDescent="0.2"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</row>
    <row r="1786" spans="5:19" ht="15" customHeight="1" x14ac:dyDescent="0.2"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</row>
    <row r="1787" spans="5:19" ht="15" customHeight="1" x14ac:dyDescent="0.2"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</row>
    <row r="1788" spans="5:19" ht="15" customHeight="1" x14ac:dyDescent="0.2"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</row>
    <row r="1789" spans="5:19" ht="15" customHeight="1" x14ac:dyDescent="0.2"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</row>
    <row r="1790" spans="5:19" ht="15" customHeight="1" x14ac:dyDescent="0.2"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</row>
    <row r="1791" spans="5:19" ht="15" customHeight="1" x14ac:dyDescent="0.2"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</row>
    <row r="1792" spans="5:19" ht="15" customHeight="1" x14ac:dyDescent="0.2"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</row>
    <row r="1793" spans="5:19" ht="15" customHeight="1" x14ac:dyDescent="0.2"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</row>
    <row r="1794" spans="5:19" ht="15" customHeight="1" x14ac:dyDescent="0.2"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</row>
    <row r="1795" spans="5:19" ht="15" customHeight="1" x14ac:dyDescent="0.2"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</row>
    <row r="1796" spans="5:19" ht="15" customHeight="1" x14ac:dyDescent="0.2"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</row>
    <row r="1797" spans="5:19" ht="15" customHeight="1" x14ac:dyDescent="0.2"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</row>
    <row r="1798" spans="5:19" ht="15" customHeight="1" x14ac:dyDescent="0.2"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</row>
    <row r="1799" spans="5:19" ht="15" customHeight="1" x14ac:dyDescent="0.2"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</row>
    <row r="1800" spans="5:19" ht="15" customHeight="1" x14ac:dyDescent="0.2"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</row>
    <row r="1801" spans="5:19" ht="15" customHeight="1" x14ac:dyDescent="0.2"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</row>
    <row r="1802" spans="5:19" ht="15" customHeight="1" x14ac:dyDescent="0.2"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</row>
    <row r="1803" spans="5:19" ht="15" customHeight="1" x14ac:dyDescent="0.2"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</row>
    <row r="1804" spans="5:19" ht="15" customHeight="1" x14ac:dyDescent="0.2"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</row>
    <row r="1805" spans="5:19" ht="15" customHeight="1" x14ac:dyDescent="0.2"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</row>
    <row r="1806" spans="5:19" ht="15" customHeight="1" x14ac:dyDescent="0.2"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</row>
    <row r="1807" spans="5:19" ht="15" customHeight="1" x14ac:dyDescent="0.2"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</row>
    <row r="1808" spans="5:19" ht="15" customHeight="1" x14ac:dyDescent="0.2"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</row>
    <row r="1809" spans="5:19" ht="15" customHeight="1" x14ac:dyDescent="0.2"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</row>
    <row r="1810" spans="5:19" ht="15" customHeight="1" x14ac:dyDescent="0.2"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</row>
    <row r="1811" spans="5:19" ht="15" customHeight="1" x14ac:dyDescent="0.2"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</row>
    <row r="1812" spans="5:19" ht="15" customHeight="1" x14ac:dyDescent="0.2"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</row>
    <row r="1813" spans="5:19" ht="15" customHeight="1" x14ac:dyDescent="0.2"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</row>
    <row r="1814" spans="5:19" ht="15" customHeight="1" x14ac:dyDescent="0.2"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</row>
    <row r="1815" spans="5:19" ht="15" customHeight="1" x14ac:dyDescent="0.2"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</row>
    <row r="1816" spans="5:19" ht="15" customHeight="1" x14ac:dyDescent="0.2"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</row>
    <row r="1817" spans="5:19" ht="15" customHeight="1" x14ac:dyDescent="0.2"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</row>
    <row r="1818" spans="5:19" ht="15" customHeight="1" x14ac:dyDescent="0.2"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</row>
    <row r="1819" spans="5:19" ht="15" customHeight="1" x14ac:dyDescent="0.2"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</row>
    <row r="1820" spans="5:19" ht="15" customHeight="1" x14ac:dyDescent="0.2"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</row>
    <row r="1821" spans="5:19" ht="15" customHeight="1" x14ac:dyDescent="0.2"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</row>
    <row r="1822" spans="5:19" ht="15" customHeight="1" x14ac:dyDescent="0.2"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</row>
    <row r="1823" spans="5:19" ht="15" customHeight="1" x14ac:dyDescent="0.2"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</row>
    <row r="1824" spans="5:19" ht="15" customHeight="1" x14ac:dyDescent="0.2"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</row>
    <row r="1825" spans="5:19" ht="15" customHeight="1" x14ac:dyDescent="0.2"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</row>
    <row r="1826" spans="5:19" ht="15" customHeight="1" x14ac:dyDescent="0.2"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</row>
    <row r="1827" spans="5:19" ht="15" customHeight="1" x14ac:dyDescent="0.2"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</row>
    <row r="1828" spans="5:19" ht="15" customHeight="1" x14ac:dyDescent="0.2"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</row>
    <row r="1829" spans="5:19" ht="15" customHeight="1" x14ac:dyDescent="0.2"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</row>
    <row r="1830" spans="5:19" ht="15" customHeight="1" x14ac:dyDescent="0.2"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</row>
    <row r="1831" spans="5:19" ht="15" customHeight="1" x14ac:dyDescent="0.2"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</row>
    <row r="1832" spans="5:19" ht="15" customHeight="1" x14ac:dyDescent="0.2"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</row>
    <row r="1833" spans="5:19" ht="15" customHeight="1" x14ac:dyDescent="0.2"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</row>
    <row r="1834" spans="5:19" ht="15" customHeight="1" x14ac:dyDescent="0.2"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</row>
    <row r="1835" spans="5:19" ht="15" customHeight="1" x14ac:dyDescent="0.2"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</row>
    <row r="1836" spans="5:19" ht="15" customHeight="1" x14ac:dyDescent="0.2"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</row>
    <row r="1837" spans="5:19" ht="15" customHeight="1" x14ac:dyDescent="0.2"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</row>
    <row r="1838" spans="5:19" ht="15" customHeight="1" x14ac:dyDescent="0.2"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</row>
    <row r="1839" spans="5:19" ht="15" customHeight="1" x14ac:dyDescent="0.2"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</row>
    <row r="1840" spans="5:19" ht="15" customHeight="1" x14ac:dyDescent="0.2"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</row>
    <row r="1841" spans="5:19" ht="15" customHeight="1" x14ac:dyDescent="0.2"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</row>
    <row r="1842" spans="5:19" ht="15" customHeight="1" x14ac:dyDescent="0.2"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</row>
    <row r="1843" spans="5:19" ht="15" customHeight="1" x14ac:dyDescent="0.2"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</row>
    <row r="1844" spans="5:19" ht="15" customHeight="1" x14ac:dyDescent="0.2"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</row>
    <row r="1845" spans="5:19" ht="15" customHeight="1" x14ac:dyDescent="0.2"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</row>
    <row r="1846" spans="5:19" ht="15" customHeight="1" x14ac:dyDescent="0.2"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</row>
    <row r="1847" spans="5:19" ht="15" customHeight="1" x14ac:dyDescent="0.2"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</row>
    <row r="1848" spans="5:19" ht="15" customHeight="1" x14ac:dyDescent="0.2"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</row>
    <row r="1849" spans="5:19" ht="15" customHeight="1" x14ac:dyDescent="0.2"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</row>
    <row r="1850" spans="5:19" ht="15" customHeight="1" x14ac:dyDescent="0.2"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</row>
    <row r="1851" spans="5:19" ht="15" customHeight="1" x14ac:dyDescent="0.2"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</row>
    <row r="1852" spans="5:19" ht="15" customHeight="1" x14ac:dyDescent="0.2"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</row>
    <row r="1853" spans="5:19" ht="15" customHeight="1" x14ac:dyDescent="0.2"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</row>
    <row r="1854" spans="5:19" ht="15" customHeight="1" x14ac:dyDescent="0.2"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</row>
    <row r="1855" spans="5:19" ht="15" customHeight="1" x14ac:dyDescent="0.2"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</row>
    <row r="1856" spans="5:19" ht="15" customHeight="1" x14ac:dyDescent="0.2"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</row>
    <row r="1857" spans="5:19" ht="15" customHeight="1" x14ac:dyDescent="0.2"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</row>
    <row r="1858" spans="5:19" ht="15" customHeight="1" x14ac:dyDescent="0.2"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</row>
    <row r="1859" spans="5:19" ht="15" customHeight="1" x14ac:dyDescent="0.2"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</row>
    <row r="1860" spans="5:19" ht="15" customHeight="1" x14ac:dyDescent="0.2"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</row>
    <row r="1861" spans="5:19" ht="15" customHeight="1" x14ac:dyDescent="0.2"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</row>
    <row r="1862" spans="5:19" ht="15" customHeight="1" x14ac:dyDescent="0.2"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</row>
    <row r="1863" spans="5:19" ht="15" customHeight="1" x14ac:dyDescent="0.2"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</row>
    <row r="1864" spans="5:19" ht="15" customHeight="1" x14ac:dyDescent="0.2"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</row>
    <row r="1865" spans="5:19" ht="15" customHeight="1" x14ac:dyDescent="0.2"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</row>
    <row r="1866" spans="5:19" ht="15" customHeight="1" x14ac:dyDescent="0.2"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</row>
    <row r="1867" spans="5:19" ht="15" customHeight="1" x14ac:dyDescent="0.2"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</row>
    <row r="1868" spans="5:19" ht="15" customHeight="1" x14ac:dyDescent="0.2"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</row>
    <row r="1869" spans="5:19" ht="15" customHeight="1" x14ac:dyDescent="0.2"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</row>
    <row r="1870" spans="5:19" ht="15" customHeight="1" x14ac:dyDescent="0.2"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</row>
    <row r="1871" spans="5:19" ht="15" customHeight="1" x14ac:dyDescent="0.2"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</row>
    <row r="1872" spans="5:19" ht="15" customHeight="1" x14ac:dyDescent="0.2"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</row>
    <row r="1873" spans="5:19" ht="15" customHeight="1" x14ac:dyDescent="0.2"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</row>
    <row r="1874" spans="5:19" ht="15" customHeight="1" x14ac:dyDescent="0.2"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</row>
    <row r="1875" spans="5:19" ht="15" customHeight="1" x14ac:dyDescent="0.2"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</row>
    <row r="1876" spans="5:19" ht="15" customHeight="1" x14ac:dyDescent="0.2"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</row>
    <row r="1877" spans="5:19" ht="15" customHeight="1" x14ac:dyDescent="0.2"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</row>
    <row r="1878" spans="5:19" ht="15" customHeight="1" x14ac:dyDescent="0.2"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</row>
    <row r="1879" spans="5:19" ht="15" customHeight="1" x14ac:dyDescent="0.2"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</row>
    <row r="1880" spans="5:19" ht="15" customHeight="1" x14ac:dyDescent="0.2"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</row>
    <row r="1881" spans="5:19" ht="15" customHeight="1" x14ac:dyDescent="0.2"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</row>
    <row r="1882" spans="5:19" ht="15" customHeight="1" x14ac:dyDescent="0.2"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</row>
    <row r="1883" spans="5:19" ht="15" customHeight="1" x14ac:dyDescent="0.2"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</row>
    <row r="1884" spans="5:19" ht="15" customHeight="1" x14ac:dyDescent="0.2"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</row>
    <row r="1885" spans="5:19" ht="15" customHeight="1" x14ac:dyDescent="0.2"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</row>
    <row r="1886" spans="5:19" ht="15" customHeight="1" x14ac:dyDescent="0.2"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</row>
    <row r="1887" spans="5:19" ht="15" customHeight="1" x14ac:dyDescent="0.2"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</row>
    <row r="1888" spans="5:19" ht="15" customHeight="1" x14ac:dyDescent="0.2"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</row>
    <row r="1889" spans="5:19" ht="15" customHeight="1" x14ac:dyDescent="0.2"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</row>
    <row r="1890" spans="5:19" ht="15" customHeight="1" x14ac:dyDescent="0.2"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</row>
    <row r="1891" spans="5:19" ht="15" customHeight="1" x14ac:dyDescent="0.2"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</row>
    <row r="1892" spans="5:19" ht="15" customHeight="1" x14ac:dyDescent="0.2"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</row>
    <row r="1893" spans="5:19" ht="15" customHeight="1" x14ac:dyDescent="0.2"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</row>
    <row r="1894" spans="5:19" ht="15" customHeight="1" x14ac:dyDescent="0.2"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</row>
    <row r="1895" spans="5:19" ht="15" customHeight="1" x14ac:dyDescent="0.2"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</row>
    <row r="1896" spans="5:19" ht="15" customHeight="1" x14ac:dyDescent="0.2"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</row>
    <row r="1897" spans="5:19" ht="15" customHeight="1" x14ac:dyDescent="0.2"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</row>
    <row r="1898" spans="5:19" ht="15" customHeight="1" x14ac:dyDescent="0.2"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</row>
    <row r="1899" spans="5:19" ht="15" customHeight="1" x14ac:dyDescent="0.2"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</row>
    <row r="1900" spans="5:19" ht="15" customHeight="1" x14ac:dyDescent="0.2"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</row>
    <row r="1901" spans="5:19" ht="15" customHeight="1" x14ac:dyDescent="0.2"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</row>
    <row r="1902" spans="5:19" ht="15" customHeight="1" x14ac:dyDescent="0.2"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</row>
    <row r="1903" spans="5:19" ht="15" customHeight="1" x14ac:dyDescent="0.2"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</row>
    <row r="1904" spans="5:19" ht="15" customHeight="1" x14ac:dyDescent="0.2"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</row>
    <row r="1905" spans="5:19" ht="15" customHeight="1" x14ac:dyDescent="0.2"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</row>
    <row r="1906" spans="5:19" ht="15" customHeight="1" x14ac:dyDescent="0.2"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</row>
    <row r="1907" spans="5:19" ht="15" customHeight="1" x14ac:dyDescent="0.2"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</row>
    <row r="1908" spans="5:19" ht="15" customHeight="1" x14ac:dyDescent="0.2"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</row>
    <row r="1909" spans="5:19" ht="15" customHeight="1" x14ac:dyDescent="0.2"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</row>
    <row r="1910" spans="5:19" ht="15" customHeight="1" x14ac:dyDescent="0.2"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</row>
    <row r="1911" spans="5:19" ht="15" customHeight="1" x14ac:dyDescent="0.2"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</row>
    <row r="1912" spans="5:19" ht="15" customHeight="1" x14ac:dyDescent="0.2"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</row>
    <row r="1913" spans="5:19" ht="15" customHeight="1" x14ac:dyDescent="0.2"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</row>
    <row r="1914" spans="5:19" ht="15" customHeight="1" x14ac:dyDescent="0.2"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</row>
    <row r="1915" spans="5:19" ht="15" customHeight="1" x14ac:dyDescent="0.2"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</row>
    <row r="1916" spans="5:19" ht="15" customHeight="1" x14ac:dyDescent="0.2"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</row>
    <row r="1917" spans="5:19" ht="15" customHeight="1" x14ac:dyDescent="0.2"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</row>
    <row r="1918" spans="5:19" ht="15" customHeight="1" x14ac:dyDescent="0.2"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</row>
    <row r="1919" spans="5:19" ht="15" customHeight="1" x14ac:dyDescent="0.2"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</row>
    <row r="1920" spans="5:19" ht="15" customHeight="1" x14ac:dyDescent="0.2"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</row>
    <row r="1921" spans="5:19" ht="15" customHeight="1" x14ac:dyDescent="0.2"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</row>
    <row r="1922" spans="5:19" ht="15" customHeight="1" x14ac:dyDescent="0.2"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</row>
    <row r="1923" spans="5:19" ht="15" customHeight="1" x14ac:dyDescent="0.2"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</row>
    <row r="1924" spans="5:19" ht="15" customHeight="1" x14ac:dyDescent="0.2"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</row>
    <row r="1925" spans="5:19" ht="15" customHeight="1" x14ac:dyDescent="0.2"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</row>
    <row r="1926" spans="5:19" ht="15" customHeight="1" x14ac:dyDescent="0.2"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</row>
    <row r="1927" spans="5:19" ht="15" customHeight="1" x14ac:dyDescent="0.2"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</row>
    <row r="1928" spans="5:19" ht="15" customHeight="1" x14ac:dyDescent="0.2"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</row>
    <row r="1929" spans="5:19" ht="15" customHeight="1" x14ac:dyDescent="0.2"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</row>
    <row r="1930" spans="5:19" ht="15" customHeight="1" x14ac:dyDescent="0.2"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</row>
    <row r="1931" spans="5:19" ht="15" customHeight="1" x14ac:dyDescent="0.2"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</row>
    <row r="1932" spans="5:19" ht="15" customHeight="1" x14ac:dyDescent="0.2"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</row>
    <row r="1933" spans="5:19" ht="15" customHeight="1" x14ac:dyDescent="0.2"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</row>
    <row r="1934" spans="5:19" ht="15" customHeight="1" x14ac:dyDescent="0.2"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</row>
    <row r="1935" spans="5:19" ht="15" customHeight="1" x14ac:dyDescent="0.2"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</row>
    <row r="1936" spans="5:19" ht="15" customHeight="1" x14ac:dyDescent="0.2"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</row>
    <row r="1937" spans="5:19" ht="15" customHeight="1" x14ac:dyDescent="0.2"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</row>
    <row r="1938" spans="5:19" ht="15" customHeight="1" x14ac:dyDescent="0.2"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</row>
    <row r="1939" spans="5:19" ht="15" customHeight="1" x14ac:dyDescent="0.2"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</row>
    <row r="1940" spans="5:19" ht="15" customHeight="1" x14ac:dyDescent="0.2"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</row>
    <row r="1941" spans="5:19" ht="15" customHeight="1" x14ac:dyDescent="0.2"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</row>
    <row r="1942" spans="5:19" ht="15" customHeight="1" x14ac:dyDescent="0.2"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</row>
    <row r="1943" spans="5:19" ht="15" customHeight="1" x14ac:dyDescent="0.2"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</row>
    <row r="1944" spans="5:19" ht="15" customHeight="1" x14ac:dyDescent="0.2"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</row>
    <row r="1945" spans="5:19" ht="15" customHeight="1" x14ac:dyDescent="0.2"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</row>
    <row r="1946" spans="5:19" ht="15" customHeight="1" x14ac:dyDescent="0.2"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</row>
    <row r="1947" spans="5:19" ht="15" customHeight="1" x14ac:dyDescent="0.2"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</row>
    <row r="1948" spans="5:19" ht="15" customHeight="1" x14ac:dyDescent="0.2"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</row>
    <row r="1949" spans="5:19" ht="15" customHeight="1" x14ac:dyDescent="0.2"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</row>
    <row r="1950" spans="5:19" ht="15" customHeight="1" x14ac:dyDescent="0.2"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</row>
    <row r="1951" spans="5:19" ht="15" customHeight="1" x14ac:dyDescent="0.2"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</row>
    <row r="1952" spans="5:19" ht="15" customHeight="1" x14ac:dyDescent="0.2"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</row>
    <row r="1953" spans="5:19" ht="15" customHeight="1" x14ac:dyDescent="0.2"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</row>
    <row r="1954" spans="5:19" ht="15" customHeight="1" x14ac:dyDescent="0.2"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</row>
    <row r="1955" spans="5:19" ht="15" customHeight="1" x14ac:dyDescent="0.2"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</row>
    <row r="1956" spans="5:19" ht="15" customHeight="1" x14ac:dyDescent="0.2"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</row>
    <row r="1957" spans="5:19" ht="15" customHeight="1" x14ac:dyDescent="0.2"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</row>
    <row r="1958" spans="5:19" ht="15" customHeight="1" x14ac:dyDescent="0.2"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</row>
    <row r="1959" spans="5:19" ht="15" customHeight="1" x14ac:dyDescent="0.2"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</row>
    <row r="1960" spans="5:19" ht="15" customHeight="1" x14ac:dyDescent="0.2"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</row>
    <row r="1961" spans="5:19" ht="15" customHeight="1" x14ac:dyDescent="0.2"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</row>
    <row r="1962" spans="5:19" ht="15" customHeight="1" x14ac:dyDescent="0.2"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</row>
    <row r="1963" spans="5:19" ht="15" customHeight="1" x14ac:dyDescent="0.2"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</row>
    <row r="1964" spans="5:19" ht="15" customHeight="1" x14ac:dyDescent="0.2"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</row>
    <row r="1965" spans="5:19" ht="15" customHeight="1" x14ac:dyDescent="0.2"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</row>
    <row r="1966" spans="5:19" ht="15" customHeight="1" x14ac:dyDescent="0.2"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</row>
    <row r="1967" spans="5:19" ht="15" customHeight="1" x14ac:dyDescent="0.2"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</row>
    <row r="1968" spans="5:19" ht="15" customHeight="1" x14ac:dyDescent="0.2"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</row>
    <row r="1969" spans="5:19" ht="15" customHeight="1" x14ac:dyDescent="0.2"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</row>
    <row r="1970" spans="5:19" ht="15" customHeight="1" x14ac:dyDescent="0.2"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</row>
    <row r="1971" spans="5:19" ht="15" customHeight="1" x14ac:dyDescent="0.2"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</row>
    <row r="1972" spans="5:19" ht="15" customHeight="1" x14ac:dyDescent="0.2"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</row>
    <row r="1973" spans="5:19" ht="15" customHeight="1" x14ac:dyDescent="0.2"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</row>
    <row r="1974" spans="5:19" ht="15" customHeight="1" x14ac:dyDescent="0.2"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</row>
    <row r="1975" spans="5:19" ht="15" customHeight="1" x14ac:dyDescent="0.2"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</row>
    <row r="1976" spans="5:19" ht="15" customHeight="1" x14ac:dyDescent="0.2"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</row>
    <row r="1977" spans="5:19" ht="15" customHeight="1" x14ac:dyDescent="0.2"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</row>
    <row r="1978" spans="5:19" ht="15" customHeight="1" x14ac:dyDescent="0.2"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</row>
  </sheetData>
  <sortState xmlns:xlrd2="http://schemas.microsoft.com/office/spreadsheetml/2017/richdata2" ref="A2:S99">
    <sortCondition ref="B2:B99"/>
    <sortCondition descending="1" ref="C2:C99"/>
    <sortCondition ref="D2:D99"/>
  </sortState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P10"/>
    </sheetView>
  </sheetViews>
  <sheetFormatPr baseColWidth="10" defaultColWidth="12.6640625" defaultRowHeight="15" customHeight="1" x14ac:dyDescent="0.15"/>
  <cols>
    <col min="1" max="1" width="24.6640625" customWidth="1"/>
  </cols>
  <sheetData>
    <row r="1" spans="1:26" x14ac:dyDescent="0.2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7</v>
      </c>
      <c r="G1" s="7" t="s">
        <v>6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8" t="s">
        <v>18</v>
      </c>
      <c r="B2" s="5">
        <v>126864.41439999999</v>
      </c>
      <c r="C2" s="5">
        <v>97317.597399999999</v>
      </c>
      <c r="D2" s="5">
        <v>1683407.3668</v>
      </c>
      <c r="E2" s="5">
        <v>90198942.805899993</v>
      </c>
      <c r="F2" s="5">
        <v>365265.89765501698</v>
      </c>
      <c r="G2" s="5">
        <v>33469.872894109001</v>
      </c>
      <c r="H2" s="5">
        <v>0</v>
      </c>
      <c r="I2" s="5">
        <v>0</v>
      </c>
      <c r="J2" s="5">
        <v>0</v>
      </c>
      <c r="K2" s="5">
        <v>-847434.08466301695</v>
      </c>
      <c r="L2" s="5">
        <v>24519.756041890902</v>
      </c>
      <c r="M2" s="5">
        <v>-26998403.216819901</v>
      </c>
      <c r="N2" s="5">
        <v>-849334.19016301702</v>
      </c>
      <c r="O2" s="5">
        <v>23939.518441890901</v>
      </c>
      <c r="P2" s="5">
        <v>-27538660.488419902</v>
      </c>
    </row>
    <row r="3" spans="1:26" x14ac:dyDescent="0.2">
      <c r="A3" s="8" t="s">
        <v>106</v>
      </c>
      <c r="B3" s="5">
        <v>229360.64129999999</v>
      </c>
      <c r="C3" s="5">
        <v>51248.761599999998</v>
      </c>
      <c r="D3" s="5">
        <v>939348.85160000005</v>
      </c>
      <c r="E3" s="5">
        <v>74323729.563999996</v>
      </c>
      <c r="F3" s="5">
        <v>190207.918639966</v>
      </c>
      <c r="G3" s="5">
        <v>20147.949604085901</v>
      </c>
      <c r="H3" s="5">
        <v>518.85381873612903</v>
      </c>
      <c r="I3" s="5">
        <v>82.249097715707506</v>
      </c>
      <c r="J3" s="5">
        <v>322421.40151090501</v>
      </c>
      <c r="K3" s="5">
        <v>-3166045.2140309601</v>
      </c>
      <c r="L3" s="5">
        <v>-40000.986807085901</v>
      </c>
      <c r="M3" s="5">
        <v>-137559630.86894</v>
      </c>
      <c r="N3" s="5">
        <v>-3166045.2140309601</v>
      </c>
      <c r="O3" s="5">
        <v>-40000.986807085901</v>
      </c>
      <c r="P3" s="5">
        <v>-137559630.86894</v>
      </c>
    </row>
    <row r="4" spans="1:26" x14ac:dyDescent="0.2">
      <c r="A4" s="8" t="s">
        <v>23</v>
      </c>
      <c r="B4" s="5">
        <v>172185.01579999999</v>
      </c>
      <c r="C4" s="5">
        <v>250825.44349999999</v>
      </c>
      <c r="D4" s="5">
        <v>2903345.9512999998</v>
      </c>
      <c r="E4" s="5">
        <v>120287827.3119</v>
      </c>
      <c r="F4" s="5">
        <v>1609895.9222166</v>
      </c>
      <c r="G4" s="5">
        <v>143819.37164733399</v>
      </c>
      <c r="H4" s="5">
        <v>0</v>
      </c>
      <c r="I4" s="5">
        <v>0</v>
      </c>
      <c r="J4" s="5">
        <v>0</v>
      </c>
      <c r="K4" s="5">
        <v>-1645748.1906226</v>
      </c>
      <c r="L4" s="5">
        <v>53628.716954665499</v>
      </c>
      <c r="M4" s="5">
        <v>-38776690.284139901</v>
      </c>
      <c r="N4" s="5">
        <v>-1651951.1640226</v>
      </c>
      <c r="O4" s="5">
        <v>51863.755554665498</v>
      </c>
      <c r="P4" s="5">
        <v>-39582690.260139897</v>
      </c>
    </row>
    <row r="5" spans="1:26" x14ac:dyDescent="0.2">
      <c r="A5" s="8" t="s">
        <v>41</v>
      </c>
      <c r="B5" s="5">
        <v>97953.762300000002</v>
      </c>
      <c r="C5" s="5">
        <v>71201.658100000001</v>
      </c>
      <c r="D5" s="5">
        <v>1026635.2897</v>
      </c>
      <c r="E5" s="5">
        <v>45168422.195600003</v>
      </c>
      <c r="F5" s="5">
        <v>205521.187937412</v>
      </c>
      <c r="G5" s="5">
        <v>14889.680146727</v>
      </c>
      <c r="H5" s="5">
        <v>86.957788787016</v>
      </c>
      <c r="I5" s="5">
        <v>20.6774417718397</v>
      </c>
      <c r="J5" s="5">
        <v>52774.409872447199</v>
      </c>
      <c r="K5" s="5">
        <v>-850956.62069841195</v>
      </c>
      <c r="L5" s="5">
        <v>25946.311640272899</v>
      </c>
      <c r="M5" s="5">
        <v>-45321263.41714</v>
      </c>
      <c r="N5" s="5">
        <v>-851639.35119841201</v>
      </c>
      <c r="O5" s="5">
        <v>25593.414540272901</v>
      </c>
      <c r="P5" s="5">
        <v>-45476666.53954</v>
      </c>
    </row>
    <row r="6" spans="1:26" x14ac:dyDescent="0.2">
      <c r="A6" s="8" t="s">
        <v>54</v>
      </c>
      <c r="B6" s="5">
        <v>182634.065</v>
      </c>
      <c r="C6" s="5">
        <v>43085.591699999997</v>
      </c>
      <c r="D6" s="5">
        <v>486738.90179999999</v>
      </c>
      <c r="E6" s="5">
        <v>41200570.954899997</v>
      </c>
      <c r="F6" s="5">
        <v>74496.270637657697</v>
      </c>
      <c r="G6" s="5">
        <v>11378.037187444799</v>
      </c>
      <c r="H6" s="5">
        <v>3935.56457217153</v>
      </c>
      <c r="I6" s="5">
        <v>1119.1575691004</v>
      </c>
      <c r="J6" s="5">
        <v>2774931.89154654</v>
      </c>
      <c r="K6" s="5">
        <v>-2705320.85838765</v>
      </c>
      <c r="L6" s="5">
        <v>-24909.0056374448</v>
      </c>
      <c r="M6" s="5">
        <v>-127516778.2921</v>
      </c>
      <c r="N6" s="5">
        <v>-2705320.85838765</v>
      </c>
      <c r="O6" s="5">
        <v>-24909.0056374448</v>
      </c>
      <c r="P6" s="5">
        <v>-127516778.2921</v>
      </c>
    </row>
    <row r="7" spans="1:26" x14ac:dyDescent="0.2">
      <c r="A7" s="8" t="s">
        <v>77</v>
      </c>
      <c r="B7" s="5">
        <v>20561.3452</v>
      </c>
      <c r="C7" s="5">
        <v>35890.533299999901</v>
      </c>
      <c r="D7" s="5">
        <v>400270.6814</v>
      </c>
      <c r="E7" s="5">
        <v>15120123.816</v>
      </c>
      <c r="F7" s="5">
        <v>172994.35315254601</v>
      </c>
      <c r="G7" s="5">
        <v>22864.064158374</v>
      </c>
      <c r="H7" s="5">
        <v>77.410388038288204</v>
      </c>
      <c r="I7" s="5">
        <v>19.2382703041987</v>
      </c>
      <c r="J7" s="5">
        <v>50211.376628034697</v>
      </c>
      <c r="K7" s="5">
        <v>-123705.834316546</v>
      </c>
      <c r="L7" s="5">
        <v>6652.45212962598</v>
      </c>
      <c r="M7" s="5">
        <v>-3874446.8797599901</v>
      </c>
      <c r="N7" s="5">
        <v>-123706.316416546</v>
      </c>
      <c r="O7" s="5">
        <v>6652.1897296259804</v>
      </c>
      <c r="P7" s="5">
        <v>-3874446.8797599901</v>
      </c>
    </row>
    <row r="8" spans="1:26" x14ac:dyDescent="0.2">
      <c r="A8" s="8" t="s">
        <v>89</v>
      </c>
      <c r="B8" s="5">
        <v>142704.0914</v>
      </c>
      <c r="C8" s="5">
        <v>50821.618399999999</v>
      </c>
      <c r="D8" s="5">
        <v>436732.41230000003</v>
      </c>
      <c r="E8" s="5">
        <v>43503059.707999997</v>
      </c>
      <c r="F8" s="5">
        <v>80078.469445549999</v>
      </c>
      <c r="G8" s="5">
        <v>15299.899324252299</v>
      </c>
      <c r="H8" s="5">
        <v>437.27274765181897</v>
      </c>
      <c r="I8" s="5">
        <v>160.86552041067901</v>
      </c>
      <c r="J8" s="5">
        <v>368653.54412786599</v>
      </c>
      <c r="K8" s="5">
        <v>-2079304.8973435501</v>
      </c>
      <c r="L8" s="5">
        <v>-8716.5492582523402</v>
      </c>
      <c r="M8" s="5">
        <v>-88326979.927319899</v>
      </c>
      <c r="N8" s="5">
        <v>-2079304.8973435501</v>
      </c>
      <c r="O8" s="5">
        <v>-8716.5492582523402</v>
      </c>
      <c r="P8" s="5">
        <v>-88326979.927319899</v>
      </c>
    </row>
    <row r="9" spans="1:26" x14ac:dyDescent="0.2">
      <c r="A9" s="8" t="s">
        <v>102</v>
      </c>
      <c r="B9" s="5">
        <v>26845.841</v>
      </c>
      <c r="C9" s="5">
        <v>49067.097900000001</v>
      </c>
      <c r="D9" s="5">
        <v>202752.66649999999</v>
      </c>
      <c r="E9" s="5">
        <v>29744747.385600001</v>
      </c>
      <c r="F9" s="5">
        <v>14276.3413764492</v>
      </c>
      <c r="G9" s="5">
        <v>38259.943290190298</v>
      </c>
      <c r="H9" s="5">
        <v>0</v>
      </c>
      <c r="I9" s="5">
        <v>0</v>
      </c>
      <c r="J9" s="5">
        <v>0</v>
      </c>
      <c r="K9" s="5">
        <v>-269782.18074644898</v>
      </c>
      <c r="L9" s="5">
        <v>2484.9438998096898</v>
      </c>
      <c r="M9" s="5">
        <v>4944559.4698000001</v>
      </c>
      <c r="N9" s="5">
        <v>-269899.04004644899</v>
      </c>
      <c r="O9" s="5">
        <v>2452.4482998096901</v>
      </c>
      <c r="P9" s="5">
        <v>4920204.5862999996</v>
      </c>
    </row>
    <row r="10" spans="1:26" x14ac:dyDescent="0.2">
      <c r="A10" s="8" t="s">
        <v>107</v>
      </c>
      <c r="B10" s="5">
        <v>1944356.0386000001</v>
      </c>
      <c r="C10" s="5">
        <v>2890821.9260999998</v>
      </c>
      <c r="D10" s="5">
        <v>34807612.612499997</v>
      </c>
      <c r="E10" s="5">
        <v>1057738732.2508</v>
      </c>
      <c r="F10" s="5">
        <v>21901690.807897899</v>
      </c>
      <c r="G10" s="5">
        <v>2048569.06269273</v>
      </c>
      <c r="H10" s="5">
        <v>2125.8905153668502</v>
      </c>
      <c r="I10" s="5">
        <v>466.575130579031</v>
      </c>
      <c r="J10" s="5">
        <v>971878.59624739399</v>
      </c>
      <c r="K10" s="5">
        <v>-20284235.774299901</v>
      </c>
      <c r="L10" s="5">
        <v>239502.491441263</v>
      </c>
      <c r="M10" s="5">
        <v>-738457376.20787895</v>
      </c>
      <c r="N10" s="5">
        <v>-20284824.076299898</v>
      </c>
      <c r="O10" s="5">
        <v>239238.944841263</v>
      </c>
      <c r="P10" s="5">
        <v>-738597252.44607997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85F8-8FAB-DC4F-BD64-46D2EFAAE080}">
  <sheetPr>
    <outlinePr summaryBelow="0" summaryRight="0"/>
  </sheetPr>
  <dimension ref="A1:AK1030"/>
  <sheetViews>
    <sheetView showGridLines="0" tabSelected="1" topLeftCell="A438" zoomScale="140" zoomScaleNormal="140" workbookViewId="0">
      <selection activeCell="B445" sqref="B445:N457"/>
    </sheetView>
  </sheetViews>
  <sheetFormatPr baseColWidth="10" defaultColWidth="12.6640625" defaultRowHeight="15" customHeight="1" x14ac:dyDescent="0.15"/>
  <cols>
    <col min="1" max="1" width="12.6640625" style="11"/>
    <col min="2" max="2" width="13.83203125" style="11" customWidth="1"/>
    <col min="3" max="3" width="5.1640625" style="11" customWidth="1"/>
    <col min="4" max="4" width="6.83203125" style="11" customWidth="1"/>
    <col min="5" max="5" width="7.83203125" style="11" customWidth="1"/>
    <col min="6" max="6" width="8.33203125" style="11" customWidth="1"/>
    <col min="7" max="9" width="7.83203125" style="11" customWidth="1"/>
    <col min="10" max="10" width="8.6640625" style="11" customWidth="1"/>
    <col min="11" max="11" width="7.83203125" style="11" customWidth="1"/>
    <col min="12" max="12" width="1.5" style="11" customWidth="1"/>
    <col min="13" max="13" width="6.83203125" style="11" customWidth="1"/>
    <col min="14" max="15" width="7.6640625" style="11" customWidth="1"/>
    <col min="16" max="25" width="2.5" style="11" customWidth="1"/>
    <col min="26" max="26" width="10.33203125" style="11" customWidth="1"/>
    <col min="27" max="16384" width="12.6640625" style="11"/>
  </cols>
  <sheetData>
    <row r="1" spans="1:37" s="49" customFormat="1" ht="15" customHeight="1" x14ac:dyDescent="0.15">
      <c r="B1" s="50" t="s">
        <v>18</v>
      </c>
      <c r="C1" s="50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 t="s">
        <v>128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7" ht="15" customHeight="1" x14ac:dyDescent="0.15">
      <c r="B2" s="43">
        <v>4</v>
      </c>
      <c r="C2" s="43">
        <v>3</v>
      </c>
      <c r="D2" s="43">
        <v>5</v>
      </c>
      <c r="F2" s="42">
        <f>MATCH(F6,focusarea_loads!$A$1:$S$1,0)</f>
        <v>7</v>
      </c>
      <c r="G2" s="42">
        <f>MATCH(G6,focusarea_loads!$A$1:$S$1,0)</f>
        <v>9</v>
      </c>
      <c r="H2" s="42">
        <f>MATCH(H6,focusarea_loads!$A$1:$S$1,0)</f>
        <v>14</v>
      </c>
      <c r="I2" s="42"/>
      <c r="J2" s="42">
        <f>MATCH(J6,focusarea_loads!$A$1:$S$1,0)</f>
        <v>17</v>
      </c>
      <c r="K2" s="42">
        <f>MATCH(K6,focusarea_loads!$A$1:$S$1,0)</f>
        <v>11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ht="15" customHeight="1" x14ac:dyDescent="0.15">
      <c r="B3" s="43"/>
      <c r="C3" s="43"/>
      <c r="D3" s="43">
        <v>2</v>
      </c>
      <c r="F3" s="42">
        <f>MATCH(F6,cluster_load_noFA!$A$1:$P$1,0)</f>
        <v>4</v>
      </c>
      <c r="G3" s="42">
        <f>MATCH(G6,cluster_load_noFA!$A$1:$P$1,0)</f>
        <v>6</v>
      </c>
      <c r="H3" s="42">
        <f>MATCH(H6,cluster_load_noFA!$A$1:$P$1,0)</f>
        <v>11</v>
      </c>
      <c r="I3" s="42"/>
      <c r="J3" s="42">
        <f>MATCH(J6,cluster_load_noFA!$A$1:$P$1,0)</f>
        <v>14</v>
      </c>
      <c r="K3" s="42">
        <f>MATCH(K6,cluster_load_noFA!$A$1:$P$1,0)</f>
        <v>8</v>
      </c>
      <c r="L3" s="34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customHeight="1" x14ac:dyDescent="0.15">
      <c r="B4" s="12" t="s">
        <v>124</v>
      </c>
      <c r="C4" s="12"/>
      <c r="D4" s="13"/>
      <c r="E4" s="14" t="s">
        <v>122</v>
      </c>
      <c r="F4" s="15" t="s">
        <v>109</v>
      </c>
      <c r="G4" s="15"/>
      <c r="H4" s="16"/>
      <c r="I4" s="15"/>
      <c r="J4" s="15"/>
      <c r="K4" s="15"/>
      <c r="L4" s="17"/>
      <c r="M4" s="15" t="s">
        <v>110</v>
      </c>
      <c r="N4" s="15"/>
      <c r="O4" s="53"/>
      <c r="P4" s="53"/>
      <c r="Q4" s="35"/>
      <c r="R4" s="53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 s="40" customFormat="1" ht="34" customHeight="1" x14ac:dyDescent="0.15">
      <c r="B5" s="39" t="str">
        <f>_xlfn.CONCAT(B1," Cluster")</f>
        <v>Brandywine and Christina Cluster</v>
      </c>
      <c r="C5" s="18" t="s">
        <v>302</v>
      </c>
      <c r="D5" s="18" t="s">
        <v>111</v>
      </c>
      <c r="E5" s="18" t="s">
        <v>112</v>
      </c>
      <c r="F5" s="18" t="s">
        <v>113</v>
      </c>
      <c r="G5" s="18" t="s">
        <v>114</v>
      </c>
      <c r="H5" s="18" t="s">
        <v>115</v>
      </c>
      <c r="I5" s="18" t="s">
        <v>116</v>
      </c>
      <c r="J5" s="18" t="s">
        <v>117</v>
      </c>
      <c r="K5" s="18" t="s">
        <v>118</v>
      </c>
      <c r="L5" s="18"/>
      <c r="M5" s="18" t="s">
        <v>119</v>
      </c>
      <c r="N5" s="18" t="s">
        <v>120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spans="1:37" ht="15" customHeight="1" x14ac:dyDescent="0.15">
      <c r="B6" s="36"/>
      <c r="C6" s="36"/>
      <c r="D6" s="36"/>
      <c r="E6" s="36"/>
      <c r="F6" s="19" t="s">
        <v>4</v>
      </c>
      <c r="G6" s="19" t="s">
        <v>7</v>
      </c>
      <c r="H6" s="19" t="s">
        <v>11</v>
      </c>
      <c r="I6" s="36"/>
      <c r="J6" s="19" t="s">
        <v>14</v>
      </c>
      <c r="K6" s="19" t="s">
        <v>8</v>
      </c>
      <c r="L6" s="36"/>
      <c r="M6" s="62" t="s">
        <v>127</v>
      </c>
      <c r="N6" s="63"/>
      <c r="O6" s="54"/>
      <c r="P6" s="54"/>
      <c r="Q6" s="37"/>
      <c r="R6" s="54"/>
      <c r="S6" s="37"/>
      <c r="T6" s="37"/>
      <c r="U6" s="37"/>
      <c r="V6" s="38"/>
      <c r="W6" s="37"/>
      <c r="X6" s="37"/>
      <c r="Y6" s="37"/>
      <c r="Z6" s="37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</row>
    <row r="7" spans="1:37" s="40" customFormat="1" ht="24" customHeight="1" x14ac:dyDescent="0.15">
      <c r="A7" s="22" t="s">
        <v>139</v>
      </c>
      <c r="B7" s="69" t="str">
        <f>VLOOKUP($A7, focusarea_loads!$A$1:$S$200, P7, FALSE)</f>
        <v>Brandywine Creek Headwaters</v>
      </c>
      <c r="C7" s="70" t="str">
        <f>VLOOKUP($A7, focusarea_loads!$A$1:$S$200, Q7, FALSE)</f>
        <v>Phase 2</v>
      </c>
      <c r="D7" s="24">
        <f>VLOOKUP($A7, focusarea_loads!$A$1:$S$200, R7, FALSE)</f>
        <v>4724.0820999999996</v>
      </c>
      <c r="E7" s="24">
        <f>F7 - SUM(G7:H7)</f>
        <v>80640.081447000033</v>
      </c>
      <c r="F7" s="24">
        <f>VLOOKUP($A7, focusarea_loads!$A$1:$S$200, T7, FALSE)</f>
        <v>125069.7981</v>
      </c>
      <c r="G7" s="24">
        <f>VLOOKUP($A7, focusarea_loads!$A$1:$S$200, U7, FALSE)</f>
        <v>381.59923490726402</v>
      </c>
      <c r="H7" s="24">
        <f>VLOOKUP($A7, focusarea_loads!$A$1:$S$200, V7, FALSE)</f>
        <v>44048.117418092697</v>
      </c>
      <c r="I7" s="24">
        <f>H7-J7</f>
        <v>3896.3381999999983</v>
      </c>
      <c r="J7" s="24">
        <f>VLOOKUP($A7, focusarea_loads!$A$1:$S$200, X7, FALSE)</f>
        <v>40151.779218092699</v>
      </c>
      <c r="K7" s="24">
        <f>VLOOKUP($A7, focusarea_loads!$A$1:$S$200, Y7, FALSE)</f>
        <v>0</v>
      </c>
      <c r="L7" s="29"/>
      <c r="M7" s="64">
        <f>IF($H7&lt;0, "--", I7/$H7)</f>
        <v>8.845640695644312E-2</v>
      </c>
      <c r="N7" s="64">
        <f>IF($H7&lt;0, "--", J7/$H7)</f>
        <v>0.91154359304355692</v>
      </c>
      <c r="O7" s="64"/>
      <c r="P7" s="66">
        <f t="shared" ref="P7" si="0">B2</f>
        <v>4</v>
      </c>
      <c r="Q7" s="66">
        <f t="shared" ref="Q7" si="1">C2</f>
        <v>3</v>
      </c>
      <c r="R7" s="66">
        <f t="shared" ref="R7" si="2">D2</f>
        <v>5</v>
      </c>
      <c r="S7" s="66"/>
      <c r="T7" s="66">
        <f>F2</f>
        <v>7</v>
      </c>
      <c r="U7" s="66">
        <f>G2</f>
        <v>9</v>
      </c>
      <c r="V7" s="66">
        <f>H2</f>
        <v>14</v>
      </c>
      <c r="W7" s="66"/>
      <c r="X7" s="66">
        <f>J2</f>
        <v>17</v>
      </c>
      <c r="Y7" s="66">
        <f>K2</f>
        <v>11</v>
      </c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</row>
    <row r="8" spans="1:37" s="40" customFormat="1" ht="24" customHeight="1" x14ac:dyDescent="0.15">
      <c r="A8" s="22" t="s">
        <v>141</v>
      </c>
      <c r="B8" s="69" t="str">
        <f>VLOOKUP($A8, focusarea_loads!$A$1:$S$200, P8, FALSE)</f>
        <v>Plum Run</v>
      </c>
      <c r="C8" s="70" t="str">
        <f>VLOOKUP($A8, focusarea_loads!$A$1:$S$200, Q8, FALSE)</f>
        <v>Phase 2</v>
      </c>
      <c r="D8" s="24">
        <f>VLOOKUP($A8, focusarea_loads!$A$1:$S$200, R8, FALSE)</f>
        <v>982.16970000000003</v>
      </c>
      <c r="E8" s="24">
        <f t="shared" ref="E8:E9" si="3">F8 - SUM(G8:H8)</f>
        <v>16765.636778999993</v>
      </c>
      <c r="F8" s="24">
        <f>VLOOKUP($A8, focusarea_loads!$A$1:$S$200, T8, FALSE)</f>
        <v>12147.188399999999</v>
      </c>
      <c r="G8" s="24">
        <f>VLOOKUP($A8, focusarea_loads!$A$1:$S$200, U8, FALSE)</f>
        <v>298.20940210087798</v>
      </c>
      <c r="H8" s="24">
        <f>VLOOKUP($A8, focusarea_loads!$A$1:$S$200, V8, FALSE)</f>
        <v>-4916.6577811008701</v>
      </c>
      <c r="I8" s="24">
        <f t="shared" ref="I8:I14" si="4">H8-J8</f>
        <v>863.26440000000002</v>
      </c>
      <c r="J8" s="24">
        <f>VLOOKUP($A8, focusarea_loads!$A$1:$S$200, X8, FALSE)</f>
        <v>-5779.9221811008701</v>
      </c>
      <c r="K8" s="24">
        <f>VLOOKUP($A8, focusarea_loads!$A$1:$S$200, Y8, FALSE)</f>
        <v>0</v>
      </c>
      <c r="L8" s="29"/>
      <c r="M8" s="64" t="str">
        <f>IF($H8&lt;0, "--", I8/$H8)</f>
        <v>--</v>
      </c>
      <c r="N8" s="64" t="str">
        <f>IF($H8&lt;0, "--", J8/$H8)</f>
        <v>--</v>
      </c>
      <c r="O8" s="64"/>
      <c r="P8" s="67">
        <f t="shared" ref="P8" si="5">P7</f>
        <v>4</v>
      </c>
      <c r="Q8" s="67">
        <f t="shared" ref="Q8" si="6">Q7</f>
        <v>3</v>
      </c>
      <c r="R8" s="67">
        <f t="shared" ref="R8:R13" si="7">R7</f>
        <v>5</v>
      </c>
      <c r="S8" s="67"/>
      <c r="T8" s="67">
        <f>T7</f>
        <v>7</v>
      </c>
      <c r="U8" s="67">
        <f t="shared" ref="U8:Y8" si="8">U7</f>
        <v>9</v>
      </c>
      <c r="V8" s="67">
        <f t="shared" si="8"/>
        <v>14</v>
      </c>
      <c r="W8" s="67"/>
      <c r="X8" s="67">
        <f t="shared" si="8"/>
        <v>17</v>
      </c>
      <c r="Y8" s="67">
        <f t="shared" si="8"/>
        <v>11</v>
      </c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</row>
    <row r="9" spans="1:37" s="40" customFormat="1" ht="24" customHeight="1" x14ac:dyDescent="0.15">
      <c r="A9" s="22" t="s">
        <v>138</v>
      </c>
      <c r="B9" s="69" t="str">
        <f>VLOOKUP($A9, focusarea_loads!$A$1:$S$200, P9, FALSE)</f>
        <v>Red Clay Creek</v>
      </c>
      <c r="C9" s="70" t="str">
        <f>VLOOKUP($A9, focusarea_loads!$A$1:$S$200, Q9, FALSE)</f>
        <v>Phase 2</v>
      </c>
      <c r="D9" s="24">
        <f>VLOOKUP($A9, focusarea_loads!$A$1:$S$200, R9, FALSE)</f>
        <v>2794.9627999999998</v>
      </c>
      <c r="E9" s="24">
        <f t="shared" si="3"/>
        <v>47710.014996000005</v>
      </c>
      <c r="F9" s="24">
        <f>VLOOKUP($A9, focusarea_loads!$A$1:$S$200, T9, FALSE)</f>
        <v>48626.945800000001</v>
      </c>
      <c r="G9" s="24">
        <f>VLOOKUP($A9, focusarea_loads!$A$1:$S$200, U9, FALSE)</f>
        <v>0</v>
      </c>
      <c r="H9" s="24">
        <f>VLOOKUP($A9, focusarea_loads!$A$1:$S$200, V9, FALSE)</f>
        <v>916.93080399999803</v>
      </c>
      <c r="I9" s="24">
        <f t="shared" si="4"/>
        <v>730.435800000001</v>
      </c>
      <c r="J9" s="24">
        <f>VLOOKUP($A9, focusarea_loads!$A$1:$S$200, X9, FALSE)</f>
        <v>186.49500399999701</v>
      </c>
      <c r="K9" s="24">
        <f>VLOOKUP($A9, focusarea_loads!$A$1:$S$200, Y9, FALSE)</f>
        <v>0</v>
      </c>
      <c r="L9" s="29"/>
      <c r="M9" s="64">
        <f>IF($H9&lt;0, "--", I9/$H9)</f>
        <v>0.79660951165951077</v>
      </c>
      <c r="N9" s="64">
        <f>IF($H9&lt;0, "--", J9/$H9)</f>
        <v>0.20339048834048923</v>
      </c>
      <c r="O9" s="64"/>
      <c r="P9" s="67">
        <f t="shared" ref="P9" si="9">P8</f>
        <v>4</v>
      </c>
      <c r="Q9" s="67">
        <f t="shared" ref="Q9" si="10">Q8</f>
        <v>3</v>
      </c>
      <c r="R9" s="67">
        <f t="shared" si="7"/>
        <v>5</v>
      </c>
      <c r="S9" s="67"/>
      <c r="T9" s="67">
        <f t="shared" ref="T9:T13" si="11">T8</f>
        <v>7</v>
      </c>
      <c r="U9" s="67">
        <f t="shared" ref="U9:U13" si="12">U8</f>
        <v>9</v>
      </c>
      <c r="V9" s="67">
        <f t="shared" ref="V9:V13" si="13">V8</f>
        <v>14</v>
      </c>
      <c r="W9" s="67"/>
      <c r="X9" s="67">
        <f t="shared" ref="X9:X13" si="14">X8</f>
        <v>17</v>
      </c>
      <c r="Y9" s="67">
        <f t="shared" ref="Y9:Y13" si="15">Y8</f>
        <v>11</v>
      </c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</row>
    <row r="10" spans="1:37" s="40" customFormat="1" ht="24" customHeight="1" x14ac:dyDescent="0.15">
      <c r="A10" s="22" t="s">
        <v>132</v>
      </c>
      <c r="B10" s="69" t="str">
        <f>VLOOKUP($A10, focusarea_loads!$A$1:$S$200, P10, FALSE)</f>
        <v>White Clay Creek</v>
      </c>
      <c r="C10" s="70" t="str">
        <f>VLOOKUP($A10, focusarea_loads!$A$1:$S$200, Q10, FALSE)</f>
        <v>Phase 2</v>
      </c>
      <c r="D10" s="24">
        <f>VLOOKUP($A10, focusarea_loads!$A$1:$S$200, R10, FALSE)</f>
        <v>4603.0793000000003</v>
      </c>
      <c r="E10" s="24">
        <f t="shared" ref="E10:E13" si="16">F10 - SUM(G10:H10)</f>
        <v>78574.563651000004</v>
      </c>
      <c r="F10" s="24">
        <f>VLOOKUP($A10, focusarea_loads!$A$1:$S$200, T10, FALSE)</f>
        <v>76689.454599999997</v>
      </c>
      <c r="G10" s="24">
        <f>VLOOKUP($A10, focusarea_loads!$A$1:$S$200, U10, FALSE)</f>
        <v>2700.1845862270502</v>
      </c>
      <c r="H10" s="24">
        <f>VLOOKUP($A10, focusarea_loads!$A$1:$S$200, V10, FALSE)</f>
        <v>-4585.2936372270497</v>
      </c>
      <c r="I10" s="24">
        <f t="shared" ref="I10:I13" si="17">H10-J10</f>
        <v>2153.4509000000007</v>
      </c>
      <c r="J10" s="24">
        <f>VLOOKUP($A10, focusarea_loads!$A$1:$S$200, X10, FALSE)</f>
        <v>-6738.7445372270504</v>
      </c>
      <c r="K10" s="24">
        <f>VLOOKUP($A10, focusarea_loads!$A$1:$S$200, Y10, FALSE)</f>
        <v>0</v>
      </c>
      <c r="L10" s="29"/>
      <c r="M10" s="64" t="str">
        <f>IF($H10&lt;0, "--", I10/$H10)</f>
        <v>--</v>
      </c>
      <c r="N10" s="64" t="str">
        <f>IF($H10&lt;0, "--", J10/$H10)</f>
        <v>--</v>
      </c>
      <c r="O10" s="64"/>
      <c r="P10" s="67">
        <f t="shared" ref="P10" si="18">P9</f>
        <v>4</v>
      </c>
      <c r="Q10" s="67">
        <f t="shared" ref="Q10" si="19">Q9</f>
        <v>3</v>
      </c>
      <c r="R10" s="67">
        <f t="shared" si="7"/>
        <v>5</v>
      </c>
      <c r="S10" s="67"/>
      <c r="T10" s="67">
        <f t="shared" si="11"/>
        <v>7</v>
      </c>
      <c r="U10" s="67">
        <f t="shared" si="12"/>
        <v>9</v>
      </c>
      <c r="V10" s="67">
        <f t="shared" si="13"/>
        <v>14</v>
      </c>
      <c r="W10" s="67"/>
      <c r="X10" s="67">
        <f t="shared" si="14"/>
        <v>17</v>
      </c>
      <c r="Y10" s="67">
        <f t="shared" si="15"/>
        <v>11</v>
      </c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</row>
    <row r="11" spans="1:37" s="40" customFormat="1" ht="24" customHeight="1" x14ac:dyDescent="0.15">
      <c r="A11" s="22" t="s">
        <v>136</v>
      </c>
      <c r="B11" s="69" t="str">
        <f>VLOOKUP($A11, focusarea_loads!$A$1:$S$200, P11, FALSE)</f>
        <v>Little Buck Run</v>
      </c>
      <c r="C11" s="70" t="str">
        <f>VLOOKUP($A11, focusarea_loads!$A$1:$S$200, Q11, FALSE)</f>
        <v>Phase 1 only</v>
      </c>
      <c r="D11" s="24">
        <f>VLOOKUP($A11, focusarea_loads!$A$1:$S$200, R11, FALSE)</f>
        <v>950.86199999999997</v>
      </c>
      <c r="E11" s="24">
        <f t="shared" si="16"/>
        <v>16231.21433999999</v>
      </c>
      <c r="F11" s="24">
        <f>VLOOKUP($A11, focusarea_loads!$A$1:$S$200, T11, FALSE)</f>
        <v>13725.1438</v>
      </c>
      <c r="G11" s="24">
        <f>VLOOKUP($A11, focusarea_loads!$A$1:$S$200, U11, FALSE)</f>
        <v>0</v>
      </c>
      <c r="H11" s="24">
        <f>VLOOKUP($A11, focusarea_loads!$A$1:$S$200, V11, FALSE)</f>
        <v>-2506.0705399999902</v>
      </c>
      <c r="I11" s="24">
        <f t="shared" si="17"/>
        <v>102.78870000000006</v>
      </c>
      <c r="J11" s="24">
        <f>VLOOKUP($A11, focusarea_loads!$A$1:$S$200, X11, FALSE)</f>
        <v>-2608.8592399999902</v>
      </c>
      <c r="K11" s="24">
        <f>VLOOKUP($A11, focusarea_loads!$A$1:$S$200, Y11, FALSE)</f>
        <v>0</v>
      </c>
      <c r="L11" s="29"/>
      <c r="M11" s="64" t="str">
        <f>IF($H11&lt;0, "--", I11/$H11)</f>
        <v>--</v>
      </c>
      <c r="N11" s="64" t="str">
        <f>IF($H11&lt;0, "--", J11/$H11)</f>
        <v>--</v>
      </c>
      <c r="O11" s="64"/>
      <c r="P11" s="67">
        <f t="shared" ref="P11" si="20">P10</f>
        <v>4</v>
      </c>
      <c r="Q11" s="67">
        <f t="shared" ref="Q11" si="21">Q10</f>
        <v>3</v>
      </c>
      <c r="R11" s="67">
        <f t="shared" si="7"/>
        <v>5</v>
      </c>
      <c r="S11" s="67"/>
      <c r="T11" s="67">
        <f t="shared" si="11"/>
        <v>7</v>
      </c>
      <c r="U11" s="67">
        <f t="shared" si="12"/>
        <v>9</v>
      </c>
      <c r="V11" s="67">
        <f t="shared" si="13"/>
        <v>14</v>
      </c>
      <c r="W11" s="67"/>
      <c r="X11" s="67">
        <f t="shared" si="14"/>
        <v>17</v>
      </c>
      <c r="Y11" s="67">
        <f t="shared" si="15"/>
        <v>11</v>
      </c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</row>
    <row r="12" spans="1:37" s="40" customFormat="1" ht="24" customHeight="1" x14ac:dyDescent="0.15">
      <c r="A12" s="22" t="s">
        <v>142</v>
      </c>
      <c r="B12" s="69" t="str">
        <f>VLOOKUP($A12, focusarea_loads!$A$1:$S$200, P12, FALSE)</f>
        <v>Sharitz Run</v>
      </c>
      <c r="C12" s="70" t="str">
        <f>VLOOKUP($A12, focusarea_loads!$A$1:$S$200, Q12, FALSE)</f>
        <v>Phase 1 only</v>
      </c>
      <c r="D12" s="24">
        <f>VLOOKUP($A12, focusarea_loads!$A$1:$S$200, R12, FALSE)</f>
        <v>967.83799999999997</v>
      </c>
      <c r="E12" s="24">
        <f t="shared" si="16"/>
        <v>16520.994659999989</v>
      </c>
      <c r="F12" s="24">
        <f>VLOOKUP($A12, focusarea_loads!$A$1:$S$200, T12, FALSE)</f>
        <v>13022.868</v>
      </c>
      <c r="G12" s="24">
        <f>VLOOKUP($A12, focusarea_loads!$A$1:$S$200, U12, FALSE)</f>
        <v>0</v>
      </c>
      <c r="H12" s="24">
        <f>VLOOKUP($A12, focusarea_loads!$A$1:$S$200, V12, FALSE)</f>
        <v>-3498.1266599999899</v>
      </c>
      <c r="I12" s="24">
        <f t="shared" si="17"/>
        <v>0</v>
      </c>
      <c r="J12" s="24">
        <f>VLOOKUP($A12, focusarea_loads!$A$1:$S$200, X12, FALSE)</f>
        <v>-3498.1266599999899</v>
      </c>
      <c r="K12" s="24">
        <f>VLOOKUP($A12, focusarea_loads!$A$1:$S$200, Y12, FALSE)</f>
        <v>0</v>
      </c>
      <c r="L12" s="29"/>
      <c r="M12" s="64" t="str">
        <f>IF($H12&lt;0, "--", I12/$H12)</f>
        <v>--</v>
      </c>
      <c r="N12" s="64" t="str">
        <f>IF($H12&lt;0, "--", J12/$H12)</f>
        <v>--</v>
      </c>
      <c r="O12" s="64"/>
      <c r="P12" s="67">
        <f t="shared" ref="P12" si="22">P11</f>
        <v>4</v>
      </c>
      <c r="Q12" s="67">
        <f t="shared" ref="Q12" si="23">Q11</f>
        <v>3</v>
      </c>
      <c r="R12" s="67">
        <f t="shared" si="7"/>
        <v>5</v>
      </c>
      <c r="S12" s="67"/>
      <c r="T12" s="67">
        <f t="shared" si="11"/>
        <v>7</v>
      </c>
      <c r="U12" s="67">
        <f t="shared" si="12"/>
        <v>9</v>
      </c>
      <c r="V12" s="67">
        <f t="shared" si="13"/>
        <v>14</v>
      </c>
      <c r="W12" s="67"/>
      <c r="X12" s="67">
        <f t="shared" si="14"/>
        <v>17</v>
      </c>
      <c r="Y12" s="67">
        <f t="shared" si="15"/>
        <v>11</v>
      </c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</row>
    <row r="13" spans="1:37" s="40" customFormat="1" ht="24" customHeight="1" x14ac:dyDescent="0.15">
      <c r="A13" s="22" t="s">
        <v>134</v>
      </c>
      <c r="B13" s="69" t="str">
        <f>VLOOKUP($A13, focusarea_loads!$A$1:$S$200, P13, FALSE)</f>
        <v>Upper East Branch/Marsh Creek</v>
      </c>
      <c r="C13" s="70" t="str">
        <f>VLOOKUP($A13, focusarea_loads!$A$1:$S$200, Q13, FALSE)</f>
        <v>Phase 1 only</v>
      </c>
      <c r="D13" s="24">
        <f>VLOOKUP($A13, focusarea_loads!$A$1:$S$200, R13, FALSE)</f>
        <v>3851.6421999999998</v>
      </c>
      <c r="E13" s="24">
        <f t="shared" si="16"/>
        <v>65747.532353999981</v>
      </c>
      <c r="F13" s="24">
        <f>VLOOKUP($A13, focusarea_loads!$A$1:$S$200, T13, FALSE)</f>
        <v>59458.034099999997</v>
      </c>
      <c r="G13" s="24">
        <f>VLOOKUP($A13, focusarea_loads!$A$1:$S$200, U13, FALSE)</f>
        <v>5252.9094681055103</v>
      </c>
      <c r="H13" s="24">
        <f>VLOOKUP($A13, focusarea_loads!$A$1:$S$200, V13, FALSE)</f>
        <v>-11542.407722105499</v>
      </c>
      <c r="I13" s="24">
        <f t="shared" si="17"/>
        <v>0</v>
      </c>
      <c r="J13" s="24">
        <f>VLOOKUP($A13, focusarea_loads!$A$1:$S$200, X13, FALSE)</f>
        <v>-11542.407722105499</v>
      </c>
      <c r="K13" s="24">
        <f>VLOOKUP($A13, focusarea_loads!$A$1:$S$200, Y13, FALSE)</f>
        <v>0</v>
      </c>
      <c r="L13" s="29"/>
      <c r="M13" s="64" t="str">
        <f>IF($H13&lt;0, "--", I13/$H13)</f>
        <v>--</v>
      </c>
      <c r="N13" s="64" t="str">
        <f>IF($H13&lt;0, "--", J13/$H13)</f>
        <v>--</v>
      </c>
      <c r="O13" s="64"/>
      <c r="P13" s="67">
        <f t="shared" ref="P13" si="24">P12</f>
        <v>4</v>
      </c>
      <c r="Q13" s="67">
        <f t="shared" ref="Q13" si="25">Q12</f>
        <v>3</v>
      </c>
      <c r="R13" s="67">
        <f t="shared" si="7"/>
        <v>5</v>
      </c>
      <c r="S13" s="67"/>
      <c r="T13" s="67">
        <f t="shared" si="11"/>
        <v>7</v>
      </c>
      <c r="U13" s="67">
        <f t="shared" si="12"/>
        <v>9</v>
      </c>
      <c r="V13" s="67">
        <f t="shared" si="13"/>
        <v>14</v>
      </c>
      <c r="W13" s="67"/>
      <c r="X13" s="67">
        <f t="shared" si="14"/>
        <v>17</v>
      </c>
      <c r="Y13" s="67">
        <f t="shared" si="15"/>
        <v>11</v>
      </c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</row>
    <row r="14" spans="1:37" ht="24" customHeight="1" x14ac:dyDescent="0.15">
      <c r="B14" s="28" t="s">
        <v>125</v>
      </c>
      <c r="C14" s="28"/>
      <c r="D14" s="23">
        <f>VLOOKUP($B1, cluster_load_noFA!$A$1:$P$10, R14, FALSE)</f>
        <v>126864.41439999999</v>
      </c>
      <c r="E14" s="23">
        <f>F14 - SUM(G14:H14)</f>
        <v>2165575.5538079999</v>
      </c>
      <c r="F14" s="23">
        <f>VLOOKUP($B1, cluster_load_noFA!$A$1:$P$10, T14, FALSE)</f>
        <v>1683407.3668</v>
      </c>
      <c r="G14" s="23">
        <f>VLOOKUP($B1, cluster_load_noFA!$A$1:$P$10, U14, FALSE)</f>
        <v>365265.89765501698</v>
      </c>
      <c r="H14" s="23">
        <f>VLOOKUP($B1, cluster_load_noFA!$A$1:$P$10, V14, FALSE)</f>
        <v>-847434.08466301695</v>
      </c>
      <c r="I14" s="24">
        <f t="shared" si="4"/>
        <v>1900.1055000000633</v>
      </c>
      <c r="J14" s="23">
        <f>VLOOKUP($B1, cluster_load_noFA!$A$1:$P$10, X14, FALSE)</f>
        <v>-849334.19016301702</v>
      </c>
      <c r="K14" s="23">
        <f>VLOOKUP($B1, cluster_load_noFA!$A$1:$P$10, Y14, FALSE)</f>
        <v>0</v>
      </c>
      <c r="L14" s="25"/>
      <c r="M14" s="26" t="str">
        <f>IF($H14&lt;0, "--", I14/$H14)</f>
        <v>--</v>
      </c>
      <c r="N14" s="26" t="str">
        <f>IF($H14&lt;0, "--", J14/$H14)</f>
        <v>--</v>
      </c>
      <c r="O14" s="26"/>
      <c r="P14" s="68"/>
      <c r="Q14" s="68"/>
      <c r="R14" s="68">
        <f>D3</f>
        <v>2</v>
      </c>
      <c r="S14" s="68">
        <f>E3</f>
        <v>0</v>
      </c>
      <c r="T14" s="68">
        <f>F3</f>
        <v>4</v>
      </c>
      <c r="U14" s="68">
        <f>G3</f>
        <v>6</v>
      </c>
      <c r="V14" s="68">
        <f>H3</f>
        <v>11</v>
      </c>
      <c r="W14" s="68">
        <f>I3</f>
        <v>0</v>
      </c>
      <c r="X14" s="68">
        <f>J3</f>
        <v>14</v>
      </c>
      <c r="Y14" s="68">
        <f>K3</f>
        <v>8</v>
      </c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7" ht="9" customHeight="1" x14ac:dyDescent="0.15">
      <c r="B15" s="28"/>
      <c r="C15" s="28"/>
      <c r="D15" s="25"/>
      <c r="E15" s="25"/>
      <c r="F15" s="25"/>
      <c r="G15" s="25"/>
      <c r="H15" s="25"/>
      <c r="I15" s="29"/>
      <c r="J15" s="25"/>
      <c r="K15" s="25"/>
      <c r="L15" s="25"/>
      <c r="M15" s="25"/>
      <c r="N15" s="25"/>
      <c r="O15" s="25"/>
      <c r="P15" s="25"/>
      <c r="Q15" s="27"/>
      <c r="R15" s="25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7" ht="15" customHeight="1" x14ac:dyDescent="0.15">
      <c r="B16" s="30" t="s">
        <v>126</v>
      </c>
      <c r="C16" s="30"/>
      <c r="D16" s="31">
        <f>SUM(D7:D14)</f>
        <v>145739.05049999998</v>
      </c>
      <c r="E16" s="31">
        <f>SUM(E7:E14)</f>
        <v>2487765.5920349997</v>
      </c>
      <c r="F16" s="31">
        <f>SUM(F7:F14)</f>
        <v>2032146.7996</v>
      </c>
      <c r="G16" s="31">
        <f>SUM(G7:G14)</f>
        <v>373898.80034635769</v>
      </c>
      <c r="H16" s="31">
        <f>SUM(H7:H14)</f>
        <v>-829517.5927813577</v>
      </c>
      <c r="I16" s="31">
        <f>SUM(I7:I14)</f>
        <v>9646.3835000000636</v>
      </c>
      <c r="J16" s="31">
        <f>SUM(J7:J14)</f>
        <v>-839163.9762813577</v>
      </c>
      <c r="K16" s="31">
        <f>SUM(K7:K14)</f>
        <v>0</v>
      </c>
      <c r="L16" s="32"/>
      <c r="M16" s="33" t="str">
        <f>IF($H16&lt;0, "--", I16/$H16)</f>
        <v>--</v>
      </c>
      <c r="N16" s="33" t="str">
        <f>IF($H16&lt;0, "--", J16/$H16)</f>
        <v>--</v>
      </c>
      <c r="O16" s="47"/>
      <c r="P16" s="47"/>
      <c r="Q16" s="27"/>
      <c r="R16" s="4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8" spans="1:37" ht="15" customHeight="1" x14ac:dyDescent="0.15">
      <c r="B18" s="43">
        <v>4</v>
      </c>
      <c r="C18" s="43">
        <v>3</v>
      </c>
      <c r="D18" s="43">
        <v>5</v>
      </c>
      <c r="F18" s="42">
        <f>MATCH(F22,focusarea_loads!$A$1:$S$1,0)</f>
        <v>6</v>
      </c>
      <c r="G18" s="42">
        <f>MATCH(G$22,focusarea_loads!$A$1:$S$1,0)</f>
        <v>10</v>
      </c>
      <c r="H18" s="42">
        <f>MATCH(H$22,focusarea_loads!$A$1:$S$1,0)</f>
        <v>15</v>
      </c>
      <c r="I18" s="10"/>
      <c r="J18" s="42">
        <f>MATCH(J$22,focusarea_loads!$A$1:$S$1,0)</f>
        <v>18</v>
      </c>
      <c r="K18" s="42">
        <f>MATCH(K$22,focusarea_loads!$A$1:$S$1,0)</f>
        <v>12</v>
      </c>
    </row>
    <row r="19" spans="1:37" ht="17" customHeight="1" x14ac:dyDescent="0.15">
      <c r="B19" s="41"/>
      <c r="C19" s="41"/>
      <c r="D19" s="43">
        <v>2</v>
      </c>
      <c r="F19" s="42">
        <f>MATCH(F22,cluster_load_noFA!$A$1:$P$1,0)</f>
        <v>3</v>
      </c>
      <c r="G19" s="42">
        <f>MATCH(G22,cluster_load_noFA!$A$1:$P$1,0)</f>
        <v>7</v>
      </c>
      <c r="H19" s="42">
        <f>MATCH(H22,cluster_load_noFA!$A$1:$P$1,0)</f>
        <v>12</v>
      </c>
      <c r="I19" s="42"/>
      <c r="J19" s="42">
        <f>MATCH(J22,cluster_load_noFA!$A$1:$P$1,0)</f>
        <v>15</v>
      </c>
      <c r="K19" s="42">
        <f>MATCH(K22,cluster_load_noFA!$A$1:$P$1,0)</f>
        <v>9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 spans="1:37" ht="15" customHeight="1" x14ac:dyDescent="0.15">
      <c r="B20" s="12" t="s">
        <v>124</v>
      </c>
      <c r="C20" s="12"/>
      <c r="D20" s="13"/>
      <c r="E20" s="14" t="s">
        <v>108</v>
      </c>
      <c r="F20" s="15" t="s">
        <v>109</v>
      </c>
      <c r="G20" s="15"/>
      <c r="H20" s="16"/>
      <c r="I20" s="15"/>
      <c r="J20" s="15"/>
      <c r="K20" s="15"/>
      <c r="L20" s="17"/>
      <c r="M20" s="15" t="s">
        <v>110</v>
      </c>
      <c r="N20" s="15"/>
      <c r="O20" s="53"/>
      <c r="P20" s="53"/>
      <c r="Q20" s="10"/>
      <c r="R20" s="53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spans="1:37" s="40" customFormat="1" ht="34" customHeight="1" x14ac:dyDescent="0.15">
      <c r="B21" s="39" t="str">
        <f>_xlfn.CONCAT(B1," Cluster")</f>
        <v>Brandywine and Christina Cluster</v>
      </c>
      <c r="C21" s="18" t="s">
        <v>302</v>
      </c>
      <c r="D21" s="18" t="s">
        <v>111</v>
      </c>
      <c r="E21" s="18" t="s">
        <v>112</v>
      </c>
      <c r="F21" s="18" t="s">
        <v>113</v>
      </c>
      <c r="G21" s="18" t="s">
        <v>114</v>
      </c>
      <c r="H21" s="18" t="s">
        <v>115</v>
      </c>
      <c r="I21" s="18" t="s">
        <v>116</v>
      </c>
      <c r="J21" s="18" t="s">
        <v>117</v>
      </c>
      <c r="K21" s="18" t="s">
        <v>118</v>
      </c>
      <c r="L21" s="18"/>
      <c r="M21" s="18" t="s">
        <v>119</v>
      </c>
      <c r="N21" s="18" t="s">
        <v>120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1:37" ht="15" customHeight="1" x14ac:dyDescent="0.15">
      <c r="B22" s="19"/>
      <c r="C22" s="19"/>
      <c r="D22" s="19"/>
      <c r="E22" s="19"/>
      <c r="F22" s="19" t="s">
        <v>3</v>
      </c>
      <c r="G22" s="19" t="s">
        <v>6</v>
      </c>
      <c r="H22" s="19" t="s">
        <v>12</v>
      </c>
      <c r="I22" s="19"/>
      <c r="J22" s="19" t="s">
        <v>15</v>
      </c>
      <c r="K22" s="19" t="s">
        <v>9</v>
      </c>
      <c r="L22" s="19"/>
      <c r="M22" s="62" t="s">
        <v>127</v>
      </c>
      <c r="N22" s="63"/>
      <c r="O22" s="54"/>
      <c r="P22" s="54"/>
      <c r="Q22" s="20"/>
      <c r="R22" s="54"/>
      <c r="S22" s="20"/>
      <c r="T22" s="20"/>
      <c r="U22" s="20"/>
      <c r="V22" s="21"/>
      <c r="W22" s="20"/>
      <c r="X22" s="20"/>
      <c r="Y22" s="20"/>
      <c r="Z22" s="20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 spans="1:37" s="40" customFormat="1" ht="24" customHeight="1" x14ac:dyDescent="0.15">
      <c r="A23" s="22" t="s">
        <v>139</v>
      </c>
      <c r="B23" s="69" t="str">
        <f>VLOOKUP($A23, focusarea_loads!$A$1:$S$200, P23, FALSE)</f>
        <v>Brandywine Creek Headwaters</v>
      </c>
      <c r="C23" s="70" t="str">
        <f>VLOOKUP($A23, focusarea_loads!$A$1:$S$200, Q23, FALSE)</f>
        <v>Phase 2</v>
      </c>
      <c r="D23" s="24">
        <f>VLOOKUP($A23, focusarea_loads!$A$1:$S$200, R23, FALSE)</f>
        <v>4724.0820999999996</v>
      </c>
      <c r="E23" s="24">
        <f>F23 - SUM(G23:H23)</f>
        <v>1464.4654510000055</v>
      </c>
      <c r="F23" s="24">
        <f>VLOOKUP($A23, focusarea_loads!$A$1:$S$200, T23, FALSE)</f>
        <v>7002.2608</v>
      </c>
      <c r="G23" s="24">
        <f>VLOOKUP($A23, focusarea_loads!$A$1:$S$200, U23, FALSE)</f>
        <v>248.869501025604</v>
      </c>
      <c r="H23" s="24">
        <f>VLOOKUP($A23, focusarea_loads!$A$1:$S$200, V23, FALSE)</f>
        <v>5288.9258479743903</v>
      </c>
      <c r="I23" s="24">
        <f>H23-J23</f>
        <v>1190.4026000000003</v>
      </c>
      <c r="J23" s="24">
        <f>VLOOKUP($A23, focusarea_loads!$A$1:$S$200, X23, FALSE)</f>
        <v>4098.52324797439</v>
      </c>
      <c r="K23" s="24">
        <f>VLOOKUP($A23, focusarea_loads!$A$1:$S$200, Y23, FALSE)</f>
        <v>0</v>
      </c>
      <c r="L23" s="29"/>
      <c r="M23" s="64">
        <f>IF($H23&lt;0, "--", I23/$H23)</f>
        <v>0.22507454901374985</v>
      </c>
      <c r="N23" s="64">
        <f>IF($H23&lt;0, "--", J23/$H23)</f>
        <v>0.77492545098625021</v>
      </c>
      <c r="O23" s="64"/>
      <c r="P23" s="66">
        <f>B18</f>
        <v>4</v>
      </c>
      <c r="Q23" s="66">
        <f t="shared" ref="Q23:R23" si="26">C18</f>
        <v>3</v>
      </c>
      <c r="R23" s="66">
        <f t="shared" si="26"/>
        <v>5</v>
      </c>
      <c r="S23" s="66"/>
      <c r="T23" s="66">
        <f>F18</f>
        <v>6</v>
      </c>
      <c r="U23" s="66">
        <f>G18</f>
        <v>10</v>
      </c>
      <c r="V23" s="66">
        <f>H18</f>
        <v>15</v>
      </c>
      <c r="W23" s="66"/>
      <c r="X23" s="66">
        <f>J18</f>
        <v>18</v>
      </c>
      <c r="Y23" s="66">
        <f>K18</f>
        <v>12</v>
      </c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</row>
    <row r="24" spans="1:37" s="40" customFormat="1" ht="24" customHeight="1" x14ac:dyDescent="0.15">
      <c r="A24" s="22" t="s">
        <v>141</v>
      </c>
      <c r="B24" s="69" t="str">
        <f>VLOOKUP($A24, focusarea_loads!$A$1:$S$200, P24, FALSE)</f>
        <v>Plum Run</v>
      </c>
      <c r="C24" s="70" t="str">
        <f>VLOOKUP($A24, focusarea_loads!$A$1:$S$200, Q24, FALSE)</f>
        <v>Phase 2</v>
      </c>
      <c r="D24" s="24">
        <f>VLOOKUP($A24, focusarea_loads!$A$1:$S$200, R24, FALSE)</f>
        <v>982.16970000000003</v>
      </c>
      <c r="E24" s="24">
        <f t="shared" ref="E24:E29" si="27">F24 - SUM(G24:H24)</f>
        <v>304.47260699999993</v>
      </c>
      <c r="F24" s="24">
        <f>VLOOKUP($A24, focusarea_loads!$A$1:$S$200, T24, FALSE)</f>
        <v>521.36879999999996</v>
      </c>
      <c r="G24" s="24">
        <f>VLOOKUP($A24, focusarea_loads!$A$1:$S$200, U24, FALSE)</f>
        <v>29.249941354920001</v>
      </c>
      <c r="H24" s="24">
        <f>VLOOKUP($A24, focusarea_loads!$A$1:$S$200, V24, FALSE)</f>
        <v>187.64625164508001</v>
      </c>
      <c r="I24" s="24">
        <f t="shared" ref="I24:I29" si="28">H24-J24</f>
        <v>486.24369999999897</v>
      </c>
      <c r="J24" s="24">
        <f>VLOOKUP($A24, focusarea_loads!$A$1:$S$200, X24, FALSE)</f>
        <v>-298.59744835491898</v>
      </c>
      <c r="K24" s="24">
        <f>VLOOKUP($A24, focusarea_loads!$A$1:$S$200, Y24, FALSE)</f>
        <v>0</v>
      </c>
      <c r="L24" s="29"/>
      <c r="M24" s="64">
        <f>IF($H24&lt;0, "--", I24/$H24)</f>
        <v>2.5912785133576528</v>
      </c>
      <c r="N24" s="64">
        <f>IF($H24&lt;0, "--", J24/$H24)</f>
        <v>-1.591278513357653</v>
      </c>
      <c r="O24" s="64"/>
      <c r="P24" s="67">
        <f t="shared" ref="P24:R29" si="29">P23</f>
        <v>4</v>
      </c>
      <c r="Q24" s="67">
        <f t="shared" si="29"/>
        <v>3</v>
      </c>
      <c r="R24" s="67">
        <f t="shared" si="29"/>
        <v>5</v>
      </c>
      <c r="S24" s="67"/>
      <c r="T24" s="67">
        <f t="shared" ref="T24:V29" si="30">T23</f>
        <v>6</v>
      </c>
      <c r="U24" s="67">
        <f t="shared" si="30"/>
        <v>10</v>
      </c>
      <c r="V24" s="67">
        <f t="shared" si="30"/>
        <v>15</v>
      </c>
      <c r="W24" s="67"/>
      <c r="X24" s="67">
        <f t="shared" ref="X24:Y24" si="31">X23</f>
        <v>18</v>
      </c>
      <c r="Y24" s="67">
        <f t="shared" si="31"/>
        <v>12</v>
      </c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</row>
    <row r="25" spans="1:37" s="40" customFormat="1" ht="24" customHeight="1" x14ac:dyDescent="0.15">
      <c r="A25" s="22" t="s">
        <v>138</v>
      </c>
      <c r="B25" s="69" t="str">
        <f>VLOOKUP($A25, focusarea_loads!$A$1:$S$200, P25, FALSE)</f>
        <v>Red Clay Creek</v>
      </c>
      <c r="C25" s="70" t="str">
        <f>VLOOKUP($A25, focusarea_loads!$A$1:$S$200, Q25, FALSE)</f>
        <v>Phase 2</v>
      </c>
      <c r="D25" s="24">
        <f>VLOOKUP($A25, focusarea_loads!$A$1:$S$200, R25, FALSE)</f>
        <v>2794.9627999999998</v>
      </c>
      <c r="E25" s="24">
        <f t="shared" si="27"/>
        <v>866.43846800000006</v>
      </c>
      <c r="F25" s="24">
        <f>VLOOKUP($A25, focusarea_loads!$A$1:$S$200, T25, FALSE)</f>
        <v>2700.4512</v>
      </c>
      <c r="G25" s="24">
        <f>VLOOKUP($A25, focusarea_loads!$A$1:$S$200, U25, FALSE)</f>
        <v>0</v>
      </c>
      <c r="H25" s="24">
        <f>VLOOKUP($A25, focusarea_loads!$A$1:$S$200, V25, FALSE)</f>
        <v>1834.0127319999999</v>
      </c>
      <c r="I25" s="24">
        <f t="shared" si="28"/>
        <v>326.64449999999988</v>
      </c>
      <c r="J25" s="24">
        <f>VLOOKUP($A25, focusarea_loads!$A$1:$S$200, X25, FALSE)</f>
        <v>1507.368232</v>
      </c>
      <c r="K25" s="24">
        <f>VLOOKUP($A25, focusarea_loads!$A$1:$S$200, Y25, FALSE)</f>
        <v>0</v>
      </c>
      <c r="L25" s="29"/>
      <c r="M25" s="64">
        <f>IF($H25&lt;0, "--", I25/$H25)</f>
        <v>0.17810372539987357</v>
      </c>
      <c r="N25" s="64">
        <f>IF($H25&lt;0, "--", J25/$H25)</f>
        <v>0.82189627460012649</v>
      </c>
      <c r="O25" s="64"/>
      <c r="P25" s="67">
        <f t="shared" ref="P25" si="32">P24</f>
        <v>4</v>
      </c>
      <c r="Q25" s="67">
        <f t="shared" si="29"/>
        <v>3</v>
      </c>
      <c r="R25" s="67">
        <f t="shared" si="29"/>
        <v>5</v>
      </c>
      <c r="S25" s="67"/>
      <c r="T25" s="67">
        <f t="shared" si="30"/>
        <v>6</v>
      </c>
      <c r="U25" s="67">
        <f t="shared" si="30"/>
        <v>10</v>
      </c>
      <c r="V25" s="67">
        <f t="shared" si="30"/>
        <v>15</v>
      </c>
      <c r="W25" s="67"/>
      <c r="X25" s="67">
        <f t="shared" ref="X25:Y25" si="33">X24</f>
        <v>18</v>
      </c>
      <c r="Y25" s="67">
        <f t="shared" si="33"/>
        <v>12</v>
      </c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</row>
    <row r="26" spans="1:37" s="40" customFormat="1" ht="24" customHeight="1" x14ac:dyDescent="0.15">
      <c r="A26" s="22" t="s">
        <v>132</v>
      </c>
      <c r="B26" s="69" t="str">
        <f>VLOOKUP($A26, focusarea_loads!$A$1:$S$200, P26, FALSE)</f>
        <v>White Clay Creek</v>
      </c>
      <c r="C26" s="70" t="str">
        <f>VLOOKUP($A26, focusarea_loads!$A$1:$S$200, Q26, FALSE)</f>
        <v>Phase 2</v>
      </c>
      <c r="D26" s="24">
        <f>VLOOKUP($A26, focusarea_loads!$A$1:$S$200, R26, FALSE)</f>
        <v>4603.0793000000003</v>
      </c>
      <c r="E26" s="24">
        <f t="shared" si="27"/>
        <v>1426.9545830000056</v>
      </c>
      <c r="F26" s="24">
        <f>VLOOKUP($A26, focusarea_loads!$A$1:$S$200, T26, FALSE)</f>
        <v>5106.4633999999996</v>
      </c>
      <c r="G26" s="24">
        <f>VLOOKUP($A26, focusarea_loads!$A$1:$S$200, U26, FALSE)</f>
        <v>107.369784727444</v>
      </c>
      <c r="H26" s="24">
        <f>VLOOKUP($A26, focusarea_loads!$A$1:$S$200, V26, FALSE)</f>
        <v>3572.1390322725501</v>
      </c>
      <c r="I26" s="24">
        <f t="shared" si="28"/>
        <v>941.48559999999998</v>
      </c>
      <c r="J26" s="24">
        <f>VLOOKUP($A26, focusarea_loads!$A$1:$S$200, X26, FALSE)</f>
        <v>2630.6534322725502</v>
      </c>
      <c r="K26" s="24">
        <f>VLOOKUP($A26, focusarea_loads!$A$1:$S$200, Y26, FALSE)</f>
        <v>0</v>
      </c>
      <c r="L26" s="29"/>
      <c r="M26" s="64">
        <f>IF($H26&lt;0, "--", I26/$H26)</f>
        <v>0.26356353755946577</v>
      </c>
      <c r="N26" s="64">
        <f>IF($H26&lt;0, "--", J26/$H26)</f>
        <v>0.73643646244053418</v>
      </c>
      <c r="O26" s="64"/>
      <c r="P26" s="67">
        <f t="shared" ref="P26" si="34">P25</f>
        <v>4</v>
      </c>
      <c r="Q26" s="67">
        <f t="shared" si="29"/>
        <v>3</v>
      </c>
      <c r="R26" s="67">
        <f t="shared" si="29"/>
        <v>5</v>
      </c>
      <c r="S26" s="67"/>
      <c r="T26" s="67">
        <f t="shared" si="30"/>
        <v>6</v>
      </c>
      <c r="U26" s="67">
        <f t="shared" si="30"/>
        <v>10</v>
      </c>
      <c r="V26" s="67">
        <f t="shared" si="30"/>
        <v>15</v>
      </c>
      <c r="W26" s="67"/>
      <c r="X26" s="67">
        <f t="shared" ref="X26:Y26" si="35">X25</f>
        <v>18</v>
      </c>
      <c r="Y26" s="67">
        <f t="shared" si="35"/>
        <v>12</v>
      </c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</row>
    <row r="27" spans="1:37" s="40" customFormat="1" ht="24" customHeight="1" x14ac:dyDescent="0.15">
      <c r="A27" s="22" t="s">
        <v>136</v>
      </c>
      <c r="B27" s="69" t="str">
        <f>VLOOKUP($A27, focusarea_loads!$A$1:$S$200, P27, FALSE)</f>
        <v>Little Buck Run</v>
      </c>
      <c r="C27" s="70" t="str">
        <f>VLOOKUP($A27, focusarea_loads!$A$1:$S$200, Q27, FALSE)</f>
        <v>Phase 1 only</v>
      </c>
      <c r="D27" s="24">
        <f>VLOOKUP($A27, focusarea_loads!$A$1:$S$200, R27, FALSE)</f>
        <v>950.86199999999997</v>
      </c>
      <c r="E27" s="24">
        <f t="shared" si="27"/>
        <v>294.76722000000098</v>
      </c>
      <c r="F27" s="24">
        <f>VLOOKUP($A27, focusarea_loads!$A$1:$S$200, T27, FALSE)</f>
        <v>1096.8632</v>
      </c>
      <c r="G27" s="24">
        <f>VLOOKUP($A27, focusarea_loads!$A$1:$S$200, U27, FALSE)</f>
        <v>0</v>
      </c>
      <c r="H27" s="24">
        <f>VLOOKUP($A27, focusarea_loads!$A$1:$S$200, V27, FALSE)</f>
        <v>802.09597999999903</v>
      </c>
      <c r="I27" s="24">
        <f t="shared" si="28"/>
        <v>55.957899999999086</v>
      </c>
      <c r="J27" s="24">
        <f>VLOOKUP($A27, focusarea_loads!$A$1:$S$200, X27, FALSE)</f>
        <v>746.13807999999995</v>
      </c>
      <c r="K27" s="24">
        <f>VLOOKUP($A27, focusarea_loads!$A$1:$S$200, Y27, FALSE)</f>
        <v>0</v>
      </c>
      <c r="L27" s="29"/>
      <c r="M27" s="64">
        <f>IF($H27&lt;0, "--", I27/$H27)</f>
        <v>6.9764593509119885E-2</v>
      </c>
      <c r="N27" s="64">
        <f>IF($H27&lt;0, "--", J27/$H27)</f>
        <v>0.9302354064908801</v>
      </c>
      <c r="O27" s="64"/>
      <c r="P27" s="67">
        <f t="shared" ref="P27" si="36">P26</f>
        <v>4</v>
      </c>
      <c r="Q27" s="67">
        <f t="shared" si="29"/>
        <v>3</v>
      </c>
      <c r="R27" s="67">
        <f t="shared" si="29"/>
        <v>5</v>
      </c>
      <c r="S27" s="67"/>
      <c r="T27" s="67">
        <f t="shared" si="30"/>
        <v>6</v>
      </c>
      <c r="U27" s="67">
        <f t="shared" si="30"/>
        <v>10</v>
      </c>
      <c r="V27" s="67">
        <f t="shared" si="30"/>
        <v>15</v>
      </c>
      <c r="W27" s="67"/>
      <c r="X27" s="67">
        <f t="shared" ref="X27:Y27" si="37">X26</f>
        <v>18</v>
      </c>
      <c r="Y27" s="67">
        <f t="shared" si="37"/>
        <v>12</v>
      </c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</row>
    <row r="28" spans="1:37" s="40" customFormat="1" ht="24" customHeight="1" x14ac:dyDescent="0.15">
      <c r="A28" s="22" t="s">
        <v>142</v>
      </c>
      <c r="B28" s="69" t="str">
        <f>VLOOKUP($A28, focusarea_loads!$A$1:$S$200, P28, FALSE)</f>
        <v>Sharitz Run</v>
      </c>
      <c r="C28" s="70" t="str">
        <f>VLOOKUP($A28, focusarea_loads!$A$1:$S$200, Q28, FALSE)</f>
        <v>Phase 1 only</v>
      </c>
      <c r="D28" s="24">
        <f>VLOOKUP($A28, focusarea_loads!$A$1:$S$200, R28, FALSE)</f>
        <v>967.83799999999997</v>
      </c>
      <c r="E28" s="24">
        <f t="shared" si="27"/>
        <v>300.02978000000002</v>
      </c>
      <c r="F28" s="24">
        <f>VLOOKUP($A28, focusarea_loads!$A$1:$S$200, T28, FALSE)</f>
        <v>717.29970000000003</v>
      </c>
      <c r="G28" s="24">
        <f>VLOOKUP($A28, focusarea_loads!$A$1:$S$200, U28, FALSE)</f>
        <v>0</v>
      </c>
      <c r="H28" s="24">
        <f>VLOOKUP($A28, focusarea_loads!$A$1:$S$200, V28, FALSE)</f>
        <v>417.26992000000001</v>
      </c>
      <c r="I28" s="24">
        <f t="shared" si="28"/>
        <v>0</v>
      </c>
      <c r="J28" s="24">
        <f>VLOOKUP($A28, focusarea_loads!$A$1:$S$200, X28, FALSE)</f>
        <v>417.26992000000001</v>
      </c>
      <c r="K28" s="24">
        <f>VLOOKUP($A28, focusarea_loads!$A$1:$S$200, Y28, FALSE)</f>
        <v>0</v>
      </c>
      <c r="L28" s="29"/>
      <c r="M28" s="64">
        <f>IF($H28&lt;0, "--", I28/$H28)</f>
        <v>0</v>
      </c>
      <c r="N28" s="64">
        <f>IF($H28&lt;0, "--", J28/$H28)</f>
        <v>1</v>
      </c>
      <c r="O28" s="64"/>
      <c r="P28" s="67">
        <f t="shared" ref="P28" si="38">P27</f>
        <v>4</v>
      </c>
      <c r="Q28" s="67">
        <f t="shared" si="29"/>
        <v>3</v>
      </c>
      <c r="R28" s="67">
        <f t="shared" si="29"/>
        <v>5</v>
      </c>
      <c r="S28" s="67"/>
      <c r="T28" s="67">
        <f t="shared" si="30"/>
        <v>6</v>
      </c>
      <c r="U28" s="67">
        <f t="shared" si="30"/>
        <v>10</v>
      </c>
      <c r="V28" s="67">
        <f t="shared" si="30"/>
        <v>15</v>
      </c>
      <c r="W28" s="67"/>
      <c r="X28" s="67">
        <f t="shared" ref="X28:Y28" si="39">X27</f>
        <v>18</v>
      </c>
      <c r="Y28" s="67">
        <f t="shared" si="39"/>
        <v>12</v>
      </c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</row>
    <row r="29" spans="1:37" s="40" customFormat="1" ht="24" customHeight="1" x14ac:dyDescent="0.15">
      <c r="A29" s="22" t="s">
        <v>134</v>
      </c>
      <c r="B29" s="69" t="str">
        <f>VLOOKUP($A29, focusarea_loads!$A$1:$S$200, P29, FALSE)</f>
        <v>Upper East Branch/Marsh Creek</v>
      </c>
      <c r="C29" s="70" t="str">
        <f>VLOOKUP($A29, focusarea_loads!$A$1:$S$200, Q29, FALSE)</f>
        <v>Phase 1 only</v>
      </c>
      <c r="D29" s="24">
        <f>VLOOKUP($A29, focusarea_loads!$A$1:$S$200, R29, FALSE)</f>
        <v>3851.6421999999998</v>
      </c>
      <c r="E29" s="24">
        <f t="shared" si="27"/>
        <v>1194.0090820000091</v>
      </c>
      <c r="F29" s="24">
        <f>VLOOKUP($A29, focusarea_loads!$A$1:$S$200, T29, FALSE)</f>
        <v>3477.6133</v>
      </c>
      <c r="G29" s="24">
        <f>VLOOKUP($A29, focusarea_loads!$A$1:$S$200, U29, FALSE)</f>
        <v>419.039159841561</v>
      </c>
      <c r="H29" s="24">
        <f>VLOOKUP($A29, focusarea_loads!$A$1:$S$200, V29, FALSE)</f>
        <v>1864.56505815843</v>
      </c>
      <c r="I29" s="24">
        <f t="shared" si="28"/>
        <v>0</v>
      </c>
      <c r="J29" s="24">
        <f>VLOOKUP($A29, focusarea_loads!$A$1:$S$200, X29, FALSE)</f>
        <v>1864.56505815843</v>
      </c>
      <c r="K29" s="24">
        <f>VLOOKUP($A29, focusarea_loads!$A$1:$S$200, Y29, FALSE)</f>
        <v>0</v>
      </c>
      <c r="L29" s="29"/>
      <c r="M29" s="64">
        <f>IF($H29&lt;0, "--", I29/$H29)</f>
        <v>0</v>
      </c>
      <c r="N29" s="64">
        <f>IF($H29&lt;0, "--", J29/$H29)</f>
        <v>1</v>
      </c>
      <c r="O29" s="64"/>
      <c r="P29" s="67">
        <f t="shared" ref="P29" si="40">P28</f>
        <v>4</v>
      </c>
      <c r="Q29" s="67">
        <f t="shared" si="29"/>
        <v>3</v>
      </c>
      <c r="R29" s="67">
        <f t="shared" si="29"/>
        <v>5</v>
      </c>
      <c r="S29" s="67"/>
      <c r="T29" s="67">
        <f t="shared" si="30"/>
        <v>6</v>
      </c>
      <c r="U29" s="67">
        <f t="shared" si="30"/>
        <v>10</v>
      </c>
      <c r="V29" s="67">
        <f t="shared" si="30"/>
        <v>15</v>
      </c>
      <c r="W29" s="67"/>
      <c r="X29" s="67">
        <f t="shared" ref="X29:Y29" si="41">X28</f>
        <v>18</v>
      </c>
      <c r="Y29" s="67">
        <f t="shared" si="41"/>
        <v>12</v>
      </c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</row>
    <row r="30" spans="1:37" ht="24" customHeight="1" x14ac:dyDescent="0.15">
      <c r="B30" s="28" t="s">
        <v>125</v>
      </c>
      <c r="C30" s="28"/>
      <c r="D30" s="23">
        <f>VLOOKUP($B1, cluster_load_noFA!$A$1:$P$10, R$30, FALSE)</f>
        <v>126864.41439999999</v>
      </c>
      <c r="E30" s="23">
        <f>F30 - SUM(G30:H30)</f>
        <v>39327.968464000092</v>
      </c>
      <c r="F30" s="23">
        <f>VLOOKUP($B1, cluster_load_noFA!$A$1:$P$10, T$30, FALSE)</f>
        <v>97317.597399999999</v>
      </c>
      <c r="G30" s="23">
        <f>VLOOKUP($B1, cluster_load_noFA!$A$1:$P$10, U$30, FALSE)</f>
        <v>33469.872894109001</v>
      </c>
      <c r="H30" s="23">
        <f>VLOOKUP($B1, cluster_load_noFA!$A$1:$P$10, V$30, FALSE)</f>
        <v>24519.756041890902</v>
      </c>
      <c r="I30" s="24">
        <f t="shared" ref="I30" si="42">H30-J30</f>
        <v>580.23760000000038</v>
      </c>
      <c r="J30" s="23">
        <f>VLOOKUP($B1, cluster_load_noFA!$A$1:$P$10, X$30, FALSE)</f>
        <v>23939.518441890901</v>
      </c>
      <c r="K30" s="23">
        <f>VLOOKUP($B1, cluster_load_noFA!$A$1:$P$10, Y$30, FALSE)</f>
        <v>0</v>
      </c>
      <c r="L30" s="25"/>
      <c r="M30" s="26">
        <f t="shared" ref="M30" si="43">IF($H30&lt;0, "--", I30/$H30)</f>
        <v>2.3664085360747086E-2</v>
      </c>
      <c r="N30" s="26">
        <f t="shared" ref="N30" si="44">IF($H30&lt;0, "--", J30/$H30)</f>
        <v>0.97633591463925296</v>
      </c>
      <c r="O30" s="26"/>
      <c r="P30" s="68">
        <f>B19</f>
        <v>0</v>
      </c>
      <c r="Q30" s="68">
        <f>C19</f>
        <v>0</v>
      </c>
      <c r="R30" s="68">
        <f>D19</f>
        <v>2</v>
      </c>
      <c r="S30" s="68">
        <f>E19</f>
        <v>0</v>
      </c>
      <c r="T30" s="68">
        <f>F19</f>
        <v>3</v>
      </c>
      <c r="U30" s="68">
        <f>G19</f>
        <v>7</v>
      </c>
      <c r="V30" s="68">
        <f>H19</f>
        <v>12</v>
      </c>
      <c r="W30" s="68">
        <f>I19</f>
        <v>0</v>
      </c>
      <c r="X30" s="68">
        <f>J19</f>
        <v>15</v>
      </c>
      <c r="Y30" s="68">
        <f>K19</f>
        <v>9</v>
      </c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1:37" ht="18" customHeight="1" x14ac:dyDescent="0.15">
      <c r="B31" s="76" t="s">
        <v>126</v>
      </c>
      <c r="C31" s="72"/>
      <c r="D31" s="73">
        <f>SUM(D23:D30)</f>
        <v>145739.05049999998</v>
      </c>
      <c r="E31" s="73">
        <f>SUM(E23:E30)</f>
        <v>45179.105655000116</v>
      </c>
      <c r="F31" s="73">
        <f>SUM(F23:F30)</f>
        <v>117939.9178</v>
      </c>
      <c r="G31" s="73">
        <f>SUM(G23:G30)</f>
        <v>34274.401281058534</v>
      </c>
      <c r="H31" s="73">
        <f>SUM(H23:H30)</f>
        <v>38486.410863941353</v>
      </c>
      <c r="I31" s="73">
        <f>SUM(I23:I30)</f>
        <v>3580.9718999999986</v>
      </c>
      <c r="J31" s="73">
        <f>SUM(J23:J30)</f>
        <v>34905.438963941357</v>
      </c>
      <c r="K31" s="73">
        <f>SUM(K23:K30)</f>
        <v>0</v>
      </c>
      <c r="L31" s="74"/>
      <c r="M31" s="75">
        <f t="shared" ref="M31" si="45">IF($H31&lt;0, "--", I31/$H31)</f>
        <v>9.3045098766408457E-2</v>
      </c>
      <c r="N31" s="75">
        <f t="shared" ref="N31" si="46">IF($H31&lt;0, "--", J31/$H31)</f>
        <v>0.90695490123359157</v>
      </c>
      <c r="O31" s="47"/>
      <c r="P31" s="47"/>
      <c r="Q31" s="27"/>
      <c r="R31" s="4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1:37" ht="15" customHeight="1" x14ac:dyDescent="0.15">
      <c r="B32" s="44"/>
      <c r="C32" s="44"/>
      <c r="D32" s="45"/>
      <c r="E32" s="45"/>
      <c r="F32" s="45"/>
      <c r="G32" s="45"/>
      <c r="H32" s="45"/>
      <c r="I32" s="45"/>
      <c r="J32" s="45"/>
      <c r="K32" s="45"/>
      <c r="L32" s="46"/>
      <c r="M32" s="47"/>
      <c r="N32" s="47"/>
      <c r="O32" s="47"/>
      <c r="P32" s="47"/>
      <c r="Q32" s="27"/>
      <c r="R32" s="4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2:37" ht="15" customHeight="1" x14ac:dyDescent="0.15">
      <c r="D33" s="43">
        <v>4</v>
      </c>
      <c r="F33" s="42">
        <f>MATCH(F37,focusarea_loads!$A$1:$S$1,0)</f>
        <v>8</v>
      </c>
      <c r="G33" s="42"/>
      <c r="H33" s="42">
        <f>MATCH(H37,focusarea_loads!$A$1:$S$1,0)</f>
        <v>16</v>
      </c>
      <c r="I33" s="42"/>
      <c r="J33" s="42">
        <f>MATCH(J37,focusarea_loads!$A$1:$S$1,0)</f>
        <v>19</v>
      </c>
      <c r="K33" s="42">
        <f>MATCH(K37,focusarea_loads!$A$1:$S$1,0)</f>
        <v>13</v>
      </c>
    </row>
    <row r="34" spans="2:37" ht="17" customHeight="1" x14ac:dyDescent="0.15">
      <c r="B34" s="41"/>
      <c r="C34" s="41"/>
      <c r="D34" s="43">
        <v>2</v>
      </c>
      <c r="F34" s="42">
        <f>MATCH(F37,cluster_load_noFA!$A$1:$P$1,0)</f>
        <v>5</v>
      </c>
      <c r="G34" s="42"/>
      <c r="H34" s="42">
        <f>MATCH(H37,cluster_load_noFA!$A$1:$P$1,0)</f>
        <v>13</v>
      </c>
      <c r="I34" s="42"/>
      <c r="J34" s="42">
        <f>MATCH(J37,cluster_load_noFA!$A$1:$P$1,0)</f>
        <v>16</v>
      </c>
      <c r="K34" s="42">
        <f>MATCH(K37,cluster_load_noFA!$A$1:$P$1,0)</f>
        <v>10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 spans="2:37" ht="15" customHeight="1" x14ac:dyDescent="0.15">
      <c r="B35" s="12" t="s">
        <v>124</v>
      </c>
      <c r="C35" s="12"/>
      <c r="D35" s="13"/>
      <c r="E35" s="14" t="s">
        <v>123</v>
      </c>
      <c r="F35" s="15" t="s">
        <v>109</v>
      </c>
      <c r="G35" s="15"/>
      <c r="H35" s="16"/>
      <c r="I35" s="15"/>
      <c r="J35" s="15"/>
      <c r="K35" s="15"/>
      <c r="L35" s="17"/>
      <c r="M35" s="15" t="s">
        <v>110</v>
      </c>
      <c r="N35" s="15"/>
      <c r="O35" s="53"/>
      <c r="P35" s="53"/>
      <c r="Q35" s="10"/>
      <c r="R35" s="53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 spans="2:37" s="40" customFormat="1" ht="34" customHeight="1" x14ac:dyDescent="0.15">
      <c r="B36" s="39" t="str">
        <f>_xlfn.CONCAT(B1," Cluster")</f>
        <v>Brandywine and Christina Cluster</v>
      </c>
      <c r="C36" s="39"/>
      <c r="D36" s="18" t="s">
        <v>111</v>
      </c>
      <c r="E36" s="18" t="s">
        <v>112</v>
      </c>
      <c r="F36" s="18" t="s">
        <v>113</v>
      </c>
      <c r="G36" s="18" t="s">
        <v>114</v>
      </c>
      <c r="H36" s="18" t="s">
        <v>115</v>
      </c>
      <c r="I36" s="18" t="s">
        <v>116</v>
      </c>
      <c r="J36" s="18" t="s">
        <v>117</v>
      </c>
      <c r="K36" s="18" t="s">
        <v>118</v>
      </c>
      <c r="L36" s="18"/>
      <c r="M36" s="18" t="s">
        <v>119</v>
      </c>
      <c r="N36" s="18" t="s">
        <v>120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</row>
    <row r="37" spans="2:37" ht="15" customHeight="1" x14ac:dyDescent="0.15">
      <c r="B37" s="36"/>
      <c r="C37" s="36"/>
      <c r="D37" s="36"/>
      <c r="E37" s="36"/>
      <c r="F37" s="19" t="s">
        <v>5</v>
      </c>
      <c r="G37" s="36"/>
      <c r="H37" s="19" t="s">
        <v>13</v>
      </c>
      <c r="I37" s="36"/>
      <c r="J37" s="19" t="s">
        <v>16</v>
      </c>
      <c r="K37" s="19" t="s">
        <v>10</v>
      </c>
      <c r="L37" s="36"/>
      <c r="M37" s="62" t="s">
        <v>121</v>
      </c>
      <c r="N37" s="63"/>
      <c r="O37" s="54"/>
      <c r="P37" s="54"/>
      <c r="Q37" s="37"/>
      <c r="R37" s="54"/>
      <c r="S37" s="37"/>
      <c r="T37" s="37"/>
      <c r="U37" s="37"/>
      <c r="V37" s="38"/>
      <c r="W37" s="37"/>
      <c r="X37" s="37"/>
      <c r="Y37" s="37"/>
      <c r="Z37" s="37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</row>
    <row r="38" spans="2:37" ht="15" customHeight="1" x14ac:dyDescent="0.15">
      <c r="B38" s="22" t="s">
        <v>17</v>
      </c>
      <c r="C38" s="22"/>
      <c r="D38" s="23" t="e">
        <f>VLOOKUP($B38, focusarea_loads!$A$1:$S$200, R38, FALSE)</f>
        <v>#N/A</v>
      </c>
      <c r="E38" s="23" t="e">
        <f>F38 - SUM(G38:H38)</f>
        <v>#N/A</v>
      </c>
      <c r="F38" s="23" t="e">
        <f>VLOOKUP($B38, focusarea_loads!$A$1:$S$200, T38, FALSE)</f>
        <v>#N/A</v>
      </c>
      <c r="G38" s="23">
        <v>0</v>
      </c>
      <c r="H38" s="23" t="e">
        <f>VLOOKUP($B38, focusarea_loads!$A$1:$S$200, V38, FALSE)</f>
        <v>#N/A</v>
      </c>
      <c r="I38" s="24" t="e">
        <f>H38-J38</f>
        <v>#N/A</v>
      </c>
      <c r="J38" s="23" t="e">
        <f>VLOOKUP($B38, focusarea_loads!$A$1:$S$200, X38, FALSE)</f>
        <v>#N/A</v>
      </c>
      <c r="K38" s="23" t="e">
        <f>VLOOKUP($B38, focusarea_loads!$A$1:$S$200, Y38, FALSE)</f>
        <v>#N/A</v>
      </c>
      <c r="L38" s="25"/>
      <c r="M38" s="26" t="e">
        <f>IF($H38&lt;0, "--", I38/$H38)</f>
        <v>#N/A</v>
      </c>
      <c r="N38" s="26" t="e">
        <f>IF($H38&lt;0, "--", J38/$H38)</f>
        <v>#N/A</v>
      </c>
      <c r="O38" s="26"/>
      <c r="P38" s="52">
        <f t="shared" ref="P38" si="47">B33</f>
        <v>0</v>
      </c>
      <c r="Q38" s="52"/>
      <c r="R38" s="52">
        <f t="shared" ref="R38" si="48">D33</f>
        <v>4</v>
      </c>
      <c r="S38" s="52"/>
      <c r="T38" s="52">
        <f>F33</f>
        <v>8</v>
      </c>
      <c r="U38" s="52">
        <f>G33</f>
        <v>0</v>
      </c>
      <c r="V38" s="52">
        <f>H33</f>
        <v>16</v>
      </c>
      <c r="W38" s="52"/>
      <c r="X38" s="52">
        <f>J33</f>
        <v>19</v>
      </c>
      <c r="Y38" s="52">
        <f>K33</f>
        <v>13</v>
      </c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2:37" ht="15" customHeight="1" x14ac:dyDescent="0.15">
      <c r="B39" s="22" t="s">
        <v>19</v>
      </c>
      <c r="C39" s="22"/>
      <c r="D39" s="23" t="e">
        <f>VLOOKUP($B39, focusarea_loads!$A$1:$S$200, R39, FALSE)</f>
        <v>#N/A</v>
      </c>
      <c r="E39" s="23" t="e">
        <f t="shared" ref="E39:E41" si="49">F39 - SUM(G39:H39)</f>
        <v>#N/A</v>
      </c>
      <c r="F39" s="23" t="e">
        <f>VLOOKUP($B39, focusarea_loads!$A$1:$S$200, T39, FALSE)</f>
        <v>#N/A</v>
      </c>
      <c r="G39" s="23">
        <v>0</v>
      </c>
      <c r="H39" s="23" t="e">
        <f>VLOOKUP($B39, focusarea_loads!$A$1:$S$200, V39, FALSE)</f>
        <v>#N/A</v>
      </c>
      <c r="I39" s="24" t="e">
        <f t="shared" ref="I39:I42" si="50">H39-J39</f>
        <v>#N/A</v>
      </c>
      <c r="J39" s="23" t="e">
        <f>VLOOKUP($B39, focusarea_loads!$A$1:$S$200, X39, FALSE)</f>
        <v>#N/A</v>
      </c>
      <c r="K39" s="23" t="e">
        <f>VLOOKUP($B39, focusarea_loads!$A$1:$S$200, Y39, FALSE)</f>
        <v>#N/A</v>
      </c>
      <c r="L39" s="25"/>
      <c r="M39" s="26" t="e">
        <f t="shared" ref="M39:M42" si="51">IF($H39&lt;0, "--", I39/$H39)</f>
        <v>#N/A</v>
      </c>
      <c r="N39" s="26" t="e">
        <f t="shared" ref="N39:N42" si="52">IF($H39&lt;0, "--", J39/$H39)</f>
        <v>#N/A</v>
      </c>
      <c r="O39" s="26"/>
      <c r="P39" s="51">
        <f t="shared" ref="P39:R41" si="53">P38</f>
        <v>0</v>
      </c>
      <c r="Q39" s="51"/>
      <c r="R39" s="51">
        <f t="shared" si="53"/>
        <v>4</v>
      </c>
      <c r="S39" s="51"/>
      <c r="T39" s="51">
        <f>T38</f>
        <v>8</v>
      </c>
      <c r="U39" s="51">
        <f t="shared" ref="U39:U41" si="54">U38</f>
        <v>0</v>
      </c>
      <c r="V39" s="51">
        <f t="shared" ref="V39:V41" si="55">V38</f>
        <v>16</v>
      </c>
      <c r="W39" s="51"/>
      <c r="X39" s="51">
        <f t="shared" ref="X39:X41" si="56">X38</f>
        <v>19</v>
      </c>
      <c r="Y39" s="51">
        <f t="shared" ref="Y39:Y41" si="57">Y38</f>
        <v>13</v>
      </c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2:37" ht="15" customHeight="1" x14ac:dyDescent="0.15">
      <c r="B40" s="22" t="s">
        <v>20</v>
      </c>
      <c r="C40" s="22"/>
      <c r="D40" s="23" t="e">
        <f>VLOOKUP($B40, focusarea_loads!$A$1:$S$200, R40, FALSE)</f>
        <v>#N/A</v>
      </c>
      <c r="E40" s="23" t="e">
        <f t="shared" si="49"/>
        <v>#N/A</v>
      </c>
      <c r="F40" s="23" t="e">
        <f>VLOOKUP($B40, focusarea_loads!$A$1:$S$200, T40, FALSE)</f>
        <v>#N/A</v>
      </c>
      <c r="G40" s="23">
        <v>0</v>
      </c>
      <c r="H40" s="23" t="e">
        <f>VLOOKUP($B40, focusarea_loads!$A$1:$S$200, V40, FALSE)</f>
        <v>#N/A</v>
      </c>
      <c r="I40" s="24" t="e">
        <f t="shared" si="50"/>
        <v>#N/A</v>
      </c>
      <c r="J40" s="23" t="e">
        <f>VLOOKUP($B40, focusarea_loads!$A$1:$S$200, X40, FALSE)</f>
        <v>#N/A</v>
      </c>
      <c r="K40" s="23" t="e">
        <f>VLOOKUP($B40, focusarea_loads!$A$1:$S$200, Y40, FALSE)</f>
        <v>#N/A</v>
      </c>
      <c r="L40" s="25"/>
      <c r="M40" s="26" t="e">
        <f t="shared" si="51"/>
        <v>#N/A</v>
      </c>
      <c r="N40" s="26" t="e">
        <f t="shared" si="52"/>
        <v>#N/A</v>
      </c>
      <c r="O40" s="26"/>
      <c r="P40" s="51">
        <f t="shared" si="53"/>
        <v>0</v>
      </c>
      <c r="Q40" s="51"/>
      <c r="R40" s="51">
        <f t="shared" si="53"/>
        <v>4</v>
      </c>
      <c r="S40" s="51"/>
      <c r="T40" s="51">
        <f t="shared" ref="T40:T41" si="58">T39</f>
        <v>8</v>
      </c>
      <c r="U40" s="51">
        <f t="shared" si="54"/>
        <v>0</v>
      </c>
      <c r="V40" s="51">
        <f t="shared" si="55"/>
        <v>16</v>
      </c>
      <c r="W40" s="51"/>
      <c r="X40" s="51">
        <f t="shared" si="56"/>
        <v>19</v>
      </c>
      <c r="Y40" s="51">
        <f t="shared" si="57"/>
        <v>13</v>
      </c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2:37" ht="15" customHeight="1" x14ac:dyDescent="0.15">
      <c r="B41" s="22" t="s">
        <v>21</v>
      </c>
      <c r="C41" s="22"/>
      <c r="D41" s="23" t="e">
        <f>VLOOKUP($B41, focusarea_loads!$A$1:$S$200, R41, FALSE)</f>
        <v>#N/A</v>
      </c>
      <c r="E41" s="23" t="e">
        <f t="shared" si="49"/>
        <v>#N/A</v>
      </c>
      <c r="F41" s="23" t="e">
        <f>VLOOKUP($B41, focusarea_loads!$A$1:$S$200, T41, FALSE)</f>
        <v>#N/A</v>
      </c>
      <c r="G41" s="23">
        <v>0</v>
      </c>
      <c r="H41" s="23" t="e">
        <f>VLOOKUP($B41, focusarea_loads!$A$1:$S$200, V41, FALSE)</f>
        <v>#N/A</v>
      </c>
      <c r="I41" s="24" t="e">
        <f t="shared" si="50"/>
        <v>#N/A</v>
      </c>
      <c r="J41" s="23" t="e">
        <f>VLOOKUP($B41, focusarea_loads!$A$1:$S$200, X41, FALSE)</f>
        <v>#N/A</v>
      </c>
      <c r="K41" s="23" t="e">
        <f>VLOOKUP($B41, focusarea_loads!$A$1:$S$200, Y41, FALSE)</f>
        <v>#N/A</v>
      </c>
      <c r="L41" s="25"/>
      <c r="M41" s="26" t="e">
        <f t="shared" si="51"/>
        <v>#N/A</v>
      </c>
      <c r="N41" s="26" t="e">
        <f t="shared" si="52"/>
        <v>#N/A</v>
      </c>
      <c r="O41" s="26"/>
      <c r="P41" s="51">
        <f t="shared" si="53"/>
        <v>0</v>
      </c>
      <c r="Q41" s="51"/>
      <c r="R41" s="51">
        <f t="shared" si="53"/>
        <v>4</v>
      </c>
      <c r="S41" s="51"/>
      <c r="T41" s="51">
        <f t="shared" si="58"/>
        <v>8</v>
      </c>
      <c r="U41" s="51">
        <f t="shared" si="54"/>
        <v>0</v>
      </c>
      <c r="V41" s="51">
        <f t="shared" si="55"/>
        <v>16</v>
      </c>
      <c r="W41" s="51"/>
      <c r="X41" s="51">
        <f t="shared" si="56"/>
        <v>19</v>
      </c>
      <c r="Y41" s="51">
        <f t="shared" si="57"/>
        <v>13</v>
      </c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2:37" ht="15" customHeight="1" x14ac:dyDescent="0.15">
      <c r="B42" s="28" t="s">
        <v>125</v>
      </c>
      <c r="C42" s="28"/>
      <c r="D42" s="23">
        <f>VLOOKUP($B1, cluster_load_noFA!$A$1:$P$10, R$42, FALSE)</f>
        <v>126864.41439999999</v>
      </c>
      <c r="E42" s="23">
        <f>F42 - SUM(G42:H42)</f>
        <v>117197346.02271989</v>
      </c>
      <c r="F42" s="23">
        <f>VLOOKUP($B1, cluster_load_noFA!$A$1:$P$10, T$42, FALSE)</f>
        <v>90198942.805899993</v>
      </c>
      <c r="G42" s="23">
        <v>0</v>
      </c>
      <c r="H42" s="23">
        <f>VLOOKUP($B1, cluster_load_noFA!$A$1:$P$10, V$42, FALSE)</f>
        <v>-26998403.216819901</v>
      </c>
      <c r="I42" s="24">
        <f t="shared" si="50"/>
        <v>540257.27160000056</v>
      </c>
      <c r="J42" s="23">
        <f>VLOOKUP($B1, cluster_load_noFA!$A$1:$P$10, X$42, FALSE)</f>
        <v>-27538660.488419902</v>
      </c>
      <c r="K42" s="23">
        <f>VLOOKUP($B1, cluster_load_noFA!$A$1:$P$10, Y$42, FALSE)</f>
        <v>0</v>
      </c>
      <c r="L42" s="25"/>
      <c r="M42" s="26" t="str">
        <f t="shared" si="51"/>
        <v>--</v>
      </c>
      <c r="N42" s="26" t="str">
        <f t="shared" si="52"/>
        <v>--</v>
      </c>
      <c r="O42" s="26"/>
      <c r="P42" s="55">
        <f>B34</f>
        <v>0</v>
      </c>
      <c r="Q42" s="55">
        <f t="shared" ref="Q42" si="59">C34</f>
        <v>0</v>
      </c>
      <c r="R42" s="55">
        <f>D34</f>
        <v>2</v>
      </c>
      <c r="S42" s="55">
        <f t="shared" ref="S42" si="60">E34</f>
        <v>0</v>
      </c>
      <c r="T42" s="55">
        <f t="shared" ref="T42" si="61">F34</f>
        <v>5</v>
      </c>
      <c r="U42" s="55">
        <f t="shared" ref="U42" si="62">G34</f>
        <v>0</v>
      </c>
      <c r="V42" s="55">
        <f t="shared" ref="V42" si="63">H34</f>
        <v>13</v>
      </c>
      <c r="W42" s="55">
        <f t="shared" ref="W42" si="64">I34</f>
        <v>0</v>
      </c>
      <c r="X42" s="55">
        <f t="shared" ref="X42" si="65">J34</f>
        <v>16</v>
      </c>
      <c r="Y42" s="55">
        <f t="shared" ref="Y42" si="66">K34</f>
        <v>10</v>
      </c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2:37" ht="15" customHeight="1" x14ac:dyDescent="0.15">
      <c r="B43" s="28"/>
      <c r="C43" s="28"/>
      <c r="D43" s="25"/>
      <c r="E43" s="25"/>
      <c r="F43" s="25"/>
      <c r="G43" s="25"/>
      <c r="H43" s="25"/>
      <c r="I43" s="29"/>
      <c r="J43" s="25"/>
      <c r="K43" s="25"/>
      <c r="L43" s="25"/>
      <c r="M43" s="25"/>
      <c r="N43" s="25"/>
      <c r="O43" s="25"/>
      <c r="P43" s="25"/>
      <c r="Q43" s="27"/>
      <c r="R43" s="25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2:37" ht="15" customHeight="1" x14ac:dyDescent="0.15">
      <c r="B44" s="30" t="s">
        <v>126</v>
      </c>
      <c r="C44" s="30"/>
      <c r="D44" s="31" t="e">
        <f t="shared" ref="D44:K44" si="67">SUM(D38:D42)</f>
        <v>#N/A</v>
      </c>
      <c r="E44" s="31" t="e">
        <f t="shared" si="67"/>
        <v>#N/A</v>
      </c>
      <c r="F44" s="31" t="e">
        <f t="shared" si="67"/>
        <v>#N/A</v>
      </c>
      <c r="G44" s="31">
        <f t="shared" si="67"/>
        <v>0</v>
      </c>
      <c r="H44" s="31" t="e">
        <f t="shared" si="67"/>
        <v>#N/A</v>
      </c>
      <c r="I44" s="31" t="e">
        <f t="shared" si="67"/>
        <v>#N/A</v>
      </c>
      <c r="J44" s="31" t="e">
        <f t="shared" si="67"/>
        <v>#N/A</v>
      </c>
      <c r="K44" s="31" t="e">
        <f t="shared" si="67"/>
        <v>#N/A</v>
      </c>
      <c r="L44" s="32"/>
      <c r="M44" s="33" t="e">
        <f t="shared" ref="M44" si="68">IF($H44&lt;0, "--", I44/$H44)</f>
        <v>#N/A</v>
      </c>
      <c r="N44" s="33" t="e">
        <f t="shared" ref="N44" si="69">IF($H44&lt;0, "--", J44/$H44)</f>
        <v>#N/A</v>
      </c>
      <c r="O44" s="47"/>
      <c r="P44" s="47"/>
      <c r="Q44" s="27"/>
      <c r="R44" s="4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2:37" ht="15" customHeight="1" x14ac:dyDescent="0.15">
      <c r="B45" s="9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2:37" s="49" customFormat="1" ht="15" customHeight="1" x14ac:dyDescent="0.15">
      <c r="B46" s="50" t="s">
        <v>106</v>
      </c>
      <c r="C46" s="50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 t="s">
        <v>128</v>
      </c>
      <c r="Q46" s="48"/>
      <c r="R46" s="48" t="s">
        <v>128</v>
      </c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</row>
    <row r="47" spans="2:37" ht="15" customHeight="1" x14ac:dyDescent="0.15">
      <c r="B47" s="9"/>
      <c r="C47" s="9"/>
      <c r="D47" s="43">
        <v>4</v>
      </c>
      <c r="F47" s="42">
        <f>MATCH(F51,focusarea_loads!$A$1:$S$1,0)</f>
        <v>7</v>
      </c>
      <c r="G47" s="42">
        <f>MATCH(G51,focusarea_loads!$A$1:$S$1,0)</f>
        <v>9</v>
      </c>
      <c r="H47" s="42">
        <f>MATCH(H51,focusarea_loads!$A$1:$S$1,0)</f>
        <v>14</v>
      </c>
      <c r="I47" s="42"/>
      <c r="J47" s="42">
        <f>MATCH(J51,focusarea_loads!$A$1:$S$1,0)</f>
        <v>17</v>
      </c>
      <c r="K47" s="42">
        <f>MATCH(K51,focusarea_loads!$A$1:$S$1,0)</f>
        <v>11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2:37" ht="15" customHeight="1" x14ac:dyDescent="0.15">
      <c r="B48" s="41"/>
      <c r="C48" s="41"/>
      <c r="D48" s="43">
        <v>2</v>
      </c>
      <c r="F48" s="42">
        <f>MATCH(F51,cluster_load_noFA!$A$1:$P$1,0)</f>
        <v>4</v>
      </c>
      <c r="G48" s="42">
        <f>MATCH(G51,cluster_load_noFA!$A$1:$P$1,0)</f>
        <v>6</v>
      </c>
      <c r="H48" s="42">
        <f>MATCH(H51,cluster_load_noFA!$A$1:$P$1,0)</f>
        <v>11</v>
      </c>
      <c r="I48" s="42"/>
      <c r="J48" s="42">
        <f>MATCH(J51,cluster_load_noFA!$A$1:$P$1,0)</f>
        <v>14</v>
      </c>
      <c r="K48" s="42">
        <f>MATCH(K51,cluster_load_noFA!$A$1:$P$1,0)</f>
        <v>8</v>
      </c>
      <c r="L48" s="34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2:37" ht="15" customHeight="1" x14ac:dyDescent="0.15">
      <c r="B49" s="12" t="s">
        <v>124</v>
      </c>
      <c r="C49" s="12"/>
      <c r="D49" s="13"/>
      <c r="E49" s="14" t="s">
        <v>122</v>
      </c>
      <c r="F49" s="15" t="s">
        <v>109</v>
      </c>
      <c r="G49" s="15"/>
      <c r="H49" s="16"/>
      <c r="I49" s="15"/>
      <c r="J49" s="15"/>
      <c r="K49" s="15"/>
      <c r="L49" s="17"/>
      <c r="M49" s="15" t="s">
        <v>110</v>
      </c>
      <c r="N49" s="15"/>
      <c r="O49" s="53"/>
      <c r="P49" s="53"/>
      <c r="Q49" s="35"/>
      <c r="R49" s="53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2:37" s="40" customFormat="1" ht="34" customHeight="1" x14ac:dyDescent="0.15">
      <c r="B50" s="39" t="str">
        <f>_xlfn.CONCAT(B46," Cluster")</f>
        <v>Kirkwood - Cohansey Aquifer Cluster</v>
      </c>
      <c r="C50" s="39"/>
      <c r="D50" s="18" t="s">
        <v>111</v>
      </c>
      <c r="E50" s="18" t="s">
        <v>112</v>
      </c>
      <c r="F50" s="18" t="s">
        <v>113</v>
      </c>
      <c r="G50" s="18" t="s">
        <v>114</v>
      </c>
      <c r="H50" s="18" t="s">
        <v>115</v>
      </c>
      <c r="I50" s="18" t="s">
        <v>116</v>
      </c>
      <c r="J50" s="18" t="s">
        <v>117</v>
      </c>
      <c r="K50" s="18" t="s">
        <v>118</v>
      </c>
      <c r="L50" s="18"/>
      <c r="M50" s="18" t="s">
        <v>119</v>
      </c>
      <c r="N50" s="18" t="s">
        <v>120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</row>
    <row r="51" spans="2:37" ht="15" customHeight="1" x14ac:dyDescent="0.15">
      <c r="B51" s="36"/>
      <c r="C51" s="36"/>
      <c r="D51" s="36"/>
      <c r="E51" s="36"/>
      <c r="F51" s="19" t="s">
        <v>4</v>
      </c>
      <c r="G51" s="19" t="s">
        <v>7</v>
      </c>
      <c r="H51" s="19" t="s">
        <v>11</v>
      </c>
      <c r="I51" s="36"/>
      <c r="J51" s="19" t="s">
        <v>14</v>
      </c>
      <c r="K51" s="19" t="s">
        <v>8</v>
      </c>
      <c r="L51" s="36"/>
      <c r="M51" s="62" t="s">
        <v>127</v>
      </c>
      <c r="N51" s="63"/>
      <c r="O51" s="54"/>
      <c r="P51" s="54"/>
      <c r="Q51" s="37"/>
      <c r="R51" s="54"/>
      <c r="S51" s="37"/>
      <c r="T51" s="37"/>
      <c r="U51" s="37"/>
      <c r="V51" s="38"/>
      <c r="W51" s="37"/>
      <c r="X51" s="37"/>
      <c r="Y51" s="37"/>
      <c r="Z51" s="37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</row>
    <row r="52" spans="2:37" ht="15" customHeight="1" x14ac:dyDescent="0.15">
      <c r="B52" s="28" t="s">
        <v>125</v>
      </c>
      <c r="C52" s="28"/>
      <c r="D52" s="23">
        <f>VLOOKUP($B46, cluster_load_noFA!$A$1:$P$10, R$52, FALSE)</f>
        <v>229360.64129999999</v>
      </c>
      <c r="E52" s="23">
        <f>F52 - SUM(G52:H52)</f>
        <v>3915186.1469909945</v>
      </c>
      <c r="F52" s="23">
        <f>VLOOKUP($B46, cluster_load_noFA!$A$1:$P$10, T$52, FALSE)</f>
        <v>939348.85160000005</v>
      </c>
      <c r="G52" s="23">
        <f>VLOOKUP($B46, cluster_load_noFA!$A$1:$P$10, U$52, FALSE)</f>
        <v>190207.918639966</v>
      </c>
      <c r="H52" s="23">
        <f>VLOOKUP($B46, cluster_load_noFA!$A$1:$P$10, V$52, FALSE)</f>
        <v>-3166045.2140309601</v>
      </c>
      <c r="I52" s="24">
        <f t="shared" ref="I52" si="70">H52-J52</f>
        <v>0</v>
      </c>
      <c r="J52" s="23">
        <f>VLOOKUP($B46, cluster_load_noFA!$A$1:$P$10, X$52, FALSE)</f>
        <v>-3166045.2140309601</v>
      </c>
      <c r="K52" s="23">
        <f>VLOOKUP($B46, cluster_load_noFA!$A$1:$P$10, Y$52, FALSE)</f>
        <v>518.85381873612903</v>
      </c>
      <c r="L52" s="25"/>
      <c r="M52" s="26" t="str">
        <f t="shared" ref="M52" si="71">IF($H52&lt;0, "--", I52/$H52)</f>
        <v>--</v>
      </c>
      <c r="N52" s="26" t="str">
        <f t="shared" ref="N52" si="72">IF($H52&lt;0, "--", J52/$H52)</f>
        <v>--</v>
      </c>
      <c r="O52" s="26"/>
      <c r="P52" s="55">
        <f>B48</f>
        <v>0</v>
      </c>
      <c r="Q52" s="55">
        <f>C48</f>
        <v>0</v>
      </c>
      <c r="R52" s="55">
        <f>D48</f>
        <v>2</v>
      </c>
      <c r="S52" s="55">
        <f>E48</f>
        <v>0</v>
      </c>
      <c r="T52" s="55">
        <f>F48</f>
        <v>4</v>
      </c>
      <c r="U52" s="55">
        <f>G48</f>
        <v>6</v>
      </c>
      <c r="V52" s="55">
        <f>H48</f>
        <v>11</v>
      </c>
      <c r="W52" s="55">
        <f>I48</f>
        <v>0</v>
      </c>
      <c r="X52" s="55">
        <f>J48</f>
        <v>14</v>
      </c>
      <c r="Y52" s="55">
        <f>K48</f>
        <v>8</v>
      </c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2:37" ht="15" customHeight="1" x14ac:dyDescent="0.15">
      <c r="B53" s="28"/>
      <c r="C53" s="28"/>
      <c r="D53" s="25"/>
      <c r="E53" s="25"/>
      <c r="F53" s="25"/>
      <c r="G53" s="25"/>
      <c r="H53" s="25"/>
      <c r="I53" s="29"/>
      <c r="J53" s="25"/>
      <c r="K53" s="25"/>
      <c r="L53" s="25"/>
      <c r="M53" s="25"/>
      <c r="N53" s="25"/>
      <c r="O53" s="25"/>
      <c r="P53" s="25"/>
      <c r="Q53" s="27"/>
      <c r="R53" s="25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2:37" ht="15" customHeight="1" x14ac:dyDescent="0.15">
      <c r="B54" s="30" t="s">
        <v>126</v>
      </c>
      <c r="C54" s="30"/>
      <c r="D54" s="31">
        <f t="shared" ref="D54:K54" si="73">SUM(D52:D52)</f>
        <v>229360.64129999999</v>
      </c>
      <c r="E54" s="31">
        <f t="shared" si="73"/>
        <v>3915186.1469909945</v>
      </c>
      <c r="F54" s="31">
        <f t="shared" si="73"/>
        <v>939348.85160000005</v>
      </c>
      <c r="G54" s="31">
        <f t="shared" si="73"/>
        <v>190207.918639966</v>
      </c>
      <c r="H54" s="31">
        <f t="shared" si="73"/>
        <v>-3166045.2140309601</v>
      </c>
      <c r="I54" s="31">
        <f t="shared" si="73"/>
        <v>0</v>
      </c>
      <c r="J54" s="31">
        <f t="shared" si="73"/>
        <v>-3166045.2140309601</v>
      </c>
      <c r="K54" s="31">
        <f t="shared" si="73"/>
        <v>518.85381873612903</v>
      </c>
      <c r="L54" s="32"/>
      <c r="M54" s="33" t="str">
        <f t="shared" ref="M54" si="74">IF($H54&lt;0, "--", I54/$H54)</f>
        <v>--</v>
      </c>
      <c r="N54" s="33" t="str">
        <f t="shared" ref="N54" si="75">IF($H54&lt;0, "--", J54/$H54)</f>
        <v>--</v>
      </c>
      <c r="O54" s="47"/>
      <c r="P54" s="47"/>
      <c r="Q54" s="27"/>
      <c r="R54" s="4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6" spans="2:37" ht="15" customHeight="1" x14ac:dyDescent="0.15">
      <c r="D56" s="43">
        <v>4</v>
      </c>
      <c r="F56" s="42">
        <f>MATCH(F60,focusarea_loads!$A$1:$S$1,0)</f>
        <v>6</v>
      </c>
      <c r="G56" s="42">
        <f>MATCH(G$22,focusarea_loads!$A$1:$S$1,0)</f>
        <v>10</v>
      </c>
      <c r="H56" s="42">
        <f>MATCH(H$22,focusarea_loads!$A$1:$S$1,0)</f>
        <v>15</v>
      </c>
      <c r="I56" s="10"/>
      <c r="J56" s="42">
        <f>MATCH(J$22,focusarea_loads!$A$1:$S$1,0)</f>
        <v>18</v>
      </c>
      <c r="K56" s="42">
        <f>MATCH(K$22,focusarea_loads!$A$1:$S$1,0)</f>
        <v>12</v>
      </c>
    </row>
    <row r="57" spans="2:37" ht="17" customHeight="1" x14ac:dyDescent="0.15">
      <c r="B57" s="41"/>
      <c r="C57" s="41"/>
      <c r="D57" s="43">
        <v>2</v>
      </c>
      <c r="F57" s="42">
        <f>MATCH(F60,cluster_load_noFA!$A$1:$P$1,0)</f>
        <v>3</v>
      </c>
      <c r="G57" s="42">
        <f>MATCH(G60,cluster_load_noFA!$A$1:$P$1,0)</f>
        <v>7</v>
      </c>
      <c r="H57" s="42">
        <f>MATCH(H60,cluster_load_noFA!$A$1:$P$1,0)</f>
        <v>12</v>
      </c>
      <c r="I57" s="42"/>
      <c r="J57" s="42">
        <f>MATCH(J60,cluster_load_noFA!$A$1:$P$1,0)</f>
        <v>15</v>
      </c>
      <c r="K57" s="42">
        <f>MATCH(K60,cluster_load_noFA!$A$1:$P$1,0)</f>
        <v>9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spans="2:37" ht="15" customHeight="1" x14ac:dyDescent="0.15">
      <c r="B58" s="12" t="s">
        <v>124</v>
      </c>
      <c r="C58" s="12"/>
      <c r="D58" s="13"/>
      <c r="E58" s="14" t="s">
        <v>108</v>
      </c>
      <c r="F58" s="15" t="s">
        <v>109</v>
      </c>
      <c r="G58" s="15"/>
      <c r="H58" s="16"/>
      <c r="I58" s="15"/>
      <c r="J58" s="15"/>
      <c r="K58" s="15"/>
      <c r="L58" s="17"/>
      <c r="M58" s="15" t="s">
        <v>110</v>
      </c>
      <c r="N58" s="15"/>
      <c r="O58" s="53"/>
      <c r="P58" s="53"/>
      <c r="Q58" s="10"/>
      <c r="R58" s="53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spans="2:37" s="40" customFormat="1" ht="34" customHeight="1" x14ac:dyDescent="0.15">
      <c r="B59" s="39" t="str">
        <f>_xlfn.CONCAT(B46," Cluster")</f>
        <v>Kirkwood - Cohansey Aquifer Cluster</v>
      </c>
      <c r="C59" s="39"/>
      <c r="D59" s="18" t="s">
        <v>111</v>
      </c>
      <c r="E59" s="18" t="s">
        <v>112</v>
      </c>
      <c r="F59" s="18" t="s">
        <v>113</v>
      </c>
      <c r="G59" s="18" t="s">
        <v>114</v>
      </c>
      <c r="H59" s="18" t="s">
        <v>115</v>
      </c>
      <c r="I59" s="18" t="s">
        <v>116</v>
      </c>
      <c r="J59" s="18" t="s">
        <v>117</v>
      </c>
      <c r="K59" s="18" t="s">
        <v>118</v>
      </c>
      <c r="L59" s="18"/>
      <c r="M59" s="18" t="s">
        <v>119</v>
      </c>
      <c r="N59" s="18" t="s">
        <v>120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</row>
    <row r="60" spans="2:37" ht="15" customHeight="1" x14ac:dyDescent="0.15">
      <c r="B60" s="19"/>
      <c r="C60" s="19"/>
      <c r="D60" s="19"/>
      <c r="E60" s="19"/>
      <c r="F60" s="19" t="s">
        <v>3</v>
      </c>
      <c r="G60" s="19" t="s">
        <v>6</v>
      </c>
      <c r="H60" s="19" t="s">
        <v>12</v>
      </c>
      <c r="I60" s="19"/>
      <c r="J60" s="19" t="s">
        <v>15</v>
      </c>
      <c r="K60" s="19" t="s">
        <v>9</v>
      </c>
      <c r="L60" s="19"/>
      <c r="M60" s="62" t="s">
        <v>127</v>
      </c>
      <c r="N60" s="63"/>
      <c r="O60" s="54"/>
      <c r="P60" s="54"/>
      <c r="Q60" s="20"/>
      <c r="R60" s="54"/>
      <c r="S60" s="20"/>
      <c r="T60" s="20"/>
      <c r="U60" s="20"/>
      <c r="V60" s="21"/>
      <c r="W60" s="20"/>
      <c r="X60" s="20"/>
      <c r="Y60" s="20"/>
      <c r="Z60" s="20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</row>
    <row r="61" spans="2:37" ht="15" customHeight="1" x14ac:dyDescent="0.15">
      <c r="B61" s="28" t="s">
        <v>125</v>
      </c>
      <c r="C61" s="28"/>
      <c r="D61" s="23">
        <f>VLOOKUP($B46, cluster_load_noFA!$A$1:$P$10, R61, FALSE)</f>
        <v>229360.64129999999</v>
      </c>
      <c r="E61" s="23">
        <f>F61 - SUM(G61:H61)</f>
        <v>71101.798802999998</v>
      </c>
      <c r="F61" s="23">
        <f>VLOOKUP($B46, cluster_load_noFA!$A$1:$P$10, T61, FALSE)</f>
        <v>51248.761599999998</v>
      </c>
      <c r="G61" s="23">
        <f>VLOOKUP($B46, cluster_load_noFA!$A$1:$P$10, U61, FALSE)</f>
        <v>20147.949604085901</v>
      </c>
      <c r="H61" s="23">
        <f>VLOOKUP($B46, cluster_load_noFA!$A$1:$P$10, V61, FALSE)</f>
        <v>-40000.986807085901</v>
      </c>
      <c r="I61" s="24">
        <f t="shared" ref="I61" si="76">H61-J61</f>
        <v>0</v>
      </c>
      <c r="J61" s="23">
        <f>VLOOKUP($B46, cluster_load_noFA!$A$1:$P$10, X61, FALSE)</f>
        <v>-40000.986807085901</v>
      </c>
      <c r="K61" s="23">
        <f>VLOOKUP($B46, cluster_load_noFA!$A$1:$P$10, Y61, FALSE)</f>
        <v>82.249097715707506</v>
      </c>
      <c r="L61" s="25"/>
      <c r="M61" s="26" t="str">
        <f t="shared" ref="M61" si="77">IF($H61&lt;0, "--", I61/$H61)</f>
        <v>--</v>
      </c>
      <c r="N61" s="26" t="str">
        <f t="shared" ref="N61" si="78">IF($H61&lt;0, "--", J61/$H61)</f>
        <v>--</v>
      </c>
      <c r="O61" s="26"/>
      <c r="P61" s="55">
        <f>B57</f>
        <v>0</v>
      </c>
      <c r="Q61" s="55">
        <f t="shared" ref="Q61" si="79">C57</f>
        <v>0</v>
      </c>
      <c r="R61" s="55">
        <f>D57</f>
        <v>2</v>
      </c>
      <c r="S61" s="55">
        <f t="shared" ref="S61" si="80">E57</f>
        <v>0</v>
      </c>
      <c r="T61" s="55">
        <f t="shared" ref="T61" si="81">F57</f>
        <v>3</v>
      </c>
      <c r="U61" s="55">
        <f t="shared" ref="U61" si="82">G57</f>
        <v>7</v>
      </c>
      <c r="V61" s="55">
        <f t="shared" ref="V61" si="83">H57</f>
        <v>12</v>
      </c>
      <c r="W61" s="55">
        <f t="shared" ref="W61" si="84">I57</f>
        <v>0</v>
      </c>
      <c r="X61" s="55">
        <f t="shared" ref="X61" si="85">J57</f>
        <v>15</v>
      </c>
      <c r="Y61" s="55">
        <f t="shared" ref="Y61" si="86">K57</f>
        <v>9</v>
      </c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2:37" ht="15" customHeight="1" x14ac:dyDescent="0.15">
      <c r="B62" s="28"/>
      <c r="C62" s="28"/>
      <c r="D62" s="25"/>
      <c r="E62" s="25"/>
      <c r="F62" s="25"/>
      <c r="G62" s="25"/>
      <c r="H62" s="25"/>
      <c r="I62" s="29"/>
      <c r="J62" s="25"/>
      <c r="K62" s="25"/>
      <c r="L62" s="25"/>
      <c r="M62" s="25"/>
      <c r="N62" s="25"/>
      <c r="O62" s="25"/>
      <c r="P62" s="25"/>
      <c r="Q62" s="27"/>
      <c r="R62" s="25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2:37" ht="15" customHeight="1" x14ac:dyDescent="0.15">
      <c r="B63" s="30" t="s">
        <v>126</v>
      </c>
      <c r="C63" s="30"/>
      <c r="D63" s="31">
        <f t="shared" ref="D63:K63" si="87">SUM(D61:D61)</f>
        <v>229360.64129999999</v>
      </c>
      <c r="E63" s="31">
        <f t="shared" si="87"/>
        <v>71101.798802999998</v>
      </c>
      <c r="F63" s="31">
        <f t="shared" si="87"/>
        <v>51248.761599999998</v>
      </c>
      <c r="G63" s="31">
        <f t="shared" si="87"/>
        <v>20147.949604085901</v>
      </c>
      <c r="H63" s="31">
        <f t="shared" si="87"/>
        <v>-40000.986807085901</v>
      </c>
      <c r="I63" s="31">
        <f t="shared" si="87"/>
        <v>0</v>
      </c>
      <c r="J63" s="31">
        <f t="shared" si="87"/>
        <v>-40000.986807085901</v>
      </c>
      <c r="K63" s="31">
        <f t="shared" si="87"/>
        <v>82.249097715707506</v>
      </c>
      <c r="L63" s="32"/>
      <c r="M63" s="33" t="str">
        <f t="shared" ref="M63" si="88">IF($H63&lt;0, "--", I63/$H63)</f>
        <v>--</v>
      </c>
      <c r="N63" s="33" t="str">
        <f t="shared" ref="N63" si="89">IF($H63&lt;0, "--", J63/$H63)</f>
        <v>--</v>
      </c>
      <c r="O63" s="47"/>
      <c r="P63" s="47"/>
      <c r="Q63" s="27"/>
      <c r="R63" s="4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2:37" ht="15" customHeight="1" x14ac:dyDescent="0.15">
      <c r="B64" s="44"/>
      <c r="C64" s="44"/>
      <c r="D64" s="45"/>
      <c r="E64" s="45"/>
      <c r="F64" s="45"/>
      <c r="G64" s="45"/>
      <c r="H64" s="45"/>
      <c r="I64" s="45"/>
      <c r="J64" s="45"/>
      <c r="K64" s="45"/>
      <c r="L64" s="46"/>
      <c r="M64" s="47"/>
      <c r="N64" s="47"/>
      <c r="O64" s="47"/>
      <c r="P64" s="47"/>
      <c r="Q64" s="27"/>
      <c r="R64" s="4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2:37" ht="15" customHeight="1" x14ac:dyDescent="0.15">
      <c r="D65" s="43">
        <v>4</v>
      </c>
      <c r="F65" s="42">
        <f>MATCH(F69,focusarea_loads!$A$1:$S$1,0)</f>
        <v>8</v>
      </c>
      <c r="G65" s="42" t="e">
        <f>MATCH(G69,focusarea_loads!$A$1:$S$1,0)</f>
        <v>#N/A</v>
      </c>
      <c r="H65" s="42">
        <f>MATCH(H69,focusarea_loads!$A$1:$S$1,0)</f>
        <v>16</v>
      </c>
      <c r="I65" s="42" t="e">
        <f>MATCH(I69,focusarea_loads!$A$1:$S$1,0)</f>
        <v>#N/A</v>
      </c>
      <c r="J65" s="42">
        <f>MATCH(J69,focusarea_loads!$A$1:$S$1,0)</f>
        <v>19</v>
      </c>
      <c r="K65" s="42">
        <f>MATCH(K69,focusarea_loads!$A$1:$S$1,0)</f>
        <v>13</v>
      </c>
    </row>
    <row r="66" spans="2:37" ht="17" customHeight="1" x14ac:dyDescent="0.15">
      <c r="B66" s="41"/>
      <c r="C66" s="41"/>
      <c r="D66" s="43">
        <v>2</v>
      </c>
      <c r="F66" s="42">
        <f>MATCH(F69,cluster_load_noFA!$A$1:$P$1,0)</f>
        <v>5</v>
      </c>
      <c r="G66" s="42" t="e">
        <f>MATCH(G69,cluster_load_noFA!$A$1:$P$1,0)</f>
        <v>#N/A</v>
      </c>
      <c r="H66" s="42">
        <f>MATCH(H69,cluster_load_noFA!$A$1:$P$1,0)</f>
        <v>13</v>
      </c>
      <c r="I66" s="42" t="e">
        <f>MATCH(I69,cluster_load_noFA!$A$1:$P$1,0)</f>
        <v>#N/A</v>
      </c>
      <c r="J66" s="42">
        <f>MATCH(J69,cluster_load_noFA!$A$1:$P$1,0)</f>
        <v>16</v>
      </c>
      <c r="K66" s="42">
        <f>MATCH(K69,cluster_load_noFA!$A$1:$P$1,0)</f>
        <v>10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</row>
    <row r="67" spans="2:37" ht="15" customHeight="1" x14ac:dyDescent="0.15">
      <c r="B67" s="12" t="s">
        <v>124</v>
      </c>
      <c r="C67" s="12"/>
      <c r="D67" s="13"/>
      <c r="E67" s="14" t="s">
        <v>123</v>
      </c>
      <c r="F67" s="15" t="s">
        <v>109</v>
      </c>
      <c r="G67" s="15"/>
      <c r="H67" s="16"/>
      <c r="I67" s="15"/>
      <c r="J67" s="15"/>
      <c r="K67" s="15"/>
      <c r="L67" s="17"/>
      <c r="M67" s="15" t="s">
        <v>110</v>
      </c>
      <c r="N67" s="15"/>
      <c r="O67" s="53"/>
      <c r="P67" s="53"/>
      <c r="Q67" s="10"/>
      <c r="R67" s="53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</row>
    <row r="68" spans="2:37" s="40" customFormat="1" ht="34" customHeight="1" x14ac:dyDescent="0.15">
      <c r="B68" s="39" t="str">
        <f>_xlfn.CONCAT(B46," Cluster")</f>
        <v>Kirkwood - Cohansey Aquifer Cluster</v>
      </c>
      <c r="C68" s="39"/>
      <c r="D68" s="18" t="s">
        <v>111</v>
      </c>
      <c r="E68" s="18" t="s">
        <v>112</v>
      </c>
      <c r="F68" s="18" t="s">
        <v>113</v>
      </c>
      <c r="G68" s="18" t="s">
        <v>114</v>
      </c>
      <c r="H68" s="18" t="s">
        <v>115</v>
      </c>
      <c r="I68" s="18" t="s">
        <v>116</v>
      </c>
      <c r="J68" s="18" t="s">
        <v>117</v>
      </c>
      <c r="K68" s="18" t="s">
        <v>118</v>
      </c>
      <c r="L68" s="18"/>
      <c r="M68" s="18" t="s">
        <v>119</v>
      </c>
      <c r="N68" s="18" t="s">
        <v>120</v>
      </c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</row>
    <row r="69" spans="2:37" ht="15" customHeight="1" x14ac:dyDescent="0.15">
      <c r="B69" s="36"/>
      <c r="C69" s="36"/>
      <c r="D69" s="36"/>
      <c r="E69" s="36"/>
      <c r="F69" s="19" t="s">
        <v>5</v>
      </c>
      <c r="G69" s="36"/>
      <c r="H69" s="19" t="s">
        <v>13</v>
      </c>
      <c r="I69" s="36"/>
      <c r="J69" s="19" t="s">
        <v>16</v>
      </c>
      <c r="K69" s="19" t="s">
        <v>10</v>
      </c>
      <c r="L69" s="36"/>
      <c r="M69" s="62" t="s">
        <v>121</v>
      </c>
      <c r="N69" s="63"/>
      <c r="O69" s="54"/>
      <c r="P69" s="54"/>
      <c r="Q69" s="37"/>
      <c r="R69" s="54"/>
      <c r="S69" s="37"/>
      <c r="T69" s="37"/>
      <c r="U69" s="37"/>
      <c r="V69" s="38"/>
      <c r="W69" s="37"/>
      <c r="X69" s="37"/>
      <c r="Y69" s="37"/>
      <c r="Z69" s="37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</row>
    <row r="70" spans="2:37" ht="15" customHeight="1" x14ac:dyDescent="0.15">
      <c r="B70" s="28" t="s">
        <v>125</v>
      </c>
      <c r="C70" s="28"/>
      <c r="D70" s="23">
        <f>VLOOKUP($B46, cluster_load_noFA!$A$1:$P$10, R70, FALSE)</f>
        <v>229360.64129999999</v>
      </c>
      <c r="E70" s="23">
        <f>F70 - SUM(G70:H70)</f>
        <v>211883360.43294001</v>
      </c>
      <c r="F70" s="23">
        <f>VLOOKUP($B46, cluster_load_noFA!$A$1:$P$10, T70, FALSE)</f>
        <v>74323729.563999996</v>
      </c>
      <c r="G70" s="23">
        <v>0</v>
      </c>
      <c r="H70" s="23">
        <f>VLOOKUP($B46, cluster_load_noFA!$A$1:$P$10, V70, FALSE)</f>
        <v>-137559630.86894</v>
      </c>
      <c r="I70" s="24">
        <f t="shared" ref="I70" si="90">H70-J70</f>
        <v>0</v>
      </c>
      <c r="J70" s="23">
        <f>VLOOKUP($B46, cluster_load_noFA!$A$1:$P$10, X70, FALSE)</f>
        <v>-137559630.86894</v>
      </c>
      <c r="K70" s="23">
        <f>VLOOKUP($B46, cluster_load_noFA!$A$1:$P$10, Y70, FALSE)</f>
        <v>322421.40151090501</v>
      </c>
      <c r="L70" s="25"/>
      <c r="M70" s="26" t="str">
        <f t="shared" ref="M70" si="91">IF($H70&lt;0, "--", I70/$H70)</f>
        <v>--</v>
      </c>
      <c r="N70" s="26" t="str">
        <f t="shared" ref="N70" si="92">IF($H70&lt;0, "--", J70/$H70)</f>
        <v>--</v>
      </c>
      <c r="O70" s="26"/>
      <c r="P70" s="55">
        <f>B66</f>
        <v>0</v>
      </c>
      <c r="Q70" s="55">
        <f t="shared" ref="Q70" si="93">C66</f>
        <v>0</v>
      </c>
      <c r="R70" s="55">
        <f>D66</f>
        <v>2</v>
      </c>
      <c r="S70" s="55">
        <f t="shared" ref="S70" si="94">E66</f>
        <v>0</v>
      </c>
      <c r="T70" s="55">
        <f t="shared" ref="T70" si="95">F66</f>
        <v>5</v>
      </c>
      <c r="U70" s="55" t="e">
        <f t="shared" ref="U70" si="96">G66</f>
        <v>#N/A</v>
      </c>
      <c r="V70" s="55">
        <f t="shared" ref="V70" si="97">H66</f>
        <v>13</v>
      </c>
      <c r="W70" s="55" t="e">
        <f t="shared" ref="W70" si="98">I66</f>
        <v>#N/A</v>
      </c>
      <c r="X70" s="55">
        <f t="shared" ref="X70" si="99">J66</f>
        <v>16</v>
      </c>
      <c r="Y70" s="55">
        <f t="shared" ref="Y70" si="100">K66</f>
        <v>10</v>
      </c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2:37" ht="15" customHeight="1" x14ac:dyDescent="0.15">
      <c r="B71" s="28"/>
      <c r="C71" s="28"/>
      <c r="D71" s="25"/>
      <c r="E71" s="25"/>
      <c r="F71" s="25"/>
      <c r="G71" s="25"/>
      <c r="H71" s="25"/>
      <c r="I71" s="29"/>
      <c r="J71" s="25"/>
      <c r="K71" s="25"/>
      <c r="L71" s="25"/>
      <c r="M71" s="25"/>
      <c r="N71" s="25"/>
      <c r="O71" s="25"/>
      <c r="P71" s="25"/>
      <c r="Q71" s="27"/>
      <c r="R71" s="25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2:37" ht="15" customHeight="1" x14ac:dyDescent="0.15">
      <c r="B72" s="30" t="s">
        <v>126</v>
      </c>
      <c r="C72" s="30"/>
      <c r="D72" s="31">
        <f t="shared" ref="D72:K72" si="101">SUM(D70:D70)</f>
        <v>229360.64129999999</v>
      </c>
      <c r="E72" s="31">
        <f t="shared" si="101"/>
        <v>211883360.43294001</v>
      </c>
      <c r="F72" s="31">
        <f t="shared" si="101"/>
        <v>74323729.563999996</v>
      </c>
      <c r="G72" s="31">
        <f t="shared" si="101"/>
        <v>0</v>
      </c>
      <c r="H72" s="31">
        <f t="shared" si="101"/>
        <v>-137559630.86894</v>
      </c>
      <c r="I72" s="31">
        <f t="shared" si="101"/>
        <v>0</v>
      </c>
      <c r="J72" s="31">
        <f t="shared" si="101"/>
        <v>-137559630.86894</v>
      </c>
      <c r="K72" s="31">
        <f t="shared" si="101"/>
        <v>322421.40151090501</v>
      </c>
      <c r="L72" s="32"/>
      <c r="M72" s="33" t="str">
        <f t="shared" ref="M72" si="102">IF($H72&lt;0, "--", I72/$H72)</f>
        <v>--</v>
      </c>
      <c r="N72" s="33" t="str">
        <f t="shared" ref="N72" si="103">IF($H72&lt;0, "--", J72/$H72)</f>
        <v>--</v>
      </c>
      <c r="O72" s="47"/>
      <c r="P72" s="47"/>
      <c r="Q72" s="27"/>
      <c r="R72" s="4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2:37" ht="15" customHeight="1" x14ac:dyDescent="0.15">
      <c r="B73" s="9"/>
      <c r="C73" s="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</row>
    <row r="74" spans="2:37" s="49" customFormat="1" ht="15" customHeight="1" x14ac:dyDescent="0.15">
      <c r="B74" s="50" t="s">
        <v>23</v>
      </c>
      <c r="C74" s="50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 t="s">
        <v>128</v>
      </c>
      <c r="Q74" s="48"/>
      <c r="R74" s="48" t="s">
        <v>128</v>
      </c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</row>
    <row r="75" spans="2:37" ht="15" customHeight="1" x14ac:dyDescent="0.15">
      <c r="B75" s="9"/>
      <c r="C75" s="9"/>
      <c r="D75" s="43">
        <v>4</v>
      </c>
      <c r="F75" s="42">
        <f>MATCH(F79,focusarea_loads!$A$1:$S$1,0)</f>
        <v>7</v>
      </c>
      <c r="G75" s="42">
        <f>MATCH(G79,focusarea_loads!$A$1:$S$1,0)</f>
        <v>9</v>
      </c>
      <c r="H75" s="42">
        <f>MATCH(H79,focusarea_loads!$A$1:$S$1,0)</f>
        <v>14</v>
      </c>
      <c r="I75" s="42"/>
      <c r="J75" s="42">
        <f>MATCH(J79,focusarea_loads!$A$1:$S$1,0)</f>
        <v>17</v>
      </c>
      <c r="K75" s="42">
        <f>MATCH(K79,focusarea_loads!$A$1:$S$1,0)</f>
        <v>11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</row>
    <row r="76" spans="2:37" ht="15" customHeight="1" x14ac:dyDescent="0.15">
      <c r="B76" s="41"/>
      <c r="C76" s="41"/>
      <c r="D76" s="43">
        <v>2</v>
      </c>
      <c r="F76" s="42">
        <f>MATCH(F79,cluster_load_noFA!$A$1:$P$1,0)</f>
        <v>4</v>
      </c>
      <c r="G76" s="42">
        <f>MATCH(G79,cluster_load_noFA!$A$1:$P$1,0)</f>
        <v>6</v>
      </c>
      <c r="H76" s="42">
        <f>MATCH(H79,cluster_load_noFA!$A$1:$P$1,0)</f>
        <v>11</v>
      </c>
      <c r="I76" s="42"/>
      <c r="J76" s="42">
        <f>MATCH(J79,cluster_load_noFA!$A$1:$P$1,0)</f>
        <v>14</v>
      </c>
      <c r="K76" s="42">
        <f>MATCH(K79,cluster_load_noFA!$A$1:$P$1,0)</f>
        <v>8</v>
      </c>
      <c r="L76" s="34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spans="2:37" ht="15" customHeight="1" x14ac:dyDescent="0.15">
      <c r="B77" s="12" t="s">
        <v>124</v>
      </c>
      <c r="C77" s="12"/>
      <c r="D77" s="13"/>
      <c r="E77" s="14" t="s">
        <v>122</v>
      </c>
      <c r="F77" s="15" t="s">
        <v>109</v>
      </c>
      <c r="G77" s="15"/>
      <c r="H77" s="16"/>
      <c r="I77" s="15"/>
      <c r="J77" s="15"/>
      <c r="K77" s="15"/>
      <c r="L77" s="17"/>
      <c r="M77" s="15" t="s">
        <v>110</v>
      </c>
      <c r="N77" s="15"/>
      <c r="O77" s="53"/>
      <c r="P77" s="53"/>
      <c r="Q77" s="35"/>
      <c r="R77" s="53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2:37" s="40" customFormat="1" ht="34" customHeight="1" x14ac:dyDescent="0.15">
      <c r="B78" s="39" t="str">
        <f>_xlfn.CONCAT(B74," Cluster")</f>
        <v>Middle Schuylkill Cluster</v>
      </c>
      <c r="C78" s="39"/>
      <c r="D78" s="18" t="s">
        <v>111</v>
      </c>
      <c r="E78" s="18" t="s">
        <v>112</v>
      </c>
      <c r="F78" s="18" t="s">
        <v>113</v>
      </c>
      <c r="G78" s="18" t="s">
        <v>114</v>
      </c>
      <c r="H78" s="18" t="s">
        <v>115</v>
      </c>
      <c r="I78" s="18" t="s">
        <v>116</v>
      </c>
      <c r="J78" s="18" t="s">
        <v>117</v>
      </c>
      <c r="K78" s="18" t="s">
        <v>118</v>
      </c>
      <c r="L78" s="18"/>
      <c r="M78" s="18" t="s">
        <v>119</v>
      </c>
      <c r="N78" s="18" t="s">
        <v>120</v>
      </c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</row>
    <row r="79" spans="2:37" ht="15" customHeight="1" x14ac:dyDescent="0.15">
      <c r="B79" s="36"/>
      <c r="C79" s="36"/>
      <c r="D79" s="36"/>
      <c r="E79" s="36"/>
      <c r="F79" s="19" t="s">
        <v>4</v>
      </c>
      <c r="G79" s="19" t="s">
        <v>7</v>
      </c>
      <c r="H79" s="19" t="s">
        <v>11</v>
      </c>
      <c r="I79" s="36"/>
      <c r="J79" s="19" t="s">
        <v>14</v>
      </c>
      <c r="K79" s="19" t="s">
        <v>8</v>
      </c>
      <c r="L79" s="36"/>
      <c r="M79" s="62" t="s">
        <v>127</v>
      </c>
      <c r="N79" s="63"/>
      <c r="O79" s="54"/>
      <c r="P79" s="54"/>
      <c r="Q79" s="37"/>
      <c r="R79" s="54"/>
      <c r="S79" s="37"/>
      <c r="T79" s="37"/>
      <c r="U79" s="37"/>
      <c r="V79" s="38"/>
      <c r="W79" s="37"/>
      <c r="X79" s="37"/>
      <c r="Y79" s="37"/>
      <c r="Z79" s="37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</row>
    <row r="80" spans="2:37" ht="15" customHeight="1" x14ac:dyDescent="0.15">
      <c r="B80" s="22" t="s">
        <v>22</v>
      </c>
      <c r="C80" s="22"/>
      <c r="D80" s="23" t="e">
        <f>VLOOKUP($B80, focusarea_loads!$A$1:$S$200, R80, FALSE)</f>
        <v>#N/A</v>
      </c>
      <c r="E80" s="23" t="e">
        <f>F80 - SUM(G80:H80)</f>
        <v>#N/A</v>
      </c>
      <c r="F80" s="23" t="e">
        <f>VLOOKUP($B80, focusarea_loads!$A$1:$S$200, T80, FALSE)</f>
        <v>#N/A</v>
      </c>
      <c r="G80" s="23" t="e">
        <f>VLOOKUP($B80, focusarea_loads!$A$1:$S$200, U80, FALSE)</f>
        <v>#N/A</v>
      </c>
      <c r="H80" s="23" t="e">
        <f>VLOOKUP($B80, focusarea_loads!$A$1:$S$200, V80, FALSE)</f>
        <v>#N/A</v>
      </c>
      <c r="I80" s="24" t="e">
        <f>H80-J80</f>
        <v>#N/A</v>
      </c>
      <c r="J80" s="23" t="e">
        <f>VLOOKUP($B80, focusarea_loads!$A$1:$S$200, X80, FALSE)</f>
        <v>#N/A</v>
      </c>
      <c r="K80" s="23" t="e">
        <f>VLOOKUP($B80, focusarea_loads!$A$1:$S$200, Y80, FALSE)</f>
        <v>#N/A</v>
      </c>
      <c r="L80" s="25"/>
      <c r="M80" s="26" t="e">
        <f>IF($H80&lt;0, "--", I80/$H80)</f>
        <v>#N/A</v>
      </c>
      <c r="N80" s="26" t="e">
        <f>IF($H80&lt;0, "--", J80/$H80)</f>
        <v>#N/A</v>
      </c>
      <c r="O80" s="26"/>
      <c r="P80" s="52">
        <f t="shared" ref="P80" si="104">B75</f>
        <v>0</v>
      </c>
      <c r="Q80" s="52"/>
      <c r="R80" s="52">
        <f t="shared" ref="R80" si="105">D75</f>
        <v>4</v>
      </c>
      <c r="S80" s="52"/>
      <c r="T80" s="52">
        <f>F75</f>
        <v>7</v>
      </c>
      <c r="U80" s="52">
        <f>G75</f>
        <v>9</v>
      </c>
      <c r="V80" s="52">
        <f>H75</f>
        <v>14</v>
      </c>
      <c r="W80" s="52"/>
      <c r="X80" s="52">
        <f>J75</f>
        <v>17</v>
      </c>
      <c r="Y80" s="52">
        <f>K75</f>
        <v>11</v>
      </c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2:37" ht="15" customHeight="1" x14ac:dyDescent="0.15">
      <c r="B81" s="22" t="s">
        <v>24</v>
      </c>
      <c r="C81" s="22"/>
      <c r="D81" s="23" t="e">
        <f>VLOOKUP($B81, focusarea_loads!$A$1:$S$200, R81, FALSE)</f>
        <v>#N/A</v>
      </c>
      <c r="E81" s="23" t="e">
        <f t="shared" ref="E81:E82" si="106">F81 - SUM(G81:H81)</f>
        <v>#N/A</v>
      </c>
      <c r="F81" s="23" t="e">
        <f>VLOOKUP($B81, focusarea_loads!$A$1:$S$200, T81, FALSE)</f>
        <v>#N/A</v>
      </c>
      <c r="G81" s="23" t="e">
        <f>VLOOKUP($B81, focusarea_loads!$A$1:$S$200, U81, FALSE)</f>
        <v>#N/A</v>
      </c>
      <c r="H81" s="23" t="e">
        <f>VLOOKUP($B81, focusarea_loads!$A$1:$S$200, V81, FALSE)</f>
        <v>#N/A</v>
      </c>
      <c r="I81" s="24" t="e">
        <f t="shared" ref="I81:I97" si="107">H81-J81</f>
        <v>#N/A</v>
      </c>
      <c r="J81" s="23" t="e">
        <f>VLOOKUP($B81, focusarea_loads!$A$1:$S$200, X81, FALSE)</f>
        <v>#N/A</v>
      </c>
      <c r="K81" s="23" t="e">
        <f>VLOOKUP($B81, focusarea_loads!$A$1:$S$200, Y81, FALSE)</f>
        <v>#N/A</v>
      </c>
      <c r="L81" s="25"/>
      <c r="M81" s="26" t="e">
        <f t="shared" ref="M81:M97" si="108">IF($H81&lt;0, "--", I81/$H81)</f>
        <v>#N/A</v>
      </c>
      <c r="N81" s="26" t="e">
        <f t="shared" ref="N81:N97" si="109">IF($H81&lt;0, "--", J81/$H81)</f>
        <v>#N/A</v>
      </c>
      <c r="O81" s="26"/>
      <c r="P81" s="51">
        <f t="shared" ref="P81:R82" si="110">P80</f>
        <v>0</v>
      </c>
      <c r="Q81" s="51"/>
      <c r="R81" s="51">
        <f t="shared" si="110"/>
        <v>4</v>
      </c>
      <c r="S81" s="51"/>
      <c r="T81" s="51">
        <f>T80</f>
        <v>7</v>
      </c>
      <c r="U81" s="51">
        <f t="shared" ref="U81:U82" si="111">U80</f>
        <v>9</v>
      </c>
      <c r="V81" s="51">
        <f t="shared" ref="V81:V82" si="112">V80</f>
        <v>14</v>
      </c>
      <c r="W81" s="51"/>
      <c r="X81" s="51">
        <f t="shared" ref="X81:X82" si="113">X80</f>
        <v>17</v>
      </c>
      <c r="Y81" s="51">
        <f t="shared" ref="Y81:Y82" si="114">Y80</f>
        <v>11</v>
      </c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2:37" ht="15" customHeight="1" x14ac:dyDescent="0.15">
      <c r="B82" s="22" t="s">
        <v>25</v>
      </c>
      <c r="C82" s="22"/>
      <c r="D82" s="23" t="e">
        <f>VLOOKUP($B82, focusarea_loads!$A$1:$S$200, R82, FALSE)</f>
        <v>#N/A</v>
      </c>
      <c r="E82" s="23" t="e">
        <f t="shared" si="106"/>
        <v>#N/A</v>
      </c>
      <c r="F82" s="23" t="e">
        <f>VLOOKUP($B82, focusarea_loads!$A$1:$S$200, T82, FALSE)</f>
        <v>#N/A</v>
      </c>
      <c r="G82" s="23" t="e">
        <f>VLOOKUP($B82, focusarea_loads!$A$1:$S$200, U82, FALSE)</f>
        <v>#N/A</v>
      </c>
      <c r="H82" s="23" t="e">
        <f>VLOOKUP($B82, focusarea_loads!$A$1:$S$200, V82, FALSE)</f>
        <v>#N/A</v>
      </c>
      <c r="I82" s="24" t="e">
        <f t="shared" si="107"/>
        <v>#N/A</v>
      </c>
      <c r="J82" s="23" t="e">
        <f>VLOOKUP($B82, focusarea_loads!$A$1:$S$200, X82, FALSE)</f>
        <v>#N/A</v>
      </c>
      <c r="K82" s="23" t="e">
        <f>VLOOKUP($B82, focusarea_loads!$A$1:$S$200, Y82, FALSE)</f>
        <v>#N/A</v>
      </c>
      <c r="L82" s="25"/>
      <c r="M82" s="26" t="e">
        <f t="shared" si="108"/>
        <v>#N/A</v>
      </c>
      <c r="N82" s="26" t="e">
        <f t="shared" si="109"/>
        <v>#N/A</v>
      </c>
      <c r="O82" s="26"/>
      <c r="P82" s="51">
        <f t="shared" si="110"/>
        <v>0</v>
      </c>
      <c r="Q82" s="51"/>
      <c r="R82" s="51">
        <f t="shared" si="110"/>
        <v>4</v>
      </c>
      <c r="S82" s="51"/>
      <c r="T82" s="51">
        <f t="shared" ref="T82" si="115">T81</f>
        <v>7</v>
      </c>
      <c r="U82" s="51">
        <f t="shared" si="111"/>
        <v>9</v>
      </c>
      <c r="V82" s="51">
        <f t="shared" si="112"/>
        <v>14</v>
      </c>
      <c r="W82" s="51"/>
      <c r="X82" s="51">
        <f t="shared" si="113"/>
        <v>17</v>
      </c>
      <c r="Y82" s="51">
        <f t="shared" si="114"/>
        <v>11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2:37" ht="15" customHeight="1" x14ac:dyDescent="0.15">
      <c r="B83" s="22" t="s">
        <v>26</v>
      </c>
      <c r="C83" s="22"/>
      <c r="D83" s="23" t="e">
        <f>VLOOKUP($B83, focusarea_loads!$A$1:$S$200, R83, FALSE)</f>
        <v>#N/A</v>
      </c>
      <c r="E83" s="23" t="e">
        <f t="shared" ref="E83:E96" si="116">F83 - SUM(G83:H83)</f>
        <v>#N/A</v>
      </c>
      <c r="F83" s="23" t="e">
        <f>VLOOKUP($B83, focusarea_loads!$A$1:$S$200, T83, FALSE)</f>
        <v>#N/A</v>
      </c>
      <c r="G83" s="23" t="e">
        <f>VLOOKUP($B83, focusarea_loads!$A$1:$S$200, U83, FALSE)</f>
        <v>#N/A</v>
      </c>
      <c r="H83" s="23" t="e">
        <f>VLOOKUP($B83, focusarea_loads!$A$1:$S$200, V83, FALSE)</f>
        <v>#N/A</v>
      </c>
      <c r="I83" s="24" t="e">
        <f t="shared" ref="I83:I96" si="117">H83-J83</f>
        <v>#N/A</v>
      </c>
      <c r="J83" s="23" t="e">
        <f>VLOOKUP($B83, focusarea_loads!$A$1:$S$200, X83, FALSE)</f>
        <v>#N/A</v>
      </c>
      <c r="K83" s="23" t="e">
        <f>VLOOKUP($B83, focusarea_loads!$A$1:$S$200, Y83, FALSE)</f>
        <v>#N/A</v>
      </c>
      <c r="L83" s="25"/>
      <c r="M83" s="26" t="e">
        <f t="shared" ref="M83:M96" si="118">IF($H83&lt;0, "--", I83/$H83)</f>
        <v>#N/A</v>
      </c>
      <c r="N83" s="26" t="e">
        <f t="shared" ref="N83:N96" si="119">IF($H83&lt;0, "--", J83/$H83)</f>
        <v>#N/A</v>
      </c>
      <c r="O83" s="26"/>
      <c r="P83" s="51">
        <f t="shared" ref="P83:R96" si="120">P82</f>
        <v>0</v>
      </c>
      <c r="Q83" s="51"/>
      <c r="R83" s="51">
        <f t="shared" si="120"/>
        <v>4</v>
      </c>
      <c r="S83" s="51"/>
      <c r="T83" s="51">
        <f t="shared" ref="T83:T96" si="121">T82</f>
        <v>7</v>
      </c>
      <c r="U83" s="51">
        <f t="shared" ref="U83:U96" si="122">U82</f>
        <v>9</v>
      </c>
      <c r="V83" s="51">
        <f t="shared" ref="V83:V96" si="123">V82</f>
        <v>14</v>
      </c>
      <c r="W83" s="51"/>
      <c r="X83" s="51">
        <f t="shared" ref="X83:X96" si="124">X82</f>
        <v>17</v>
      </c>
      <c r="Y83" s="51">
        <f t="shared" ref="Y83:Y96" si="125">Y82</f>
        <v>11</v>
      </c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2:37" ht="15" customHeight="1" x14ac:dyDescent="0.15">
      <c r="B84" s="22" t="s">
        <v>27</v>
      </c>
      <c r="C84" s="22"/>
      <c r="D84" s="23" t="e">
        <f>VLOOKUP($B84, focusarea_loads!$A$1:$S$200, R84, FALSE)</f>
        <v>#N/A</v>
      </c>
      <c r="E84" s="23" t="e">
        <f t="shared" si="116"/>
        <v>#N/A</v>
      </c>
      <c r="F84" s="23" t="e">
        <f>VLOOKUP($B84, focusarea_loads!$A$1:$S$200, T84, FALSE)</f>
        <v>#N/A</v>
      </c>
      <c r="G84" s="23" t="e">
        <f>VLOOKUP($B84, focusarea_loads!$A$1:$S$200, U84, FALSE)</f>
        <v>#N/A</v>
      </c>
      <c r="H84" s="23" t="e">
        <f>VLOOKUP($B84, focusarea_loads!$A$1:$S$200, V84, FALSE)</f>
        <v>#N/A</v>
      </c>
      <c r="I84" s="24" t="e">
        <f t="shared" si="117"/>
        <v>#N/A</v>
      </c>
      <c r="J84" s="23" t="e">
        <f>VLOOKUP($B84, focusarea_loads!$A$1:$S$200, X84, FALSE)</f>
        <v>#N/A</v>
      </c>
      <c r="K84" s="23" t="e">
        <f>VLOOKUP($B84, focusarea_loads!$A$1:$S$200, Y84, FALSE)</f>
        <v>#N/A</v>
      </c>
      <c r="L84" s="25"/>
      <c r="M84" s="26" t="e">
        <f t="shared" si="118"/>
        <v>#N/A</v>
      </c>
      <c r="N84" s="26" t="e">
        <f t="shared" si="119"/>
        <v>#N/A</v>
      </c>
      <c r="O84" s="26"/>
      <c r="P84" s="51">
        <f t="shared" si="120"/>
        <v>0</v>
      </c>
      <c r="Q84" s="51"/>
      <c r="R84" s="51">
        <f t="shared" si="120"/>
        <v>4</v>
      </c>
      <c r="S84" s="51"/>
      <c r="T84" s="51">
        <f t="shared" si="121"/>
        <v>7</v>
      </c>
      <c r="U84" s="51">
        <f t="shared" si="122"/>
        <v>9</v>
      </c>
      <c r="V84" s="51">
        <f t="shared" si="123"/>
        <v>14</v>
      </c>
      <c r="W84" s="51"/>
      <c r="X84" s="51">
        <f t="shared" si="124"/>
        <v>17</v>
      </c>
      <c r="Y84" s="51">
        <f t="shared" si="125"/>
        <v>11</v>
      </c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2:37" ht="15" customHeight="1" x14ac:dyDescent="0.15">
      <c r="B85" s="22" t="s">
        <v>28</v>
      </c>
      <c r="C85" s="22"/>
      <c r="D85" s="23" t="e">
        <f>VLOOKUP($B85, focusarea_loads!$A$1:$S$200, R85, FALSE)</f>
        <v>#N/A</v>
      </c>
      <c r="E85" s="23" t="e">
        <f t="shared" si="116"/>
        <v>#N/A</v>
      </c>
      <c r="F85" s="23" t="e">
        <f>VLOOKUP($B85, focusarea_loads!$A$1:$S$200, T85, FALSE)</f>
        <v>#N/A</v>
      </c>
      <c r="G85" s="23" t="e">
        <f>VLOOKUP($B85, focusarea_loads!$A$1:$S$200, U85, FALSE)</f>
        <v>#N/A</v>
      </c>
      <c r="H85" s="23" t="e">
        <f>VLOOKUP($B85, focusarea_loads!$A$1:$S$200, V85, FALSE)</f>
        <v>#N/A</v>
      </c>
      <c r="I85" s="24" t="e">
        <f t="shared" si="117"/>
        <v>#N/A</v>
      </c>
      <c r="J85" s="23" t="e">
        <f>VLOOKUP($B85, focusarea_loads!$A$1:$S$200, X85, FALSE)</f>
        <v>#N/A</v>
      </c>
      <c r="K85" s="23" t="e">
        <f>VLOOKUP($B85, focusarea_loads!$A$1:$S$200, Y85, FALSE)</f>
        <v>#N/A</v>
      </c>
      <c r="L85" s="25"/>
      <c r="M85" s="26" t="e">
        <f t="shared" si="118"/>
        <v>#N/A</v>
      </c>
      <c r="N85" s="26" t="e">
        <f t="shared" si="119"/>
        <v>#N/A</v>
      </c>
      <c r="O85" s="26"/>
      <c r="P85" s="51">
        <f t="shared" si="120"/>
        <v>0</v>
      </c>
      <c r="Q85" s="51"/>
      <c r="R85" s="51">
        <f t="shared" si="120"/>
        <v>4</v>
      </c>
      <c r="S85" s="51"/>
      <c r="T85" s="51">
        <f t="shared" si="121"/>
        <v>7</v>
      </c>
      <c r="U85" s="51">
        <f t="shared" si="122"/>
        <v>9</v>
      </c>
      <c r="V85" s="51">
        <f t="shared" si="123"/>
        <v>14</v>
      </c>
      <c r="W85" s="51"/>
      <c r="X85" s="51">
        <f t="shared" si="124"/>
        <v>17</v>
      </c>
      <c r="Y85" s="51">
        <f t="shared" si="125"/>
        <v>11</v>
      </c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2:37" ht="15" customHeight="1" x14ac:dyDescent="0.15">
      <c r="B86" s="22" t="s">
        <v>29</v>
      </c>
      <c r="C86" s="22"/>
      <c r="D86" s="23" t="e">
        <f>VLOOKUP($B86, focusarea_loads!$A$1:$S$200, R86, FALSE)</f>
        <v>#N/A</v>
      </c>
      <c r="E86" s="23" t="e">
        <f t="shared" si="116"/>
        <v>#N/A</v>
      </c>
      <c r="F86" s="23" t="e">
        <f>VLOOKUP($B86, focusarea_loads!$A$1:$S$200, T86, FALSE)</f>
        <v>#N/A</v>
      </c>
      <c r="G86" s="23" t="e">
        <f>VLOOKUP($B86, focusarea_loads!$A$1:$S$200, U86, FALSE)</f>
        <v>#N/A</v>
      </c>
      <c r="H86" s="23" t="e">
        <f>VLOOKUP($B86, focusarea_loads!$A$1:$S$200, V86, FALSE)</f>
        <v>#N/A</v>
      </c>
      <c r="I86" s="24" t="e">
        <f t="shared" si="117"/>
        <v>#N/A</v>
      </c>
      <c r="J86" s="23" t="e">
        <f>VLOOKUP($B86, focusarea_loads!$A$1:$S$200, X86, FALSE)</f>
        <v>#N/A</v>
      </c>
      <c r="K86" s="23" t="e">
        <f>VLOOKUP($B86, focusarea_loads!$A$1:$S$200, Y86, FALSE)</f>
        <v>#N/A</v>
      </c>
      <c r="L86" s="25"/>
      <c r="M86" s="26" t="e">
        <f t="shared" si="118"/>
        <v>#N/A</v>
      </c>
      <c r="N86" s="26" t="e">
        <f t="shared" si="119"/>
        <v>#N/A</v>
      </c>
      <c r="O86" s="26"/>
      <c r="P86" s="51">
        <f t="shared" si="120"/>
        <v>0</v>
      </c>
      <c r="Q86" s="51"/>
      <c r="R86" s="51">
        <f t="shared" si="120"/>
        <v>4</v>
      </c>
      <c r="S86" s="51"/>
      <c r="T86" s="51">
        <f t="shared" si="121"/>
        <v>7</v>
      </c>
      <c r="U86" s="51">
        <f t="shared" si="122"/>
        <v>9</v>
      </c>
      <c r="V86" s="51">
        <f t="shared" si="123"/>
        <v>14</v>
      </c>
      <c r="W86" s="51"/>
      <c r="X86" s="51">
        <f t="shared" si="124"/>
        <v>17</v>
      </c>
      <c r="Y86" s="51">
        <f t="shared" si="125"/>
        <v>11</v>
      </c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2:37" ht="15" customHeight="1" x14ac:dyDescent="0.15">
      <c r="B87" s="22" t="s">
        <v>30</v>
      </c>
      <c r="C87" s="22"/>
      <c r="D87" s="23" t="e">
        <f>VLOOKUP($B87, focusarea_loads!$A$1:$S$200, R87, FALSE)</f>
        <v>#N/A</v>
      </c>
      <c r="E87" s="23" t="e">
        <f t="shared" si="116"/>
        <v>#N/A</v>
      </c>
      <c r="F87" s="23" t="e">
        <f>VLOOKUP($B87, focusarea_loads!$A$1:$S$200, T87, FALSE)</f>
        <v>#N/A</v>
      </c>
      <c r="G87" s="23" t="e">
        <f>VLOOKUP($B87, focusarea_loads!$A$1:$S$200, U87, FALSE)</f>
        <v>#N/A</v>
      </c>
      <c r="H87" s="23" t="e">
        <f>VLOOKUP($B87, focusarea_loads!$A$1:$S$200, V87, FALSE)</f>
        <v>#N/A</v>
      </c>
      <c r="I87" s="24" t="e">
        <f t="shared" si="117"/>
        <v>#N/A</v>
      </c>
      <c r="J87" s="23" t="e">
        <f>VLOOKUP($B87, focusarea_loads!$A$1:$S$200, X87, FALSE)</f>
        <v>#N/A</v>
      </c>
      <c r="K87" s="23" t="e">
        <f>VLOOKUP($B87, focusarea_loads!$A$1:$S$200, Y87, FALSE)</f>
        <v>#N/A</v>
      </c>
      <c r="L87" s="25"/>
      <c r="M87" s="26" t="e">
        <f t="shared" si="118"/>
        <v>#N/A</v>
      </c>
      <c r="N87" s="26" t="e">
        <f t="shared" si="119"/>
        <v>#N/A</v>
      </c>
      <c r="O87" s="26"/>
      <c r="P87" s="51">
        <f t="shared" si="120"/>
        <v>0</v>
      </c>
      <c r="Q87" s="51"/>
      <c r="R87" s="51">
        <f t="shared" si="120"/>
        <v>4</v>
      </c>
      <c r="S87" s="51"/>
      <c r="T87" s="51">
        <f t="shared" si="121"/>
        <v>7</v>
      </c>
      <c r="U87" s="51">
        <f t="shared" si="122"/>
        <v>9</v>
      </c>
      <c r="V87" s="51">
        <f t="shared" si="123"/>
        <v>14</v>
      </c>
      <c r="W87" s="51"/>
      <c r="X87" s="51">
        <f t="shared" si="124"/>
        <v>17</v>
      </c>
      <c r="Y87" s="51">
        <f t="shared" si="125"/>
        <v>11</v>
      </c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2:37" ht="15" customHeight="1" x14ac:dyDescent="0.15">
      <c r="B88" s="22" t="s">
        <v>31</v>
      </c>
      <c r="C88" s="22"/>
      <c r="D88" s="23" t="e">
        <f>VLOOKUP($B88, focusarea_loads!$A$1:$S$200, R88, FALSE)</f>
        <v>#N/A</v>
      </c>
      <c r="E88" s="23" t="e">
        <f t="shared" si="116"/>
        <v>#N/A</v>
      </c>
      <c r="F88" s="23" t="e">
        <f>VLOOKUP($B88, focusarea_loads!$A$1:$S$200, T88, FALSE)</f>
        <v>#N/A</v>
      </c>
      <c r="G88" s="23" t="e">
        <f>VLOOKUP($B88, focusarea_loads!$A$1:$S$200, U88, FALSE)</f>
        <v>#N/A</v>
      </c>
      <c r="H88" s="23" t="e">
        <f>VLOOKUP($B88, focusarea_loads!$A$1:$S$200, V88, FALSE)</f>
        <v>#N/A</v>
      </c>
      <c r="I88" s="24" t="e">
        <f t="shared" si="117"/>
        <v>#N/A</v>
      </c>
      <c r="J88" s="23" t="e">
        <f>VLOOKUP($B88, focusarea_loads!$A$1:$S$200, X88, FALSE)</f>
        <v>#N/A</v>
      </c>
      <c r="K88" s="23" t="e">
        <f>VLOOKUP($B88, focusarea_loads!$A$1:$S$200, Y88, FALSE)</f>
        <v>#N/A</v>
      </c>
      <c r="L88" s="25"/>
      <c r="M88" s="26" t="e">
        <f t="shared" si="118"/>
        <v>#N/A</v>
      </c>
      <c r="N88" s="26" t="e">
        <f t="shared" si="119"/>
        <v>#N/A</v>
      </c>
      <c r="O88" s="26"/>
      <c r="P88" s="51">
        <f t="shared" si="120"/>
        <v>0</v>
      </c>
      <c r="Q88" s="51"/>
      <c r="R88" s="51">
        <f t="shared" si="120"/>
        <v>4</v>
      </c>
      <c r="S88" s="51"/>
      <c r="T88" s="51">
        <f t="shared" si="121"/>
        <v>7</v>
      </c>
      <c r="U88" s="51">
        <f t="shared" si="122"/>
        <v>9</v>
      </c>
      <c r="V88" s="51">
        <f t="shared" si="123"/>
        <v>14</v>
      </c>
      <c r="W88" s="51"/>
      <c r="X88" s="51">
        <f t="shared" si="124"/>
        <v>17</v>
      </c>
      <c r="Y88" s="51">
        <f t="shared" si="125"/>
        <v>11</v>
      </c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2:37" ht="15" customHeight="1" x14ac:dyDescent="0.15">
      <c r="B89" s="22" t="s">
        <v>32</v>
      </c>
      <c r="C89" s="22"/>
      <c r="D89" s="23" t="e">
        <f>VLOOKUP($B89, focusarea_loads!$A$1:$S$200, R89, FALSE)</f>
        <v>#N/A</v>
      </c>
      <c r="E89" s="23" t="e">
        <f t="shared" si="116"/>
        <v>#N/A</v>
      </c>
      <c r="F89" s="23" t="e">
        <f>VLOOKUP($B89, focusarea_loads!$A$1:$S$200, T89, FALSE)</f>
        <v>#N/A</v>
      </c>
      <c r="G89" s="23" t="e">
        <f>VLOOKUP($B89, focusarea_loads!$A$1:$S$200, U89, FALSE)</f>
        <v>#N/A</v>
      </c>
      <c r="H89" s="23" t="e">
        <f>VLOOKUP($B89, focusarea_loads!$A$1:$S$200, V89, FALSE)</f>
        <v>#N/A</v>
      </c>
      <c r="I89" s="24" t="e">
        <f t="shared" si="117"/>
        <v>#N/A</v>
      </c>
      <c r="J89" s="23" t="e">
        <f>VLOOKUP($B89, focusarea_loads!$A$1:$S$200, X89, FALSE)</f>
        <v>#N/A</v>
      </c>
      <c r="K89" s="23" t="e">
        <f>VLOOKUP($B89, focusarea_loads!$A$1:$S$200, Y89, FALSE)</f>
        <v>#N/A</v>
      </c>
      <c r="L89" s="25"/>
      <c r="M89" s="26" t="e">
        <f t="shared" si="118"/>
        <v>#N/A</v>
      </c>
      <c r="N89" s="26" t="e">
        <f t="shared" si="119"/>
        <v>#N/A</v>
      </c>
      <c r="O89" s="26"/>
      <c r="P89" s="51">
        <f t="shared" si="120"/>
        <v>0</v>
      </c>
      <c r="Q89" s="51"/>
      <c r="R89" s="51">
        <f t="shared" si="120"/>
        <v>4</v>
      </c>
      <c r="S89" s="51"/>
      <c r="T89" s="51">
        <f t="shared" si="121"/>
        <v>7</v>
      </c>
      <c r="U89" s="51">
        <f t="shared" si="122"/>
        <v>9</v>
      </c>
      <c r="V89" s="51">
        <f t="shared" si="123"/>
        <v>14</v>
      </c>
      <c r="W89" s="51"/>
      <c r="X89" s="51">
        <f t="shared" si="124"/>
        <v>17</v>
      </c>
      <c r="Y89" s="51">
        <f t="shared" si="125"/>
        <v>11</v>
      </c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2:37" ht="15" customHeight="1" x14ac:dyDescent="0.15">
      <c r="B90" s="22" t="s">
        <v>33</v>
      </c>
      <c r="C90" s="22"/>
      <c r="D90" s="23" t="e">
        <f>VLOOKUP($B90, focusarea_loads!$A$1:$S$200, R90, FALSE)</f>
        <v>#N/A</v>
      </c>
      <c r="E90" s="23" t="e">
        <f t="shared" si="116"/>
        <v>#N/A</v>
      </c>
      <c r="F90" s="23" t="e">
        <f>VLOOKUP($B90, focusarea_loads!$A$1:$S$200, T90, FALSE)</f>
        <v>#N/A</v>
      </c>
      <c r="G90" s="23" t="e">
        <f>VLOOKUP($B90, focusarea_loads!$A$1:$S$200, U90, FALSE)</f>
        <v>#N/A</v>
      </c>
      <c r="H90" s="23" t="e">
        <f>VLOOKUP($B90, focusarea_loads!$A$1:$S$200, V90, FALSE)</f>
        <v>#N/A</v>
      </c>
      <c r="I90" s="24" t="e">
        <f t="shared" si="117"/>
        <v>#N/A</v>
      </c>
      <c r="J90" s="23" t="e">
        <f>VLOOKUP($B90, focusarea_loads!$A$1:$S$200, X90, FALSE)</f>
        <v>#N/A</v>
      </c>
      <c r="K90" s="23" t="e">
        <f>VLOOKUP($B90, focusarea_loads!$A$1:$S$200, Y90, FALSE)</f>
        <v>#N/A</v>
      </c>
      <c r="L90" s="25"/>
      <c r="M90" s="26" t="e">
        <f t="shared" si="118"/>
        <v>#N/A</v>
      </c>
      <c r="N90" s="26" t="e">
        <f t="shared" si="119"/>
        <v>#N/A</v>
      </c>
      <c r="O90" s="26"/>
      <c r="P90" s="51">
        <f t="shared" si="120"/>
        <v>0</v>
      </c>
      <c r="Q90" s="51"/>
      <c r="R90" s="51">
        <f t="shared" si="120"/>
        <v>4</v>
      </c>
      <c r="S90" s="51"/>
      <c r="T90" s="51">
        <f t="shared" si="121"/>
        <v>7</v>
      </c>
      <c r="U90" s="51">
        <f t="shared" si="122"/>
        <v>9</v>
      </c>
      <c r="V90" s="51">
        <f t="shared" si="123"/>
        <v>14</v>
      </c>
      <c r="W90" s="51"/>
      <c r="X90" s="51">
        <f t="shared" si="124"/>
        <v>17</v>
      </c>
      <c r="Y90" s="51">
        <f t="shared" si="125"/>
        <v>11</v>
      </c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2:37" ht="15" customHeight="1" x14ac:dyDescent="0.15">
      <c r="B91" s="22" t="s">
        <v>34</v>
      </c>
      <c r="C91" s="22"/>
      <c r="D91" s="23" t="e">
        <f>VLOOKUP($B91, focusarea_loads!$A$1:$S$200, R91, FALSE)</f>
        <v>#N/A</v>
      </c>
      <c r="E91" s="23" t="e">
        <f t="shared" si="116"/>
        <v>#N/A</v>
      </c>
      <c r="F91" s="23" t="e">
        <f>VLOOKUP($B91, focusarea_loads!$A$1:$S$200, T91, FALSE)</f>
        <v>#N/A</v>
      </c>
      <c r="G91" s="23" t="e">
        <f>VLOOKUP($B91, focusarea_loads!$A$1:$S$200, U91, FALSE)</f>
        <v>#N/A</v>
      </c>
      <c r="H91" s="23" t="e">
        <f>VLOOKUP($B91, focusarea_loads!$A$1:$S$200, V91, FALSE)</f>
        <v>#N/A</v>
      </c>
      <c r="I91" s="24" t="e">
        <f t="shared" si="117"/>
        <v>#N/A</v>
      </c>
      <c r="J91" s="23" t="e">
        <f>VLOOKUP($B91, focusarea_loads!$A$1:$S$200, X91, FALSE)</f>
        <v>#N/A</v>
      </c>
      <c r="K91" s="23" t="e">
        <f>VLOOKUP($B91, focusarea_loads!$A$1:$S$200, Y91, FALSE)</f>
        <v>#N/A</v>
      </c>
      <c r="L91" s="25"/>
      <c r="M91" s="26" t="e">
        <f t="shared" si="118"/>
        <v>#N/A</v>
      </c>
      <c r="N91" s="26" t="e">
        <f t="shared" si="119"/>
        <v>#N/A</v>
      </c>
      <c r="O91" s="26"/>
      <c r="P91" s="51">
        <f t="shared" si="120"/>
        <v>0</v>
      </c>
      <c r="Q91" s="51"/>
      <c r="R91" s="51">
        <f t="shared" si="120"/>
        <v>4</v>
      </c>
      <c r="S91" s="51"/>
      <c r="T91" s="51">
        <f t="shared" si="121"/>
        <v>7</v>
      </c>
      <c r="U91" s="51">
        <f t="shared" si="122"/>
        <v>9</v>
      </c>
      <c r="V91" s="51">
        <f t="shared" si="123"/>
        <v>14</v>
      </c>
      <c r="W91" s="51"/>
      <c r="X91" s="51">
        <f t="shared" si="124"/>
        <v>17</v>
      </c>
      <c r="Y91" s="51">
        <f t="shared" si="125"/>
        <v>11</v>
      </c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2:37" ht="15" customHeight="1" x14ac:dyDescent="0.15">
      <c r="B92" s="22" t="s">
        <v>35</v>
      </c>
      <c r="C92" s="22"/>
      <c r="D92" s="23" t="e">
        <f>VLOOKUP($B92, focusarea_loads!$A$1:$S$200, R92, FALSE)</f>
        <v>#N/A</v>
      </c>
      <c r="E92" s="23" t="e">
        <f t="shared" si="116"/>
        <v>#N/A</v>
      </c>
      <c r="F92" s="23" t="e">
        <f>VLOOKUP($B92, focusarea_loads!$A$1:$S$200, T92, FALSE)</f>
        <v>#N/A</v>
      </c>
      <c r="G92" s="23" t="e">
        <f>VLOOKUP($B92, focusarea_loads!$A$1:$S$200, U92, FALSE)</f>
        <v>#N/A</v>
      </c>
      <c r="H92" s="23" t="e">
        <f>VLOOKUP($B92, focusarea_loads!$A$1:$S$200, V92, FALSE)</f>
        <v>#N/A</v>
      </c>
      <c r="I92" s="24" t="e">
        <f t="shared" si="117"/>
        <v>#N/A</v>
      </c>
      <c r="J92" s="23" t="e">
        <f>VLOOKUP($B92, focusarea_loads!$A$1:$S$200, X92, FALSE)</f>
        <v>#N/A</v>
      </c>
      <c r="K92" s="23" t="e">
        <f>VLOOKUP($B92, focusarea_loads!$A$1:$S$200, Y92, FALSE)</f>
        <v>#N/A</v>
      </c>
      <c r="L92" s="25"/>
      <c r="M92" s="26" t="e">
        <f t="shared" si="118"/>
        <v>#N/A</v>
      </c>
      <c r="N92" s="26" t="e">
        <f t="shared" si="119"/>
        <v>#N/A</v>
      </c>
      <c r="O92" s="26"/>
      <c r="P92" s="51">
        <f t="shared" si="120"/>
        <v>0</v>
      </c>
      <c r="Q92" s="51"/>
      <c r="R92" s="51">
        <f t="shared" si="120"/>
        <v>4</v>
      </c>
      <c r="S92" s="51"/>
      <c r="T92" s="51">
        <f t="shared" si="121"/>
        <v>7</v>
      </c>
      <c r="U92" s="51">
        <f t="shared" si="122"/>
        <v>9</v>
      </c>
      <c r="V92" s="51">
        <f t="shared" si="123"/>
        <v>14</v>
      </c>
      <c r="W92" s="51"/>
      <c r="X92" s="51">
        <f t="shared" si="124"/>
        <v>17</v>
      </c>
      <c r="Y92" s="51">
        <f t="shared" si="125"/>
        <v>11</v>
      </c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2:37" ht="15" customHeight="1" x14ac:dyDescent="0.15">
      <c r="B93" s="22" t="s">
        <v>36</v>
      </c>
      <c r="C93" s="22"/>
      <c r="D93" s="23" t="e">
        <f>VLOOKUP($B93, focusarea_loads!$A$1:$S$200, R93, FALSE)</f>
        <v>#N/A</v>
      </c>
      <c r="E93" s="23" t="e">
        <f t="shared" si="116"/>
        <v>#N/A</v>
      </c>
      <c r="F93" s="23" t="e">
        <f>VLOOKUP($B93, focusarea_loads!$A$1:$S$200, T93, FALSE)</f>
        <v>#N/A</v>
      </c>
      <c r="G93" s="23" t="e">
        <f>VLOOKUP($B93, focusarea_loads!$A$1:$S$200, U93, FALSE)</f>
        <v>#N/A</v>
      </c>
      <c r="H93" s="23" t="e">
        <f>VLOOKUP($B93, focusarea_loads!$A$1:$S$200, V93, FALSE)</f>
        <v>#N/A</v>
      </c>
      <c r="I93" s="24" t="e">
        <f t="shared" si="117"/>
        <v>#N/A</v>
      </c>
      <c r="J93" s="23" t="e">
        <f>VLOOKUP($B93, focusarea_loads!$A$1:$S$200, X93, FALSE)</f>
        <v>#N/A</v>
      </c>
      <c r="K93" s="23" t="e">
        <f>VLOOKUP($B93, focusarea_loads!$A$1:$S$200, Y93, FALSE)</f>
        <v>#N/A</v>
      </c>
      <c r="L93" s="25"/>
      <c r="M93" s="26" t="e">
        <f t="shared" si="118"/>
        <v>#N/A</v>
      </c>
      <c r="N93" s="26" t="e">
        <f t="shared" si="119"/>
        <v>#N/A</v>
      </c>
      <c r="O93" s="26"/>
      <c r="P93" s="51">
        <f t="shared" si="120"/>
        <v>0</v>
      </c>
      <c r="Q93" s="51"/>
      <c r="R93" s="51">
        <f t="shared" si="120"/>
        <v>4</v>
      </c>
      <c r="S93" s="51"/>
      <c r="T93" s="51">
        <f t="shared" si="121"/>
        <v>7</v>
      </c>
      <c r="U93" s="51">
        <f t="shared" si="122"/>
        <v>9</v>
      </c>
      <c r="V93" s="51">
        <f t="shared" si="123"/>
        <v>14</v>
      </c>
      <c r="W93" s="51"/>
      <c r="X93" s="51">
        <f t="shared" si="124"/>
        <v>17</v>
      </c>
      <c r="Y93" s="51">
        <f t="shared" si="125"/>
        <v>11</v>
      </c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2:37" ht="15" customHeight="1" x14ac:dyDescent="0.15">
      <c r="B94" s="22" t="s">
        <v>37</v>
      </c>
      <c r="C94" s="22"/>
      <c r="D94" s="23" t="e">
        <f>VLOOKUP($B94, focusarea_loads!$A$1:$S$200, R94, FALSE)</f>
        <v>#N/A</v>
      </c>
      <c r="E94" s="23" t="e">
        <f t="shared" si="116"/>
        <v>#N/A</v>
      </c>
      <c r="F94" s="23" t="e">
        <f>VLOOKUP($B94, focusarea_loads!$A$1:$S$200, T94, FALSE)</f>
        <v>#N/A</v>
      </c>
      <c r="G94" s="23" t="e">
        <f>VLOOKUP($B94, focusarea_loads!$A$1:$S$200, U94, FALSE)</f>
        <v>#N/A</v>
      </c>
      <c r="H94" s="23" t="e">
        <f>VLOOKUP($B94, focusarea_loads!$A$1:$S$200, V94, FALSE)</f>
        <v>#N/A</v>
      </c>
      <c r="I94" s="24" t="e">
        <f t="shared" si="117"/>
        <v>#N/A</v>
      </c>
      <c r="J94" s="23" t="e">
        <f>VLOOKUP($B94, focusarea_loads!$A$1:$S$200, X94, FALSE)</f>
        <v>#N/A</v>
      </c>
      <c r="K94" s="23" t="e">
        <f>VLOOKUP($B94, focusarea_loads!$A$1:$S$200, Y94, FALSE)</f>
        <v>#N/A</v>
      </c>
      <c r="L94" s="25"/>
      <c r="M94" s="26" t="e">
        <f t="shared" si="118"/>
        <v>#N/A</v>
      </c>
      <c r="N94" s="26" t="e">
        <f t="shared" si="119"/>
        <v>#N/A</v>
      </c>
      <c r="O94" s="26"/>
      <c r="P94" s="51">
        <f t="shared" si="120"/>
        <v>0</v>
      </c>
      <c r="Q94" s="51"/>
      <c r="R94" s="51">
        <f t="shared" si="120"/>
        <v>4</v>
      </c>
      <c r="S94" s="51"/>
      <c r="T94" s="51">
        <f t="shared" si="121"/>
        <v>7</v>
      </c>
      <c r="U94" s="51">
        <f t="shared" si="122"/>
        <v>9</v>
      </c>
      <c r="V94" s="51">
        <f t="shared" si="123"/>
        <v>14</v>
      </c>
      <c r="W94" s="51"/>
      <c r="X94" s="51">
        <f t="shared" si="124"/>
        <v>17</v>
      </c>
      <c r="Y94" s="51">
        <f t="shared" si="125"/>
        <v>11</v>
      </c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2:37" ht="15" customHeight="1" x14ac:dyDescent="0.15">
      <c r="B95" s="22" t="s">
        <v>38</v>
      </c>
      <c r="C95" s="22"/>
      <c r="D95" s="23" t="e">
        <f>VLOOKUP($B95, focusarea_loads!$A$1:$S$200, R95, FALSE)</f>
        <v>#N/A</v>
      </c>
      <c r="E95" s="23" t="e">
        <f t="shared" si="116"/>
        <v>#N/A</v>
      </c>
      <c r="F95" s="23" t="e">
        <f>VLOOKUP($B95, focusarea_loads!$A$1:$S$200, T95, FALSE)</f>
        <v>#N/A</v>
      </c>
      <c r="G95" s="23" t="e">
        <f>VLOOKUP($B95, focusarea_loads!$A$1:$S$200, U95, FALSE)</f>
        <v>#N/A</v>
      </c>
      <c r="H95" s="23" t="e">
        <f>VLOOKUP($B95, focusarea_loads!$A$1:$S$200, V95, FALSE)</f>
        <v>#N/A</v>
      </c>
      <c r="I95" s="24" t="e">
        <f t="shared" si="117"/>
        <v>#N/A</v>
      </c>
      <c r="J95" s="23" t="e">
        <f>VLOOKUP($B95, focusarea_loads!$A$1:$S$200, X95, FALSE)</f>
        <v>#N/A</v>
      </c>
      <c r="K95" s="23" t="e">
        <f>VLOOKUP($B95, focusarea_loads!$A$1:$S$200, Y95, FALSE)</f>
        <v>#N/A</v>
      </c>
      <c r="L95" s="25"/>
      <c r="M95" s="26" t="e">
        <f t="shared" si="118"/>
        <v>#N/A</v>
      </c>
      <c r="N95" s="26" t="e">
        <f t="shared" si="119"/>
        <v>#N/A</v>
      </c>
      <c r="O95" s="26"/>
      <c r="P95" s="51">
        <f t="shared" si="120"/>
        <v>0</v>
      </c>
      <c r="Q95" s="51"/>
      <c r="R95" s="51">
        <f t="shared" si="120"/>
        <v>4</v>
      </c>
      <c r="S95" s="51"/>
      <c r="T95" s="51">
        <f t="shared" si="121"/>
        <v>7</v>
      </c>
      <c r="U95" s="51">
        <f t="shared" si="122"/>
        <v>9</v>
      </c>
      <c r="V95" s="51">
        <f t="shared" si="123"/>
        <v>14</v>
      </c>
      <c r="W95" s="51"/>
      <c r="X95" s="51">
        <f t="shared" si="124"/>
        <v>17</v>
      </c>
      <c r="Y95" s="51">
        <f t="shared" si="125"/>
        <v>11</v>
      </c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2:37" ht="15" customHeight="1" x14ac:dyDescent="0.15">
      <c r="B96" s="22" t="s">
        <v>39</v>
      </c>
      <c r="C96" s="22"/>
      <c r="D96" s="23" t="e">
        <f>VLOOKUP($B96, focusarea_loads!$A$1:$S$200, R96, FALSE)</f>
        <v>#N/A</v>
      </c>
      <c r="E96" s="23" t="e">
        <f t="shared" si="116"/>
        <v>#N/A</v>
      </c>
      <c r="F96" s="23" t="e">
        <f>VLOOKUP($B96, focusarea_loads!$A$1:$S$200, T96, FALSE)</f>
        <v>#N/A</v>
      </c>
      <c r="G96" s="23" t="e">
        <f>VLOOKUP($B96, focusarea_loads!$A$1:$S$200, U96, FALSE)</f>
        <v>#N/A</v>
      </c>
      <c r="H96" s="23" t="e">
        <f>VLOOKUP($B96, focusarea_loads!$A$1:$S$200, V96, FALSE)</f>
        <v>#N/A</v>
      </c>
      <c r="I96" s="24" t="e">
        <f t="shared" si="117"/>
        <v>#N/A</v>
      </c>
      <c r="J96" s="23" t="e">
        <f>VLOOKUP($B96, focusarea_loads!$A$1:$S$200, X96, FALSE)</f>
        <v>#N/A</v>
      </c>
      <c r="K96" s="23" t="e">
        <f>VLOOKUP($B96, focusarea_loads!$A$1:$S$200, Y96, FALSE)</f>
        <v>#N/A</v>
      </c>
      <c r="L96" s="25"/>
      <c r="M96" s="26" t="e">
        <f t="shared" si="118"/>
        <v>#N/A</v>
      </c>
      <c r="N96" s="26" t="e">
        <f t="shared" si="119"/>
        <v>#N/A</v>
      </c>
      <c r="O96" s="26"/>
      <c r="P96" s="51">
        <f t="shared" si="120"/>
        <v>0</v>
      </c>
      <c r="Q96" s="51"/>
      <c r="R96" s="51">
        <f t="shared" si="120"/>
        <v>4</v>
      </c>
      <c r="S96" s="51"/>
      <c r="T96" s="51">
        <f t="shared" si="121"/>
        <v>7</v>
      </c>
      <c r="U96" s="51">
        <f t="shared" si="122"/>
        <v>9</v>
      </c>
      <c r="V96" s="51">
        <f t="shared" si="123"/>
        <v>14</v>
      </c>
      <c r="W96" s="51"/>
      <c r="X96" s="51">
        <f t="shared" si="124"/>
        <v>17</v>
      </c>
      <c r="Y96" s="51">
        <f t="shared" si="125"/>
        <v>11</v>
      </c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1:37" ht="15" customHeight="1" x14ac:dyDescent="0.15">
      <c r="B97" s="28" t="s">
        <v>125</v>
      </c>
      <c r="C97" s="28"/>
      <c r="D97" s="23">
        <f>VLOOKUP($B74, cluster_load_noFA!$A$1:$P$10, R97, FALSE)</f>
        <v>172185.01579999999</v>
      </c>
      <c r="E97" s="23">
        <f>F97 - SUM(G97:H97)</f>
        <v>2939198.2197059998</v>
      </c>
      <c r="F97" s="23">
        <f>VLOOKUP($B74, cluster_load_noFA!$A$1:$P$10, T97, FALSE)</f>
        <v>2903345.9512999998</v>
      </c>
      <c r="G97" s="23">
        <f>VLOOKUP($B74, cluster_load_noFA!$A$1:$P$10, U97, FALSE)</f>
        <v>1609895.9222166</v>
      </c>
      <c r="H97" s="23">
        <f>VLOOKUP($B74, cluster_load_noFA!$A$1:$P$10, V97, FALSE)</f>
        <v>-1645748.1906226</v>
      </c>
      <c r="I97" s="24">
        <f t="shared" si="107"/>
        <v>6202.9734000000171</v>
      </c>
      <c r="J97" s="23">
        <f>VLOOKUP($B74, cluster_load_noFA!$A$1:$P$10, X97, FALSE)</f>
        <v>-1651951.1640226</v>
      </c>
      <c r="K97" s="23">
        <f>VLOOKUP($B74, cluster_load_noFA!$A$1:$P$10, Y97, FALSE)</f>
        <v>0</v>
      </c>
      <c r="L97" s="25"/>
      <c r="M97" s="26" t="str">
        <f t="shared" si="108"/>
        <v>--</v>
      </c>
      <c r="N97" s="26" t="str">
        <f t="shared" si="109"/>
        <v>--</v>
      </c>
      <c r="O97" s="26"/>
      <c r="P97" s="55">
        <f>B76</f>
        <v>0</v>
      </c>
      <c r="Q97" s="55">
        <f>C76</f>
        <v>0</v>
      </c>
      <c r="R97" s="55">
        <f>D76</f>
        <v>2</v>
      </c>
      <c r="S97" s="55">
        <f>E76</f>
        <v>0</v>
      </c>
      <c r="T97" s="55">
        <f>F76</f>
        <v>4</v>
      </c>
      <c r="U97" s="55">
        <f>G76</f>
        <v>6</v>
      </c>
      <c r="V97" s="55">
        <f>H76</f>
        <v>11</v>
      </c>
      <c r="W97" s="55">
        <f>I76</f>
        <v>0</v>
      </c>
      <c r="X97" s="55">
        <f>J76</f>
        <v>14</v>
      </c>
      <c r="Y97" s="55">
        <f>K76</f>
        <v>8</v>
      </c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1:37" ht="15" customHeight="1" x14ac:dyDescent="0.15">
      <c r="B98" s="28"/>
      <c r="C98" s="28"/>
      <c r="D98" s="25"/>
      <c r="E98" s="25"/>
      <c r="F98" s="25"/>
      <c r="G98" s="25"/>
      <c r="H98" s="25"/>
      <c r="I98" s="29"/>
      <c r="J98" s="25"/>
      <c r="K98" s="25"/>
      <c r="L98" s="25"/>
      <c r="M98" s="25"/>
      <c r="N98" s="25"/>
      <c r="O98" s="25"/>
      <c r="P98" s="25"/>
      <c r="Q98" s="27"/>
      <c r="R98" s="25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1:37" ht="15" customHeight="1" x14ac:dyDescent="0.15">
      <c r="B99" s="30" t="s">
        <v>126</v>
      </c>
      <c r="C99" s="30"/>
      <c r="D99" s="31" t="e">
        <f t="shared" ref="D99:K99" si="126">SUM(D80:D97)</f>
        <v>#N/A</v>
      </c>
      <c r="E99" s="31" t="e">
        <f t="shared" si="126"/>
        <v>#N/A</v>
      </c>
      <c r="F99" s="31" t="e">
        <f t="shared" si="126"/>
        <v>#N/A</v>
      </c>
      <c r="G99" s="31" t="e">
        <f t="shared" si="126"/>
        <v>#N/A</v>
      </c>
      <c r="H99" s="31" t="e">
        <f t="shared" si="126"/>
        <v>#N/A</v>
      </c>
      <c r="I99" s="31" t="e">
        <f t="shared" si="126"/>
        <v>#N/A</v>
      </c>
      <c r="J99" s="31" t="e">
        <f t="shared" si="126"/>
        <v>#N/A</v>
      </c>
      <c r="K99" s="31" t="e">
        <f t="shared" si="126"/>
        <v>#N/A</v>
      </c>
      <c r="L99" s="32"/>
      <c r="M99" s="33" t="e">
        <f t="shared" ref="M99" si="127">IF($H99&lt;0, "--", I99/$H99)</f>
        <v>#N/A</v>
      </c>
      <c r="N99" s="33" t="e">
        <f t="shared" ref="N99" si="128">IF($H99&lt;0, "--", J99/$H99)</f>
        <v>#N/A</v>
      </c>
      <c r="O99" s="47"/>
      <c r="P99" s="47"/>
      <c r="Q99" s="27"/>
      <c r="R99" s="4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1" spans="1:37" ht="15" customHeight="1" x14ac:dyDescent="0.15">
      <c r="B101" s="77">
        <v>4</v>
      </c>
      <c r="C101" s="77">
        <v>3</v>
      </c>
      <c r="D101" s="77">
        <v>5</v>
      </c>
      <c r="F101" s="42">
        <f>MATCH(F105,focusarea_loads!$A$1:$S$1,0)</f>
        <v>6</v>
      </c>
      <c r="G101" s="42">
        <f>MATCH(G$22,focusarea_loads!$A$1:$S$1,0)</f>
        <v>10</v>
      </c>
      <c r="H101" s="42">
        <f>MATCH(H$22,focusarea_loads!$A$1:$S$1,0)</f>
        <v>15</v>
      </c>
      <c r="I101" s="10"/>
      <c r="J101" s="42">
        <f>MATCH(J$22,focusarea_loads!$A$1:$S$1,0)</f>
        <v>18</v>
      </c>
      <c r="K101" s="42">
        <f>MATCH(K$22,focusarea_loads!$A$1:$S$1,0)</f>
        <v>12</v>
      </c>
    </row>
    <row r="102" spans="1:37" ht="17" customHeight="1" x14ac:dyDescent="0.15">
      <c r="B102" s="78"/>
      <c r="C102" s="78"/>
      <c r="D102" s="77">
        <v>2</v>
      </c>
      <c r="F102" s="42">
        <f>MATCH(F105,cluster_load_noFA!$A$1:$P$1,0)</f>
        <v>3</v>
      </c>
      <c r="G102" s="42">
        <f>MATCH(G105,cluster_load_noFA!$A$1:$P$1,0)</f>
        <v>7</v>
      </c>
      <c r="H102" s="42">
        <f>MATCH(H105,cluster_load_noFA!$A$1:$P$1,0)</f>
        <v>12</v>
      </c>
      <c r="I102" s="42"/>
      <c r="J102" s="42">
        <f>MATCH(J105,cluster_load_noFA!$A$1:$P$1,0)</f>
        <v>15</v>
      </c>
      <c r="K102" s="42">
        <f>MATCH(K105,cluster_load_noFA!$A$1:$P$1,0)</f>
        <v>9</v>
      </c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</row>
    <row r="103" spans="1:37" ht="15" customHeight="1" x14ac:dyDescent="0.15">
      <c r="B103" s="79" t="s">
        <v>124</v>
      </c>
      <c r="C103" s="79"/>
      <c r="D103" s="80"/>
      <c r="E103" s="14" t="s">
        <v>108</v>
      </c>
      <c r="F103" s="15" t="s">
        <v>109</v>
      </c>
      <c r="G103" s="15"/>
      <c r="H103" s="16"/>
      <c r="I103" s="15"/>
      <c r="J103" s="15"/>
      <c r="K103" s="15"/>
      <c r="L103" s="17"/>
      <c r="M103" s="15" t="s">
        <v>110</v>
      </c>
      <c r="N103" s="15"/>
      <c r="O103" s="53"/>
      <c r="P103" s="53"/>
      <c r="Q103" s="10"/>
      <c r="R103" s="53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</row>
    <row r="104" spans="1:37" s="40" customFormat="1" ht="34" customHeight="1" x14ac:dyDescent="0.15">
      <c r="B104" s="81" t="str">
        <f>_xlfn.CONCAT(B74," Cluster")</f>
        <v>Middle Schuylkill Cluster</v>
      </c>
      <c r="C104" s="82" t="s">
        <v>302</v>
      </c>
      <c r="D104" s="82" t="s">
        <v>111</v>
      </c>
      <c r="E104" s="18" t="s">
        <v>112</v>
      </c>
      <c r="F104" s="18" t="s">
        <v>113</v>
      </c>
      <c r="G104" s="18" t="s">
        <v>114</v>
      </c>
      <c r="H104" s="18" t="s">
        <v>115</v>
      </c>
      <c r="I104" s="18" t="s">
        <v>116</v>
      </c>
      <c r="J104" s="18" t="s">
        <v>117</v>
      </c>
      <c r="K104" s="18" t="s">
        <v>118</v>
      </c>
      <c r="L104" s="18"/>
      <c r="M104" s="18" t="s">
        <v>119</v>
      </c>
      <c r="N104" s="18" t="s">
        <v>120</v>
      </c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</row>
    <row r="105" spans="1:37" ht="15" customHeight="1" x14ac:dyDescent="0.15">
      <c r="B105" s="19"/>
      <c r="C105" s="19"/>
      <c r="D105" s="19"/>
      <c r="E105" s="19"/>
      <c r="F105" s="19" t="s">
        <v>3</v>
      </c>
      <c r="G105" s="19" t="s">
        <v>6</v>
      </c>
      <c r="H105" s="19" t="s">
        <v>12</v>
      </c>
      <c r="I105" s="19"/>
      <c r="J105" s="19" t="s">
        <v>15</v>
      </c>
      <c r="K105" s="19" t="s">
        <v>9</v>
      </c>
      <c r="L105" s="19"/>
      <c r="M105" s="62" t="s">
        <v>127</v>
      </c>
      <c r="N105" s="63"/>
      <c r="O105" s="54"/>
      <c r="P105" s="54"/>
      <c r="Q105" s="20"/>
      <c r="R105" s="54"/>
      <c r="S105" s="20"/>
      <c r="T105" s="20"/>
      <c r="U105" s="20"/>
      <c r="V105" s="21"/>
      <c r="W105" s="20"/>
      <c r="X105" s="20"/>
      <c r="Y105" s="20"/>
      <c r="Z105" s="20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</row>
    <row r="106" spans="1:37" s="40" customFormat="1" ht="24" customHeight="1" x14ac:dyDescent="0.15">
      <c r="A106" s="22" t="s">
        <v>189</v>
      </c>
      <c r="B106" s="69" t="str">
        <f>VLOOKUP($A106, focusarea_loads!$A$1:$S$200, P106, FALSE)</f>
        <v>Furnace Cr</v>
      </c>
      <c r="C106" s="70" t="str">
        <f>VLOOKUP($A106, focusarea_loads!$A$1:$S$200, Q106, FALSE)</f>
        <v>Phase 2</v>
      </c>
      <c r="D106" s="24">
        <f>VLOOKUP($A106, focusarea_loads!$A$1:$S$200, R106, FALSE)</f>
        <v>948.61500000000001</v>
      </c>
      <c r="E106" s="24">
        <f>F106 - SUM(G106:H106)</f>
        <v>294.07065000000023</v>
      </c>
      <c r="F106" s="24">
        <f>VLOOKUP($A106, focusarea_loads!$A$1:$S$200, T106, FALSE)</f>
        <v>547.18700000000001</v>
      </c>
      <c r="G106" s="24">
        <f>VLOOKUP($A106, focusarea_loads!$A$1:$S$200, U106, FALSE)</f>
        <v>3.3699932432847999</v>
      </c>
      <c r="H106" s="24">
        <f>VLOOKUP($A106, focusarea_loads!$A$1:$S$200, V106, FALSE)</f>
        <v>249.74635675671499</v>
      </c>
      <c r="I106" s="24">
        <f>H106-J106</f>
        <v>58.762599999999992</v>
      </c>
      <c r="J106" s="24">
        <f>VLOOKUP($A106, focusarea_loads!$A$1:$S$200, X106, FALSE)</f>
        <v>190.983756756715</v>
      </c>
      <c r="K106" s="24">
        <f>VLOOKUP($A106, focusarea_loads!$A$1:$S$200, Y106, FALSE)</f>
        <v>0</v>
      </c>
      <c r="L106" s="29"/>
      <c r="M106" s="64">
        <f>IF($H106&lt;0, "--", I106/$H106)</f>
        <v>0.23528911797997643</v>
      </c>
      <c r="N106" s="64">
        <f>IF($H106&lt;0, "--", J106/$H106)</f>
        <v>0.76471088202002357</v>
      </c>
      <c r="O106" s="64"/>
      <c r="P106" s="66">
        <f t="shared" ref="P106:Q106" si="129">B101</f>
        <v>4</v>
      </c>
      <c r="Q106" s="66">
        <f t="shared" si="129"/>
        <v>3</v>
      </c>
      <c r="R106" s="66">
        <f t="shared" ref="R106" si="130">D101</f>
        <v>5</v>
      </c>
      <c r="S106" s="66"/>
      <c r="T106" s="66">
        <f>F101</f>
        <v>6</v>
      </c>
      <c r="U106" s="66">
        <f>G101</f>
        <v>10</v>
      </c>
      <c r="V106" s="66">
        <f>H101</f>
        <v>15</v>
      </c>
      <c r="W106" s="66"/>
      <c r="X106" s="66">
        <f>J101</f>
        <v>18</v>
      </c>
      <c r="Y106" s="66">
        <f>K101</f>
        <v>12</v>
      </c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</row>
    <row r="107" spans="1:37" s="40" customFormat="1" ht="24" customHeight="1" x14ac:dyDescent="0.15">
      <c r="A107" s="22" t="s">
        <v>196</v>
      </c>
      <c r="B107" s="69" t="str">
        <f>VLOOKUP($A107, focusarea_loads!$A$1:$S$200, P107, FALSE)</f>
        <v>Hosensack Cr</v>
      </c>
      <c r="C107" s="70" t="str">
        <f>VLOOKUP($A107, focusarea_loads!$A$1:$S$200, Q107, FALSE)</f>
        <v>Phase 2</v>
      </c>
      <c r="D107" s="24">
        <f>VLOOKUP($A107, focusarea_loads!$A$1:$S$200, R107, FALSE)</f>
        <v>3655.6405</v>
      </c>
      <c r="E107" s="24">
        <f t="shared" ref="E107:E126" si="131">F107 - SUM(G107:H107)</f>
        <v>1133.248554999991</v>
      </c>
      <c r="F107" s="24">
        <f>VLOOKUP($A107, focusarea_loads!$A$1:$S$200, T107, FALSE)</f>
        <v>3862.5769999999902</v>
      </c>
      <c r="G107" s="24">
        <f>VLOOKUP($A107, focusarea_loads!$A$1:$S$200, U107, FALSE)</f>
        <v>1.7299965314192001</v>
      </c>
      <c r="H107" s="24">
        <f>VLOOKUP($A107, focusarea_loads!$A$1:$S$200, V107, FALSE)</f>
        <v>2727.59844846858</v>
      </c>
      <c r="I107" s="24">
        <f t="shared" ref="I107:I126" si="132">H107-J107</f>
        <v>0</v>
      </c>
      <c r="J107" s="24">
        <f>VLOOKUP($A107, focusarea_loads!$A$1:$S$200, X107, FALSE)</f>
        <v>2727.59844846858</v>
      </c>
      <c r="K107" s="24">
        <f>VLOOKUP($A107, focusarea_loads!$A$1:$S$200, Y107, FALSE)</f>
        <v>0</v>
      </c>
      <c r="L107" s="29"/>
      <c r="M107" s="64">
        <f t="shared" ref="M107:M126" si="133">IF($H107&lt;0, "--", I107/$H107)</f>
        <v>0</v>
      </c>
      <c r="N107" s="64">
        <f t="shared" ref="N107:N126" si="134">IF($H107&lt;0, "--", J107/$H107)</f>
        <v>1</v>
      </c>
      <c r="O107" s="64"/>
      <c r="P107" s="67">
        <f t="shared" ref="P107:R108" si="135">P106</f>
        <v>4</v>
      </c>
      <c r="Q107" s="67">
        <f t="shared" ref="Q107" si="136">Q106</f>
        <v>3</v>
      </c>
      <c r="R107" s="67">
        <f t="shared" si="135"/>
        <v>5</v>
      </c>
      <c r="S107" s="67"/>
      <c r="T107" s="67">
        <f>T106</f>
        <v>6</v>
      </c>
      <c r="U107" s="67">
        <f t="shared" ref="U107:U108" si="137">U106</f>
        <v>10</v>
      </c>
      <c r="V107" s="67">
        <f t="shared" ref="V107:V108" si="138">V106</f>
        <v>15</v>
      </c>
      <c r="W107" s="67"/>
      <c r="X107" s="67">
        <f t="shared" ref="X107:X108" si="139">X106</f>
        <v>18</v>
      </c>
      <c r="Y107" s="67">
        <f t="shared" ref="Y107:Y108" si="140">Y106</f>
        <v>12</v>
      </c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</row>
    <row r="108" spans="1:37" s="40" customFormat="1" ht="24" customHeight="1" x14ac:dyDescent="0.15">
      <c r="A108" s="22" t="s">
        <v>200</v>
      </c>
      <c r="B108" s="69" t="str">
        <f>VLOOKUP($A108, focusarea_loads!$A$1:$S$200, P108, FALSE)</f>
        <v>Licking Cr</v>
      </c>
      <c r="C108" s="70" t="str">
        <f>VLOOKUP($A108, focusarea_loads!$A$1:$S$200, Q108, FALSE)</f>
        <v>Phase 2</v>
      </c>
      <c r="D108" s="24">
        <f>VLOOKUP($A108, focusarea_loads!$A$1:$S$200, R108, FALSE)</f>
        <v>861.77250000000004</v>
      </c>
      <c r="E108" s="24">
        <f t="shared" si="131"/>
        <v>267.149475</v>
      </c>
      <c r="F108" s="24">
        <f>VLOOKUP($A108, focusarea_loads!$A$1:$S$200, T108, FALSE)</f>
        <v>751.54570000000001</v>
      </c>
      <c r="G108" s="24">
        <f>VLOOKUP($A108, focusarea_loads!$A$1:$S$200, U108, FALSE)</f>
        <v>0</v>
      </c>
      <c r="H108" s="24">
        <f>VLOOKUP($A108, focusarea_loads!$A$1:$S$200, V108, FALSE)</f>
        <v>484.39622500000002</v>
      </c>
      <c r="I108" s="24">
        <f t="shared" si="132"/>
        <v>1.3052000000000135</v>
      </c>
      <c r="J108" s="24">
        <f>VLOOKUP($A108, focusarea_loads!$A$1:$S$200, X108, FALSE)</f>
        <v>483.091025</v>
      </c>
      <c r="K108" s="24">
        <f>VLOOKUP($A108, focusarea_loads!$A$1:$S$200, Y108, FALSE)</f>
        <v>0</v>
      </c>
      <c r="L108" s="29"/>
      <c r="M108" s="64">
        <f t="shared" si="133"/>
        <v>2.6944883808704607E-3</v>
      </c>
      <c r="N108" s="64">
        <f t="shared" si="134"/>
        <v>0.9973055116191295</v>
      </c>
      <c r="O108" s="64"/>
      <c r="P108" s="67">
        <f t="shared" si="135"/>
        <v>4</v>
      </c>
      <c r="Q108" s="67">
        <f t="shared" ref="Q108" si="141">Q107</f>
        <v>3</v>
      </c>
      <c r="R108" s="67">
        <f t="shared" si="135"/>
        <v>5</v>
      </c>
      <c r="S108" s="67"/>
      <c r="T108" s="67">
        <f t="shared" ref="T108" si="142">T107</f>
        <v>6</v>
      </c>
      <c r="U108" s="67">
        <f t="shared" si="137"/>
        <v>10</v>
      </c>
      <c r="V108" s="67">
        <f t="shared" si="138"/>
        <v>15</v>
      </c>
      <c r="W108" s="67"/>
      <c r="X108" s="67">
        <f t="shared" si="139"/>
        <v>18</v>
      </c>
      <c r="Y108" s="67">
        <f t="shared" si="140"/>
        <v>12</v>
      </c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</row>
    <row r="109" spans="1:37" s="40" customFormat="1" ht="24" customHeight="1" x14ac:dyDescent="0.15">
      <c r="A109" s="22" t="s">
        <v>198</v>
      </c>
      <c r="B109" s="69" t="str">
        <f>VLOOKUP($A109, focusarea_loads!$A$1:$S$200, P109, FALSE)</f>
        <v>Little Manatawny Trib 4</v>
      </c>
      <c r="C109" s="70" t="str">
        <f>VLOOKUP($A109, focusarea_loads!$A$1:$S$200, Q109, FALSE)</f>
        <v>Phase 2</v>
      </c>
      <c r="D109" s="24">
        <f>VLOOKUP($A109, focusarea_loads!$A$1:$S$200, R109, FALSE)</f>
        <v>291.21690000000001</v>
      </c>
      <c r="E109" s="24">
        <f t="shared" si="131"/>
        <v>90.277239000000918</v>
      </c>
      <c r="F109" s="24">
        <f>VLOOKUP($A109, focusarea_loads!$A$1:$S$200, T109, FALSE)</f>
        <v>862.62249999999995</v>
      </c>
      <c r="G109" s="24">
        <f>VLOOKUP($A109, focusarea_loads!$A$1:$S$200, U109, FALSE)</f>
        <v>0</v>
      </c>
      <c r="H109" s="24">
        <f>VLOOKUP($A109, focusarea_loads!$A$1:$S$200, V109, FALSE)</f>
        <v>772.34526099999903</v>
      </c>
      <c r="I109" s="24">
        <f t="shared" si="132"/>
        <v>1.0632999999990034</v>
      </c>
      <c r="J109" s="24">
        <f>VLOOKUP($A109, focusarea_loads!$A$1:$S$200, X109, FALSE)</f>
        <v>771.28196100000002</v>
      </c>
      <c r="K109" s="24">
        <f>VLOOKUP($A109, focusarea_loads!$A$1:$S$200, Y109, FALSE)</f>
        <v>0</v>
      </c>
      <c r="L109" s="29"/>
      <c r="M109" s="64">
        <f t="shared" si="133"/>
        <v>1.3767158985636668E-3</v>
      </c>
      <c r="N109" s="64">
        <f t="shared" si="134"/>
        <v>0.9986232841014363</v>
      </c>
      <c r="O109" s="64"/>
      <c r="P109" s="67">
        <f t="shared" ref="P109:R122" si="143">P108</f>
        <v>4</v>
      </c>
      <c r="Q109" s="67">
        <f t="shared" ref="Q109" si="144">Q108</f>
        <v>3</v>
      </c>
      <c r="R109" s="67">
        <f t="shared" si="143"/>
        <v>5</v>
      </c>
      <c r="S109" s="67"/>
      <c r="T109" s="67">
        <f t="shared" ref="T109:T126" si="145">T108</f>
        <v>6</v>
      </c>
      <c r="U109" s="67">
        <f t="shared" ref="U109:U126" si="146">U108</f>
        <v>10</v>
      </c>
      <c r="V109" s="67">
        <f t="shared" ref="V109:V126" si="147">V108</f>
        <v>15</v>
      </c>
      <c r="W109" s="67"/>
      <c r="X109" s="67">
        <f t="shared" ref="X109:X126" si="148">X108</f>
        <v>18</v>
      </c>
      <c r="Y109" s="67">
        <f t="shared" ref="Y109:Y126" si="149">Y108</f>
        <v>12</v>
      </c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</row>
    <row r="110" spans="1:37" s="40" customFormat="1" ht="24" customHeight="1" x14ac:dyDescent="0.15">
      <c r="A110" s="22" t="s">
        <v>187</v>
      </c>
      <c r="B110" s="69" t="str">
        <f>VLOOKUP($A110, focusarea_loads!$A$1:$S$200, P110, FALSE)</f>
        <v>Lower Maiden Cr Trib 1</v>
      </c>
      <c r="C110" s="70" t="str">
        <f>VLOOKUP($A110, focusarea_loads!$A$1:$S$200, Q110, FALSE)</f>
        <v>Phase 2</v>
      </c>
      <c r="D110" s="24">
        <f>VLOOKUP($A110, focusarea_loads!$A$1:$S$200, R110, FALSE)</f>
        <v>656.83989999999994</v>
      </c>
      <c r="E110" s="24">
        <f t="shared" si="131"/>
        <v>203.62036900000021</v>
      </c>
      <c r="F110" s="24">
        <f>VLOOKUP($A110, focusarea_loads!$A$1:$S$200, T110, FALSE)</f>
        <v>689.18520000000001</v>
      </c>
      <c r="G110" s="24">
        <f>VLOOKUP($A110, focusarea_loads!$A$1:$S$200, U110, FALSE)</f>
        <v>22.4699549485488</v>
      </c>
      <c r="H110" s="24">
        <f>VLOOKUP($A110, focusarea_loads!$A$1:$S$200, V110, FALSE)</f>
        <v>463.09487605145102</v>
      </c>
      <c r="I110" s="24">
        <f t="shared" si="132"/>
        <v>0</v>
      </c>
      <c r="J110" s="24">
        <f>VLOOKUP($A110, focusarea_loads!$A$1:$S$200, X110, FALSE)</f>
        <v>463.09487605145102</v>
      </c>
      <c r="K110" s="24">
        <f>VLOOKUP($A110, focusarea_loads!$A$1:$S$200, Y110, FALSE)</f>
        <v>0</v>
      </c>
      <c r="L110" s="29"/>
      <c r="M110" s="64">
        <f t="shared" si="133"/>
        <v>0</v>
      </c>
      <c r="N110" s="64">
        <f t="shared" si="134"/>
        <v>1</v>
      </c>
      <c r="O110" s="64"/>
      <c r="P110" s="67">
        <f t="shared" si="143"/>
        <v>4</v>
      </c>
      <c r="Q110" s="67">
        <f t="shared" ref="Q110" si="150">Q109</f>
        <v>3</v>
      </c>
      <c r="R110" s="67">
        <f t="shared" si="143"/>
        <v>5</v>
      </c>
      <c r="S110" s="67"/>
      <c r="T110" s="67">
        <f t="shared" si="145"/>
        <v>6</v>
      </c>
      <c r="U110" s="67">
        <f t="shared" si="146"/>
        <v>10</v>
      </c>
      <c r="V110" s="67">
        <f t="shared" si="147"/>
        <v>15</v>
      </c>
      <c r="W110" s="67"/>
      <c r="X110" s="67">
        <f t="shared" si="148"/>
        <v>18</v>
      </c>
      <c r="Y110" s="67">
        <f t="shared" si="149"/>
        <v>12</v>
      </c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</row>
    <row r="111" spans="1:37" s="40" customFormat="1" ht="24" customHeight="1" x14ac:dyDescent="0.15">
      <c r="A111" s="22" t="s">
        <v>186</v>
      </c>
      <c r="B111" s="69" t="str">
        <f>VLOOKUP($A111, focusarea_loads!$A$1:$S$200, P111, FALSE)</f>
        <v>Lower Maiden Cr Trib 2</v>
      </c>
      <c r="C111" s="70" t="str">
        <f>VLOOKUP($A111, focusarea_loads!$A$1:$S$200, Q111, FALSE)</f>
        <v>Phase 2</v>
      </c>
      <c r="D111" s="24">
        <f>VLOOKUP($A111, focusarea_loads!$A$1:$S$200, R111, FALSE)</f>
        <v>488.91829999999999</v>
      </c>
      <c r="E111" s="24">
        <f t="shared" si="131"/>
        <v>151.56467300000099</v>
      </c>
      <c r="F111" s="24">
        <f>VLOOKUP($A111, focusarea_loads!$A$1:$S$200, T111, FALSE)</f>
        <v>764.97799999999995</v>
      </c>
      <c r="G111" s="24">
        <f>VLOOKUP($A111, focusarea_loads!$A$1:$S$200, U111, FALSE)</f>
        <v>0</v>
      </c>
      <c r="H111" s="24">
        <f>VLOOKUP($A111, focusarea_loads!$A$1:$S$200, V111, FALSE)</f>
        <v>613.41332699999896</v>
      </c>
      <c r="I111" s="24">
        <f t="shared" si="132"/>
        <v>0</v>
      </c>
      <c r="J111" s="24">
        <f>VLOOKUP($A111, focusarea_loads!$A$1:$S$200, X111, FALSE)</f>
        <v>613.41332699999896</v>
      </c>
      <c r="K111" s="24">
        <f>VLOOKUP($A111, focusarea_loads!$A$1:$S$200, Y111, FALSE)</f>
        <v>0</v>
      </c>
      <c r="L111" s="29"/>
      <c r="M111" s="64">
        <f t="shared" si="133"/>
        <v>0</v>
      </c>
      <c r="N111" s="64">
        <f t="shared" si="134"/>
        <v>1</v>
      </c>
      <c r="O111" s="64"/>
      <c r="P111" s="67">
        <f t="shared" si="143"/>
        <v>4</v>
      </c>
      <c r="Q111" s="67">
        <f t="shared" ref="Q111" si="151">Q110</f>
        <v>3</v>
      </c>
      <c r="R111" s="67">
        <f t="shared" si="143"/>
        <v>5</v>
      </c>
      <c r="S111" s="67"/>
      <c r="T111" s="67">
        <f t="shared" si="145"/>
        <v>6</v>
      </c>
      <c r="U111" s="67">
        <f t="shared" si="146"/>
        <v>10</v>
      </c>
      <c r="V111" s="67">
        <f t="shared" si="147"/>
        <v>15</v>
      </c>
      <c r="W111" s="67"/>
      <c r="X111" s="67">
        <f t="shared" si="148"/>
        <v>18</v>
      </c>
      <c r="Y111" s="67">
        <f t="shared" si="149"/>
        <v>12</v>
      </c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</row>
    <row r="112" spans="1:37" s="40" customFormat="1" ht="24" customHeight="1" x14ac:dyDescent="0.15">
      <c r="A112" s="22" t="s">
        <v>191</v>
      </c>
      <c r="B112" s="69" t="str">
        <f>VLOOKUP($A112, focusarea_loads!$A$1:$S$200, P112, FALSE)</f>
        <v>Lower Maiden Cr Trib 3</v>
      </c>
      <c r="C112" s="70" t="str">
        <f>VLOOKUP($A112, focusarea_loads!$A$1:$S$200, Q112, FALSE)</f>
        <v>Phase 2</v>
      </c>
      <c r="D112" s="24">
        <f>VLOOKUP($A112, focusarea_loads!$A$1:$S$200, R112, FALSE)</f>
        <v>648.47329999999999</v>
      </c>
      <c r="E112" s="24">
        <f t="shared" si="131"/>
        <v>201.02672300000006</v>
      </c>
      <c r="F112" s="24">
        <f>VLOOKUP($A112, focusarea_loads!$A$1:$S$200, T112, FALSE)</f>
        <v>1161.5135</v>
      </c>
      <c r="G112" s="24">
        <f>VLOOKUP($A112, focusarea_loads!$A$1:$S$200, U112, FALSE)</f>
        <v>0</v>
      </c>
      <c r="H112" s="24">
        <f>VLOOKUP($A112, focusarea_loads!$A$1:$S$200, V112, FALSE)</f>
        <v>960.48677699999996</v>
      </c>
      <c r="I112" s="24">
        <f t="shared" si="132"/>
        <v>106.97499999999991</v>
      </c>
      <c r="J112" s="24">
        <f>VLOOKUP($A112, focusarea_loads!$A$1:$S$200, X112, FALSE)</f>
        <v>853.51177700000005</v>
      </c>
      <c r="K112" s="24">
        <f>VLOOKUP($A112, focusarea_loads!$A$1:$S$200, Y112, FALSE)</f>
        <v>0</v>
      </c>
      <c r="L112" s="29"/>
      <c r="M112" s="64">
        <f t="shared" si="133"/>
        <v>0.11137581751424769</v>
      </c>
      <c r="N112" s="64">
        <f t="shared" si="134"/>
        <v>0.88862418248575237</v>
      </c>
      <c r="O112" s="64"/>
      <c r="P112" s="67">
        <f t="shared" si="143"/>
        <v>4</v>
      </c>
      <c r="Q112" s="67">
        <f t="shared" ref="Q112" si="152">Q111</f>
        <v>3</v>
      </c>
      <c r="R112" s="67">
        <f t="shared" si="143"/>
        <v>5</v>
      </c>
      <c r="S112" s="67"/>
      <c r="T112" s="67">
        <f t="shared" si="145"/>
        <v>6</v>
      </c>
      <c r="U112" s="67">
        <f t="shared" si="146"/>
        <v>10</v>
      </c>
      <c r="V112" s="67">
        <f t="shared" si="147"/>
        <v>15</v>
      </c>
      <c r="W112" s="67"/>
      <c r="X112" s="67">
        <f t="shared" si="148"/>
        <v>18</v>
      </c>
      <c r="Y112" s="67">
        <f t="shared" si="149"/>
        <v>12</v>
      </c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</row>
    <row r="113" spans="1:37" s="40" customFormat="1" ht="24" customHeight="1" x14ac:dyDescent="0.15">
      <c r="A113" s="22" t="s">
        <v>170</v>
      </c>
      <c r="B113" s="69" t="str">
        <f>VLOOKUP($A113, focusarea_loads!$A$1:$S$200, P113, FALSE)</f>
        <v>Manatawny Trib 2</v>
      </c>
      <c r="C113" s="70" t="str">
        <f>VLOOKUP($A113, focusarea_loads!$A$1:$S$200, Q113, FALSE)</f>
        <v>Phase 2</v>
      </c>
      <c r="D113" s="24">
        <f>VLOOKUP($A113, focusarea_loads!$A$1:$S$200, R113, FALSE)</f>
        <v>235.63390000000001</v>
      </c>
      <c r="E113" s="24">
        <f t="shared" si="131"/>
        <v>73.046509000000015</v>
      </c>
      <c r="F113" s="24">
        <f>VLOOKUP($A113, focusarea_loads!$A$1:$S$200, T113, FALSE)</f>
        <v>728.74419999999998</v>
      </c>
      <c r="G113" s="24">
        <f>VLOOKUP($A113, focusarea_loads!$A$1:$S$200, U113, FALSE)</f>
        <v>0</v>
      </c>
      <c r="H113" s="24">
        <f>VLOOKUP($A113, focusarea_loads!$A$1:$S$200, V113, FALSE)</f>
        <v>655.69769099999996</v>
      </c>
      <c r="I113" s="24">
        <f t="shared" si="132"/>
        <v>77.474699999999984</v>
      </c>
      <c r="J113" s="24">
        <f>VLOOKUP($A113, focusarea_loads!$A$1:$S$200, X113, FALSE)</f>
        <v>578.22299099999998</v>
      </c>
      <c r="K113" s="24">
        <f>VLOOKUP($A113, focusarea_loads!$A$1:$S$200, Y113, FALSE)</f>
        <v>0</v>
      </c>
      <c r="L113" s="29"/>
      <c r="M113" s="64">
        <f t="shared" si="133"/>
        <v>0.11815612753164322</v>
      </c>
      <c r="N113" s="64">
        <f t="shared" si="134"/>
        <v>0.88184387246835683</v>
      </c>
      <c r="O113" s="64"/>
      <c r="P113" s="67">
        <f t="shared" si="143"/>
        <v>4</v>
      </c>
      <c r="Q113" s="67">
        <f t="shared" ref="Q113" si="153">Q112</f>
        <v>3</v>
      </c>
      <c r="R113" s="67">
        <f t="shared" si="143"/>
        <v>5</v>
      </c>
      <c r="S113" s="67"/>
      <c r="T113" s="67">
        <f t="shared" si="145"/>
        <v>6</v>
      </c>
      <c r="U113" s="67">
        <f t="shared" si="146"/>
        <v>10</v>
      </c>
      <c r="V113" s="67">
        <f t="shared" si="147"/>
        <v>15</v>
      </c>
      <c r="W113" s="67"/>
      <c r="X113" s="67">
        <f t="shared" si="148"/>
        <v>18</v>
      </c>
      <c r="Y113" s="67">
        <f t="shared" si="149"/>
        <v>12</v>
      </c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</row>
    <row r="114" spans="1:37" s="40" customFormat="1" ht="24" customHeight="1" x14ac:dyDescent="0.15">
      <c r="A114" s="22" t="s">
        <v>168</v>
      </c>
      <c r="B114" s="69" t="str">
        <f>VLOOKUP($A114, focusarea_loads!$A$1:$S$200, P114, FALSE)</f>
        <v>Manatawny Trib 3</v>
      </c>
      <c r="C114" s="70" t="str">
        <f>VLOOKUP($A114, focusarea_loads!$A$1:$S$200, Q114, FALSE)</f>
        <v>Phase 2</v>
      </c>
      <c r="D114" s="24">
        <f>VLOOKUP($A114, focusarea_loads!$A$1:$S$200, R114, FALSE)</f>
        <v>395.2749</v>
      </c>
      <c r="E114" s="24">
        <f t="shared" si="131"/>
        <v>122.5352190000001</v>
      </c>
      <c r="F114" s="24">
        <f>VLOOKUP($A114, focusarea_loads!$A$1:$S$200, T114, FALSE)</f>
        <v>1285.0479</v>
      </c>
      <c r="G114" s="24">
        <f>VLOOKUP($A114, focusarea_loads!$A$1:$S$200, U114, FALSE)</f>
        <v>0</v>
      </c>
      <c r="H114" s="24">
        <f>VLOOKUP($A114, focusarea_loads!$A$1:$S$200, V114, FALSE)</f>
        <v>1162.5126809999999</v>
      </c>
      <c r="I114" s="24">
        <f t="shared" si="132"/>
        <v>0</v>
      </c>
      <c r="J114" s="24">
        <f>VLOOKUP($A114, focusarea_loads!$A$1:$S$200, X114, FALSE)</f>
        <v>1162.5126809999999</v>
      </c>
      <c r="K114" s="24">
        <f>VLOOKUP($A114, focusarea_loads!$A$1:$S$200, Y114, FALSE)</f>
        <v>0</v>
      </c>
      <c r="L114" s="29"/>
      <c r="M114" s="64">
        <f t="shared" si="133"/>
        <v>0</v>
      </c>
      <c r="N114" s="64">
        <f t="shared" si="134"/>
        <v>1</v>
      </c>
      <c r="O114" s="64"/>
      <c r="P114" s="67">
        <f t="shared" si="143"/>
        <v>4</v>
      </c>
      <c r="Q114" s="67">
        <f t="shared" ref="Q114" si="154">Q113</f>
        <v>3</v>
      </c>
      <c r="R114" s="67">
        <f t="shared" si="143"/>
        <v>5</v>
      </c>
      <c r="S114" s="67"/>
      <c r="T114" s="67">
        <f t="shared" si="145"/>
        <v>6</v>
      </c>
      <c r="U114" s="67">
        <f t="shared" si="146"/>
        <v>10</v>
      </c>
      <c r="V114" s="67">
        <f t="shared" si="147"/>
        <v>15</v>
      </c>
      <c r="W114" s="67"/>
      <c r="X114" s="67">
        <f t="shared" si="148"/>
        <v>18</v>
      </c>
      <c r="Y114" s="67">
        <f t="shared" si="149"/>
        <v>12</v>
      </c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</row>
    <row r="115" spans="1:37" s="40" customFormat="1" ht="24" customHeight="1" x14ac:dyDescent="0.15">
      <c r="A115" s="22" t="s">
        <v>172</v>
      </c>
      <c r="B115" s="69" t="str">
        <f>VLOOKUP($A115, focusarea_loads!$A$1:$S$200, P115, FALSE)</f>
        <v>Manor Cr</v>
      </c>
      <c r="C115" s="70" t="str">
        <f>VLOOKUP($A115, focusarea_loads!$A$1:$S$200, Q115, FALSE)</f>
        <v>Phase 2</v>
      </c>
      <c r="D115" s="24">
        <f>VLOOKUP($A115, focusarea_loads!$A$1:$S$200, R115, FALSE)</f>
        <v>1761.2097000000001</v>
      </c>
      <c r="E115" s="24">
        <f t="shared" si="131"/>
        <v>545.97500700000001</v>
      </c>
      <c r="F115" s="24">
        <f>VLOOKUP($A115, focusarea_loads!$A$1:$S$200, T115, FALSE)</f>
        <v>1265.1215</v>
      </c>
      <c r="G115" s="24">
        <f>VLOOKUP($A115, focusarea_loads!$A$1:$S$200, U115, FALSE)</f>
        <v>0</v>
      </c>
      <c r="H115" s="24">
        <f>VLOOKUP($A115, focusarea_loads!$A$1:$S$200, V115, FALSE)</f>
        <v>719.14649299999996</v>
      </c>
      <c r="I115" s="24">
        <f t="shared" si="132"/>
        <v>72.760100000000989</v>
      </c>
      <c r="J115" s="24">
        <f>VLOOKUP($A115, focusarea_loads!$A$1:$S$200, X115, FALSE)</f>
        <v>646.38639299999898</v>
      </c>
      <c r="K115" s="24">
        <f>VLOOKUP($A115, focusarea_loads!$A$1:$S$200, Y115, FALSE)</f>
        <v>0</v>
      </c>
      <c r="L115" s="29"/>
      <c r="M115" s="64">
        <f t="shared" si="133"/>
        <v>0.10117563070699838</v>
      </c>
      <c r="N115" s="64">
        <f t="shared" si="134"/>
        <v>0.89882436929300158</v>
      </c>
      <c r="O115" s="64"/>
      <c r="P115" s="67">
        <f t="shared" si="143"/>
        <v>4</v>
      </c>
      <c r="Q115" s="67">
        <f t="shared" ref="Q115" si="155">Q114</f>
        <v>3</v>
      </c>
      <c r="R115" s="67">
        <f t="shared" si="143"/>
        <v>5</v>
      </c>
      <c r="S115" s="67"/>
      <c r="T115" s="67">
        <f t="shared" si="145"/>
        <v>6</v>
      </c>
      <c r="U115" s="67">
        <f t="shared" si="146"/>
        <v>10</v>
      </c>
      <c r="V115" s="67">
        <f t="shared" si="147"/>
        <v>15</v>
      </c>
      <c r="W115" s="67"/>
      <c r="X115" s="67">
        <f t="shared" si="148"/>
        <v>18</v>
      </c>
      <c r="Y115" s="67">
        <f t="shared" si="149"/>
        <v>12</v>
      </c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</row>
    <row r="116" spans="1:37" s="40" customFormat="1" ht="24" customHeight="1" x14ac:dyDescent="0.15">
      <c r="A116" s="22" t="s">
        <v>176</v>
      </c>
      <c r="B116" s="69" t="str">
        <f>VLOOKUP($A116, focusarea_loads!$A$1:$S$200, P116, FALSE)</f>
        <v>Mill Cr Trib 2</v>
      </c>
      <c r="C116" s="70" t="str">
        <f>VLOOKUP($A116, focusarea_loads!$A$1:$S$200, Q116, FALSE)</f>
        <v>Phase 2</v>
      </c>
      <c r="D116" s="24">
        <f>VLOOKUP($A116, focusarea_loads!$A$1:$S$200, R116, FALSE)</f>
        <v>1285.9594</v>
      </c>
      <c r="E116" s="24">
        <f t="shared" si="131"/>
        <v>398.64741400001003</v>
      </c>
      <c r="F116" s="24">
        <f>VLOOKUP($A116, focusarea_loads!$A$1:$S$200, T116, FALSE)</f>
        <v>2668.5340000000001</v>
      </c>
      <c r="G116" s="24">
        <f>VLOOKUP($A116, focusarea_loads!$A$1:$S$200, U116, FALSE)</f>
        <v>0</v>
      </c>
      <c r="H116" s="24">
        <f>VLOOKUP($A116, focusarea_loads!$A$1:$S$200, V116, FALSE)</f>
        <v>2269.8865859999901</v>
      </c>
      <c r="I116" s="24">
        <f t="shared" si="132"/>
        <v>0</v>
      </c>
      <c r="J116" s="24">
        <f>VLOOKUP($A116, focusarea_loads!$A$1:$S$200, X116, FALSE)</f>
        <v>2269.8865859999901</v>
      </c>
      <c r="K116" s="24">
        <f>VLOOKUP($A116, focusarea_loads!$A$1:$S$200, Y116, FALSE)</f>
        <v>0</v>
      </c>
      <c r="L116" s="29"/>
      <c r="M116" s="64">
        <f t="shared" si="133"/>
        <v>0</v>
      </c>
      <c r="N116" s="64">
        <f t="shared" si="134"/>
        <v>1</v>
      </c>
      <c r="O116" s="64"/>
      <c r="P116" s="67">
        <f t="shared" si="143"/>
        <v>4</v>
      </c>
      <c r="Q116" s="67">
        <f t="shared" ref="Q116" si="156">Q115</f>
        <v>3</v>
      </c>
      <c r="R116" s="67">
        <f t="shared" si="143"/>
        <v>5</v>
      </c>
      <c r="S116" s="67"/>
      <c r="T116" s="67">
        <f t="shared" si="145"/>
        <v>6</v>
      </c>
      <c r="U116" s="67">
        <f t="shared" si="146"/>
        <v>10</v>
      </c>
      <c r="V116" s="67">
        <f t="shared" si="147"/>
        <v>15</v>
      </c>
      <c r="W116" s="67"/>
      <c r="X116" s="67">
        <f t="shared" si="148"/>
        <v>18</v>
      </c>
      <c r="Y116" s="67">
        <f t="shared" si="149"/>
        <v>12</v>
      </c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</row>
    <row r="117" spans="1:37" s="40" customFormat="1" ht="24" customHeight="1" x14ac:dyDescent="0.15">
      <c r="A117" s="22" t="s">
        <v>178</v>
      </c>
      <c r="B117" s="69" t="str">
        <f>VLOOKUP($A117, focusarea_loads!$A$1:$S$200, P117, FALSE)</f>
        <v>Moselem Cr</v>
      </c>
      <c r="C117" s="70" t="str">
        <f>VLOOKUP($A117, focusarea_loads!$A$1:$S$200, Q117, FALSE)</f>
        <v>Phase 2</v>
      </c>
      <c r="D117" s="24">
        <f>VLOOKUP($A117, focusarea_loads!$A$1:$S$200, R117, FALSE)</f>
        <v>3101.973</v>
      </c>
      <c r="E117" s="24">
        <f t="shared" si="131"/>
        <v>961.61163000000033</v>
      </c>
      <c r="F117" s="24">
        <f>VLOOKUP($A117, focusarea_loads!$A$1:$S$200, T117, FALSE)</f>
        <v>8768.5871999999999</v>
      </c>
      <c r="G117" s="24">
        <f>VLOOKUP($A117, focusarea_loads!$A$1:$S$200, U117, FALSE)</f>
        <v>0</v>
      </c>
      <c r="H117" s="24">
        <f>VLOOKUP($A117, focusarea_loads!$A$1:$S$200, V117, FALSE)</f>
        <v>7806.9755699999996</v>
      </c>
      <c r="I117" s="24">
        <f t="shared" si="132"/>
        <v>403.92149999999947</v>
      </c>
      <c r="J117" s="24">
        <f>VLOOKUP($A117, focusarea_loads!$A$1:$S$200, X117, FALSE)</f>
        <v>7403.0540700000001</v>
      </c>
      <c r="K117" s="24">
        <f>VLOOKUP($A117, focusarea_loads!$A$1:$S$200, Y117, FALSE)</f>
        <v>0</v>
      </c>
      <c r="L117" s="29"/>
      <c r="M117" s="64">
        <f t="shared" si="133"/>
        <v>5.173853771903112E-2</v>
      </c>
      <c r="N117" s="64">
        <f t="shared" si="134"/>
        <v>0.94826146228096886</v>
      </c>
      <c r="O117" s="64"/>
      <c r="P117" s="67">
        <f t="shared" si="143"/>
        <v>4</v>
      </c>
      <c r="Q117" s="67">
        <f t="shared" ref="Q117" si="157">Q116</f>
        <v>3</v>
      </c>
      <c r="R117" s="67">
        <f t="shared" si="143"/>
        <v>5</v>
      </c>
      <c r="S117" s="67"/>
      <c r="T117" s="67">
        <f t="shared" si="145"/>
        <v>6</v>
      </c>
      <c r="U117" s="67">
        <f t="shared" si="146"/>
        <v>10</v>
      </c>
      <c r="V117" s="67">
        <f t="shared" si="147"/>
        <v>15</v>
      </c>
      <c r="W117" s="67"/>
      <c r="X117" s="67">
        <f t="shared" si="148"/>
        <v>18</v>
      </c>
      <c r="Y117" s="67">
        <f t="shared" si="149"/>
        <v>12</v>
      </c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</row>
    <row r="118" spans="1:37" s="40" customFormat="1" ht="24" customHeight="1" x14ac:dyDescent="0.15">
      <c r="A118" s="22" t="s">
        <v>180</v>
      </c>
      <c r="B118" s="69" t="str">
        <f>VLOOKUP($A118, focusarea_loads!$A$1:$S$200, P118, FALSE)</f>
        <v>Northkill</v>
      </c>
      <c r="C118" s="70" t="str">
        <f>VLOOKUP($A118, focusarea_loads!$A$1:$S$200, Q118, FALSE)</f>
        <v>Phase 2</v>
      </c>
      <c r="D118" s="24">
        <f>VLOOKUP($A118, focusarea_loads!$A$1:$S$200, R118, FALSE)</f>
        <v>4451.1751999999997</v>
      </c>
      <c r="E118" s="24">
        <f t="shared" si="131"/>
        <v>1379.8643120000042</v>
      </c>
      <c r="F118" s="24">
        <f>VLOOKUP($A118, focusarea_loads!$A$1:$S$200, T118, FALSE)</f>
        <v>3519.2489999999998</v>
      </c>
      <c r="G118" s="24">
        <f>VLOOKUP($A118, focusarea_loads!$A$1:$S$200, U118, FALSE)</f>
        <v>17.8899641312656</v>
      </c>
      <c r="H118" s="24">
        <f>VLOOKUP($A118, focusarea_loads!$A$1:$S$200, V118, FALSE)</f>
        <v>2121.49472386873</v>
      </c>
      <c r="I118" s="24">
        <f t="shared" si="132"/>
        <v>589.35889999999995</v>
      </c>
      <c r="J118" s="24">
        <f>VLOOKUP($A118, focusarea_loads!$A$1:$S$200, X118, FALSE)</f>
        <v>1532.1358238687301</v>
      </c>
      <c r="K118" s="24">
        <f>VLOOKUP($A118, focusarea_loads!$A$1:$S$200, Y118, FALSE)</f>
        <v>0</v>
      </c>
      <c r="L118" s="29"/>
      <c r="M118" s="64">
        <f t="shared" si="133"/>
        <v>0.27780361335297254</v>
      </c>
      <c r="N118" s="64">
        <f t="shared" si="134"/>
        <v>0.72219638664702746</v>
      </c>
      <c r="O118" s="64"/>
      <c r="P118" s="67">
        <f t="shared" si="143"/>
        <v>4</v>
      </c>
      <c r="Q118" s="67">
        <f t="shared" ref="Q118" si="158">Q117</f>
        <v>3</v>
      </c>
      <c r="R118" s="67">
        <f t="shared" si="143"/>
        <v>5</v>
      </c>
      <c r="S118" s="67"/>
      <c r="T118" s="67">
        <f t="shared" si="145"/>
        <v>6</v>
      </c>
      <c r="U118" s="67">
        <f t="shared" si="146"/>
        <v>10</v>
      </c>
      <c r="V118" s="67">
        <f t="shared" si="147"/>
        <v>15</v>
      </c>
      <c r="W118" s="67"/>
      <c r="X118" s="67">
        <f t="shared" si="148"/>
        <v>18</v>
      </c>
      <c r="Y118" s="67">
        <f t="shared" si="149"/>
        <v>12</v>
      </c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</row>
    <row r="119" spans="1:37" s="40" customFormat="1" ht="24" customHeight="1" x14ac:dyDescent="0.15">
      <c r="A119" s="22" t="s">
        <v>206</v>
      </c>
      <c r="B119" s="69" t="str">
        <f>VLOOKUP($A119, focusarea_loads!$A$1:$S$200, P119, FALSE)</f>
        <v>Saucony Cr Trib 1</v>
      </c>
      <c r="C119" s="70" t="str">
        <f>VLOOKUP($A119, focusarea_loads!$A$1:$S$200, Q119, FALSE)</f>
        <v>Phase 2</v>
      </c>
      <c r="D119" s="24">
        <f>VLOOKUP($A119, focusarea_loads!$A$1:$S$200, R119, FALSE)</f>
        <v>2966.2968999999998</v>
      </c>
      <c r="E119" s="24">
        <f t="shared" si="131"/>
        <v>919.55203900001015</v>
      </c>
      <c r="F119" s="24">
        <f>VLOOKUP($A119, focusarea_loads!$A$1:$S$200, T119, FALSE)</f>
        <v>8393.7710000000006</v>
      </c>
      <c r="G119" s="24">
        <f>VLOOKUP($A119, focusarea_loads!$A$1:$S$200, U119, FALSE)</f>
        <v>1651.5866886281101</v>
      </c>
      <c r="H119" s="24">
        <f>VLOOKUP($A119, focusarea_loads!$A$1:$S$200, V119, FALSE)</f>
        <v>5822.6322723718804</v>
      </c>
      <c r="I119" s="24">
        <f t="shared" si="132"/>
        <v>1784.3776000000003</v>
      </c>
      <c r="J119" s="24">
        <f>VLOOKUP($A119, focusarea_loads!$A$1:$S$200, X119, FALSE)</f>
        <v>4038.2546723718801</v>
      </c>
      <c r="K119" s="24">
        <f>VLOOKUP($A119, focusarea_loads!$A$1:$S$200, Y119, FALSE)</f>
        <v>0</v>
      </c>
      <c r="L119" s="29"/>
      <c r="M119" s="64">
        <f t="shared" si="133"/>
        <v>0.30645548551413576</v>
      </c>
      <c r="N119" s="64">
        <f t="shared" si="134"/>
        <v>0.69354451448586418</v>
      </c>
      <c r="O119" s="64"/>
      <c r="P119" s="67">
        <f t="shared" si="143"/>
        <v>4</v>
      </c>
      <c r="Q119" s="67">
        <f t="shared" ref="Q119" si="159">Q118</f>
        <v>3</v>
      </c>
      <c r="R119" s="67">
        <f t="shared" si="143"/>
        <v>5</v>
      </c>
      <c r="S119" s="67"/>
      <c r="T119" s="67">
        <f t="shared" si="145"/>
        <v>6</v>
      </c>
      <c r="U119" s="67">
        <f t="shared" si="146"/>
        <v>10</v>
      </c>
      <c r="V119" s="67">
        <f t="shared" si="147"/>
        <v>15</v>
      </c>
      <c r="W119" s="67"/>
      <c r="X119" s="67">
        <f t="shared" si="148"/>
        <v>18</v>
      </c>
      <c r="Y119" s="67">
        <f t="shared" si="149"/>
        <v>12</v>
      </c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</row>
    <row r="120" spans="1:37" s="40" customFormat="1" ht="24" customHeight="1" x14ac:dyDescent="0.15">
      <c r="A120" s="22" t="s">
        <v>202</v>
      </c>
      <c r="B120" s="69" t="str">
        <f>VLOOKUP($A120, focusarea_loads!$A$1:$S$200, P120, FALSE)</f>
        <v>Saucony Cr Trib 2</v>
      </c>
      <c r="C120" s="70" t="str">
        <f>VLOOKUP($A120, focusarea_loads!$A$1:$S$200, Q120, FALSE)</f>
        <v>Phase 2</v>
      </c>
      <c r="D120" s="24">
        <f>VLOOKUP($A120, focusarea_loads!$A$1:$S$200, R120, FALSE)</f>
        <v>3068.1779000000001</v>
      </c>
      <c r="E120" s="24">
        <f t="shared" si="131"/>
        <v>951.13514900000246</v>
      </c>
      <c r="F120" s="24">
        <f>VLOOKUP($A120, focusarea_loads!$A$1:$S$200, T120, FALSE)</f>
        <v>5910.4537</v>
      </c>
      <c r="G120" s="24">
        <f>VLOOKUP($A120, focusarea_loads!$A$1:$S$200, U120, FALSE)</f>
        <v>845.45830488651802</v>
      </c>
      <c r="H120" s="24">
        <f>VLOOKUP($A120, focusarea_loads!$A$1:$S$200, V120, FALSE)</f>
        <v>4113.8602461134797</v>
      </c>
      <c r="I120" s="24">
        <f t="shared" si="132"/>
        <v>9.4029999999993379</v>
      </c>
      <c r="J120" s="24">
        <f>VLOOKUP($A120, focusarea_loads!$A$1:$S$200, X120, FALSE)</f>
        <v>4104.4572461134803</v>
      </c>
      <c r="K120" s="24">
        <f>VLOOKUP($A120, focusarea_loads!$A$1:$S$200, Y120, FALSE)</f>
        <v>0</v>
      </c>
      <c r="L120" s="29"/>
      <c r="M120" s="64">
        <f t="shared" si="133"/>
        <v>2.2856877573521634E-3</v>
      </c>
      <c r="N120" s="64">
        <f t="shared" si="134"/>
        <v>0.99771431224264784</v>
      </c>
      <c r="O120" s="64"/>
      <c r="P120" s="67">
        <f t="shared" si="143"/>
        <v>4</v>
      </c>
      <c r="Q120" s="67">
        <f t="shared" ref="Q120" si="160">Q119</f>
        <v>3</v>
      </c>
      <c r="R120" s="67">
        <f t="shared" si="143"/>
        <v>5</v>
      </c>
      <c r="S120" s="67"/>
      <c r="T120" s="67">
        <f t="shared" si="145"/>
        <v>6</v>
      </c>
      <c r="U120" s="67">
        <f t="shared" si="146"/>
        <v>10</v>
      </c>
      <c r="V120" s="67">
        <f t="shared" si="147"/>
        <v>15</v>
      </c>
      <c r="W120" s="67"/>
      <c r="X120" s="67">
        <f t="shared" si="148"/>
        <v>18</v>
      </c>
      <c r="Y120" s="67">
        <f t="shared" si="149"/>
        <v>12</v>
      </c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</row>
    <row r="121" spans="1:37" s="40" customFormat="1" ht="24" customHeight="1" x14ac:dyDescent="0.15">
      <c r="A121" s="22" t="s">
        <v>204</v>
      </c>
      <c r="B121" s="69" t="str">
        <f>VLOOKUP($A121, focusarea_loads!$A$1:$S$200, P121, FALSE)</f>
        <v>Tulpehocken Trib 2</v>
      </c>
      <c r="C121" s="70" t="str">
        <f>VLOOKUP($A121, focusarea_loads!$A$1:$S$200, Q121, FALSE)</f>
        <v>Phase 2</v>
      </c>
      <c r="D121" s="24">
        <f>VLOOKUP($A121, focusarea_loads!$A$1:$S$200, R121, FALSE)</f>
        <v>990.2396</v>
      </c>
      <c r="E121" s="24">
        <f t="shared" si="131"/>
        <v>306.97427599999992</v>
      </c>
      <c r="F121" s="24">
        <f>VLOOKUP($A121, focusarea_loads!$A$1:$S$200, T121, FALSE)</f>
        <v>1292.2756999999999</v>
      </c>
      <c r="G121" s="24">
        <f>VLOOKUP($A121, focusarea_loads!$A$1:$S$200, U121, FALSE)</f>
        <v>0</v>
      </c>
      <c r="H121" s="24">
        <f>VLOOKUP($A121, focusarea_loads!$A$1:$S$200, V121, FALSE)</f>
        <v>985.301424</v>
      </c>
      <c r="I121" s="24">
        <f t="shared" si="132"/>
        <v>40.217300000000023</v>
      </c>
      <c r="J121" s="24">
        <f>VLOOKUP($A121, focusarea_loads!$A$1:$S$200, X121, FALSE)</f>
        <v>945.08412399999997</v>
      </c>
      <c r="K121" s="24">
        <f>VLOOKUP($A121, focusarea_loads!$A$1:$S$200, Y121, FALSE)</f>
        <v>0</v>
      </c>
      <c r="L121" s="29"/>
      <c r="M121" s="64">
        <f t="shared" si="133"/>
        <v>4.0817255532556732E-2</v>
      </c>
      <c r="N121" s="64">
        <f t="shared" si="134"/>
        <v>0.95918274446744323</v>
      </c>
      <c r="O121" s="64"/>
      <c r="P121" s="67">
        <f t="shared" si="143"/>
        <v>4</v>
      </c>
      <c r="Q121" s="67">
        <f t="shared" ref="Q121" si="161">Q120</f>
        <v>3</v>
      </c>
      <c r="R121" s="67">
        <f t="shared" si="143"/>
        <v>5</v>
      </c>
      <c r="S121" s="67"/>
      <c r="T121" s="67">
        <f t="shared" si="145"/>
        <v>6</v>
      </c>
      <c r="U121" s="67">
        <f t="shared" si="146"/>
        <v>10</v>
      </c>
      <c r="V121" s="67">
        <f t="shared" si="147"/>
        <v>15</v>
      </c>
      <c r="W121" s="67"/>
      <c r="X121" s="67">
        <f t="shared" si="148"/>
        <v>18</v>
      </c>
      <c r="Y121" s="67">
        <f t="shared" si="149"/>
        <v>12</v>
      </c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</row>
    <row r="122" spans="1:37" s="40" customFormat="1" ht="24" customHeight="1" x14ac:dyDescent="0.15">
      <c r="A122" s="22" t="s">
        <v>192</v>
      </c>
      <c r="B122" s="69" t="str">
        <f>VLOOKUP($A122, focusarea_loads!$A$1:$S$200, P122, FALSE)</f>
        <v>Tulpehocken Trib 3</v>
      </c>
      <c r="C122" s="70" t="str">
        <f>VLOOKUP($A122, focusarea_loads!$A$1:$S$200, Q122, FALSE)</f>
        <v>Phase 2</v>
      </c>
      <c r="D122" s="24">
        <f>VLOOKUP($A122, focusarea_loads!$A$1:$S$200, R122, FALSE)</f>
        <v>307.2604</v>
      </c>
      <c r="E122" s="24">
        <f t="shared" si="131"/>
        <v>95.250724000000986</v>
      </c>
      <c r="F122" s="24">
        <f>VLOOKUP($A122, focusarea_loads!$A$1:$S$200, T122, FALSE)</f>
        <v>333.36649999999997</v>
      </c>
      <c r="G122" s="24">
        <f>VLOOKUP($A122, focusarea_loads!$A$1:$S$200, U122, FALSE)</f>
        <v>0</v>
      </c>
      <c r="H122" s="24">
        <f>VLOOKUP($A122, focusarea_loads!$A$1:$S$200, V122, FALSE)</f>
        <v>238.11577599999899</v>
      </c>
      <c r="I122" s="24">
        <f t="shared" si="132"/>
        <v>0</v>
      </c>
      <c r="J122" s="24">
        <f>VLOOKUP($A122, focusarea_loads!$A$1:$S$200, X122, FALSE)</f>
        <v>238.11577599999899</v>
      </c>
      <c r="K122" s="24">
        <f>VLOOKUP($A122, focusarea_loads!$A$1:$S$200, Y122, FALSE)</f>
        <v>0</v>
      </c>
      <c r="L122" s="29"/>
      <c r="M122" s="64">
        <f t="shared" si="133"/>
        <v>0</v>
      </c>
      <c r="N122" s="64">
        <f t="shared" si="134"/>
        <v>1</v>
      </c>
      <c r="O122" s="64"/>
      <c r="P122" s="67">
        <f t="shared" si="143"/>
        <v>4</v>
      </c>
      <c r="Q122" s="67">
        <f t="shared" ref="Q122:R126" si="162">Q121</f>
        <v>3</v>
      </c>
      <c r="R122" s="67">
        <f t="shared" si="143"/>
        <v>5</v>
      </c>
      <c r="S122" s="67"/>
      <c r="T122" s="67">
        <f t="shared" si="145"/>
        <v>6</v>
      </c>
      <c r="U122" s="67">
        <f t="shared" si="146"/>
        <v>10</v>
      </c>
      <c r="V122" s="67">
        <f t="shared" si="147"/>
        <v>15</v>
      </c>
      <c r="W122" s="67"/>
      <c r="X122" s="67">
        <f t="shared" si="148"/>
        <v>18</v>
      </c>
      <c r="Y122" s="67">
        <f t="shared" si="149"/>
        <v>12</v>
      </c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</row>
    <row r="123" spans="1:37" s="40" customFormat="1" ht="24" customHeight="1" x14ac:dyDescent="0.15">
      <c r="A123" s="22" t="s">
        <v>194</v>
      </c>
      <c r="B123" s="69" t="str">
        <f>VLOOKUP($A123, focusarea_loads!$A$1:$S$200, P123, FALSE)</f>
        <v>Manatawny Creek</v>
      </c>
      <c r="C123" s="70" t="str">
        <f>VLOOKUP($A123, focusarea_loads!$A$1:$S$200, Q123, FALSE)</f>
        <v>Phase 1 only</v>
      </c>
      <c r="D123" s="24">
        <f>VLOOKUP($A123, focusarea_loads!$A$1:$S$200, R123, FALSE)</f>
        <v>282.40159999999997</v>
      </c>
      <c r="E123" s="24">
        <f t="shared" si="131"/>
        <v>87.544495999999981</v>
      </c>
      <c r="F123" s="24">
        <f>VLOOKUP($A123, focusarea_loads!$A$1:$S$200, T123, FALSE)</f>
        <v>723.19129999999996</v>
      </c>
      <c r="G123" s="24">
        <f>VLOOKUP($A123, focusarea_loads!$A$1:$S$200, U123, FALSE)</f>
        <v>0</v>
      </c>
      <c r="H123" s="24">
        <f>VLOOKUP($A123, focusarea_loads!$A$1:$S$200, V123, FALSE)</f>
        <v>635.64680399999997</v>
      </c>
      <c r="I123" s="24">
        <f t="shared" si="132"/>
        <v>0</v>
      </c>
      <c r="J123" s="24">
        <f>VLOOKUP($A123, focusarea_loads!$A$1:$S$200, X123, FALSE)</f>
        <v>635.64680399999997</v>
      </c>
      <c r="K123" s="24">
        <f>VLOOKUP($A123, focusarea_loads!$A$1:$S$200, Y123, FALSE)</f>
        <v>0</v>
      </c>
      <c r="L123" s="29"/>
      <c r="M123" s="64">
        <f t="shared" si="133"/>
        <v>0</v>
      </c>
      <c r="N123" s="64">
        <f t="shared" si="134"/>
        <v>1</v>
      </c>
      <c r="O123" s="64"/>
      <c r="P123" s="67">
        <f t="shared" ref="P123" si="163">P122</f>
        <v>4</v>
      </c>
      <c r="Q123" s="67">
        <f t="shared" si="162"/>
        <v>3</v>
      </c>
      <c r="R123" s="67">
        <f t="shared" si="162"/>
        <v>5</v>
      </c>
      <c r="S123" s="67"/>
      <c r="T123" s="67">
        <f t="shared" si="145"/>
        <v>6</v>
      </c>
      <c r="U123" s="67">
        <f t="shared" si="146"/>
        <v>10</v>
      </c>
      <c r="V123" s="67">
        <f t="shared" si="147"/>
        <v>15</v>
      </c>
      <c r="W123" s="67"/>
      <c r="X123" s="67">
        <f t="shared" si="148"/>
        <v>18</v>
      </c>
      <c r="Y123" s="67">
        <f t="shared" si="149"/>
        <v>12</v>
      </c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</row>
    <row r="124" spans="1:37" s="40" customFormat="1" ht="24" customHeight="1" x14ac:dyDescent="0.15">
      <c r="A124" s="22" t="s">
        <v>184</v>
      </c>
      <c r="B124" s="69" t="str">
        <f>VLOOKUP($A124, focusarea_loads!$A$1:$S$200, P124, FALSE)</f>
        <v>Spring Creek</v>
      </c>
      <c r="C124" s="70" t="str">
        <f>VLOOKUP($A124, focusarea_loads!$A$1:$S$200, Q124, FALSE)</f>
        <v>Phase 1 only</v>
      </c>
      <c r="D124" s="24">
        <f>VLOOKUP($A124, focusarea_loads!$A$1:$S$200, R124, FALSE)</f>
        <v>1845.0875000000001</v>
      </c>
      <c r="E124" s="24">
        <f t="shared" si="131"/>
        <v>571.97712500000011</v>
      </c>
      <c r="F124" s="24">
        <f>VLOOKUP($A124, focusarea_loads!$A$1:$S$200, T124, FALSE)</f>
        <v>2528.1385999999902</v>
      </c>
      <c r="G124" s="24">
        <f>VLOOKUP($A124, focusarea_loads!$A$1:$S$200, U124, FALSE)</f>
        <v>0</v>
      </c>
      <c r="H124" s="24">
        <f>VLOOKUP($A124, focusarea_loads!$A$1:$S$200, V124, FALSE)</f>
        <v>1956.1614749999901</v>
      </c>
      <c r="I124" s="24">
        <f t="shared" si="132"/>
        <v>0</v>
      </c>
      <c r="J124" s="24">
        <f>VLOOKUP($A124, focusarea_loads!$A$1:$S$200, X124, FALSE)</f>
        <v>1956.1614749999901</v>
      </c>
      <c r="K124" s="24">
        <f>VLOOKUP($A124, focusarea_loads!$A$1:$S$200, Y124, FALSE)</f>
        <v>0</v>
      </c>
      <c r="L124" s="29"/>
      <c r="M124" s="64">
        <f t="shared" si="133"/>
        <v>0</v>
      </c>
      <c r="N124" s="64">
        <f t="shared" si="134"/>
        <v>1</v>
      </c>
      <c r="O124" s="64"/>
      <c r="P124" s="67">
        <f t="shared" ref="P124" si="164">P123</f>
        <v>4</v>
      </c>
      <c r="Q124" s="67">
        <f t="shared" si="162"/>
        <v>3</v>
      </c>
      <c r="R124" s="67">
        <f t="shared" si="162"/>
        <v>5</v>
      </c>
      <c r="S124" s="67"/>
      <c r="T124" s="67">
        <f t="shared" si="145"/>
        <v>6</v>
      </c>
      <c r="U124" s="67">
        <f t="shared" si="146"/>
        <v>10</v>
      </c>
      <c r="V124" s="67">
        <f t="shared" si="147"/>
        <v>15</v>
      </c>
      <c r="W124" s="67"/>
      <c r="X124" s="67">
        <f t="shared" si="148"/>
        <v>18</v>
      </c>
      <c r="Y124" s="67">
        <f t="shared" si="149"/>
        <v>12</v>
      </c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</row>
    <row r="125" spans="1:37" s="40" customFormat="1" ht="24" customHeight="1" x14ac:dyDescent="0.15">
      <c r="A125" s="22" t="s">
        <v>174</v>
      </c>
      <c r="B125" s="69" t="str">
        <f>VLOOKUP($A125, focusarea_loads!$A$1:$S$200, P125, FALSE)</f>
        <v>Tributary to Maiden Creek</v>
      </c>
      <c r="C125" s="70" t="str">
        <f>VLOOKUP($A125, focusarea_loads!$A$1:$S$200, Q125, FALSE)</f>
        <v>Phase 1 only</v>
      </c>
      <c r="D125" s="24">
        <f>VLOOKUP($A125, focusarea_loads!$A$1:$S$200, R125, FALSE)</f>
        <v>493.23159999999899</v>
      </c>
      <c r="E125" s="24">
        <f t="shared" si="131"/>
        <v>152.90179599999999</v>
      </c>
      <c r="F125" s="24">
        <f>VLOOKUP($A125, focusarea_loads!$A$1:$S$200, T125, FALSE)</f>
        <v>501.63649999999899</v>
      </c>
      <c r="G125" s="24">
        <f>VLOOKUP($A125, focusarea_loads!$A$1:$S$200, U125, FALSE)</f>
        <v>0</v>
      </c>
      <c r="H125" s="24">
        <f>VLOOKUP($A125, focusarea_loads!$A$1:$S$200, V125, FALSE)</f>
        <v>348.734703999999</v>
      </c>
      <c r="I125" s="24">
        <f t="shared" si="132"/>
        <v>135.42929999999899</v>
      </c>
      <c r="J125" s="24">
        <f>VLOOKUP($A125, focusarea_loads!$A$1:$S$200, X125, FALSE)</f>
        <v>213.30540400000001</v>
      </c>
      <c r="K125" s="24">
        <f>VLOOKUP($A125, focusarea_loads!$A$1:$S$200, Y125, FALSE)</f>
        <v>0</v>
      </c>
      <c r="L125" s="29"/>
      <c r="M125" s="64">
        <f t="shared" si="133"/>
        <v>0.38834477454242516</v>
      </c>
      <c r="N125" s="64">
        <f t="shared" si="134"/>
        <v>0.61165522545757478</v>
      </c>
      <c r="O125" s="64"/>
      <c r="P125" s="67">
        <f t="shared" ref="P125" si="165">P124</f>
        <v>4</v>
      </c>
      <c r="Q125" s="67">
        <f t="shared" si="162"/>
        <v>3</v>
      </c>
      <c r="R125" s="67">
        <f t="shared" si="162"/>
        <v>5</v>
      </c>
      <c r="S125" s="67"/>
      <c r="T125" s="67">
        <f t="shared" si="145"/>
        <v>6</v>
      </c>
      <c r="U125" s="67">
        <f t="shared" si="146"/>
        <v>10</v>
      </c>
      <c r="V125" s="67">
        <f t="shared" si="147"/>
        <v>15</v>
      </c>
      <c r="W125" s="67"/>
      <c r="X125" s="67">
        <f t="shared" si="148"/>
        <v>18</v>
      </c>
      <c r="Y125" s="67">
        <f t="shared" si="149"/>
        <v>12</v>
      </c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</row>
    <row r="126" spans="1:37" s="40" customFormat="1" ht="24" customHeight="1" x14ac:dyDescent="0.15">
      <c r="A126" s="22" t="s">
        <v>182</v>
      </c>
      <c r="B126" s="69" t="str">
        <f>VLOOKUP($A126, focusarea_loads!$A$1:$S$200, P126, FALSE)</f>
        <v>Upper Perkiomen Creek</v>
      </c>
      <c r="C126" s="70" t="str">
        <f>VLOOKUP($A126, focusarea_loads!$A$1:$S$200, Q126, FALSE)</f>
        <v>Phase 1 only</v>
      </c>
      <c r="D126" s="24">
        <f>VLOOKUP($A126, focusarea_loads!$A$1:$S$200, R126, FALSE)</f>
        <v>2038.1456000000001</v>
      </c>
      <c r="E126" s="24">
        <f t="shared" si="131"/>
        <v>631.8251359999997</v>
      </c>
      <c r="F126" s="24">
        <f>VLOOKUP($A126, focusarea_loads!$A$1:$S$200, T126, FALSE)</f>
        <v>2623.8449999999998</v>
      </c>
      <c r="G126" s="24">
        <f>VLOOKUP($A126, focusarea_loads!$A$1:$S$200, U126, FALSE)</f>
        <v>0</v>
      </c>
      <c r="H126" s="24">
        <f>VLOOKUP($A126, focusarea_loads!$A$1:$S$200, V126, FALSE)</f>
        <v>1992.0198640000001</v>
      </c>
      <c r="I126" s="24">
        <f t="shared" si="132"/>
        <v>0</v>
      </c>
      <c r="J126" s="24">
        <f>VLOOKUP($A126, focusarea_loads!$A$1:$S$200, X126, FALSE)</f>
        <v>1992.0198640000001</v>
      </c>
      <c r="K126" s="24">
        <f>VLOOKUP($A126, focusarea_loads!$A$1:$S$200, Y126, FALSE)</f>
        <v>0</v>
      </c>
      <c r="L126" s="29"/>
      <c r="M126" s="64">
        <f t="shared" si="133"/>
        <v>0</v>
      </c>
      <c r="N126" s="64">
        <f t="shared" si="134"/>
        <v>1</v>
      </c>
      <c r="O126" s="64"/>
      <c r="P126" s="67">
        <f t="shared" ref="P126" si="166">P125</f>
        <v>4</v>
      </c>
      <c r="Q126" s="67">
        <f t="shared" si="162"/>
        <v>3</v>
      </c>
      <c r="R126" s="67">
        <f t="shared" si="162"/>
        <v>5</v>
      </c>
      <c r="S126" s="67"/>
      <c r="T126" s="67">
        <f t="shared" si="145"/>
        <v>6</v>
      </c>
      <c r="U126" s="67">
        <f t="shared" si="146"/>
        <v>10</v>
      </c>
      <c r="V126" s="67">
        <f t="shared" si="147"/>
        <v>15</v>
      </c>
      <c r="W126" s="67"/>
      <c r="X126" s="67">
        <f t="shared" si="148"/>
        <v>18</v>
      </c>
      <c r="Y126" s="67">
        <f t="shared" si="149"/>
        <v>12</v>
      </c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</row>
    <row r="127" spans="1:37" ht="24" customHeight="1" x14ac:dyDescent="0.15">
      <c r="B127" s="28" t="s">
        <v>125</v>
      </c>
      <c r="C127" s="28"/>
      <c r="D127" s="23">
        <f>VLOOKUP($B74, cluster_load_noFA!$A$1:$P$10, R127, FALSE)</f>
        <v>172185.01579999999</v>
      </c>
      <c r="E127" s="23">
        <f>F127 - SUM(G127:H127)</f>
        <v>53377.354898000514</v>
      </c>
      <c r="F127" s="23">
        <f>VLOOKUP($B74, cluster_load_noFA!$A$1:$P$10, T127, FALSE)</f>
        <v>250825.44349999999</v>
      </c>
      <c r="G127" s="23">
        <f>VLOOKUP($B74, cluster_load_noFA!$A$1:$P$10, U127, FALSE)</f>
        <v>143819.37164733399</v>
      </c>
      <c r="H127" s="23">
        <f>VLOOKUP($B74, cluster_load_noFA!$A$1:$P$10, H$19, FALSE)</f>
        <v>53628.716954665499</v>
      </c>
      <c r="I127" s="24">
        <f t="shared" ref="I127" si="167">H127-J127</f>
        <v>1764.9614000000001</v>
      </c>
      <c r="J127" s="23">
        <f>VLOOKUP($B74, cluster_load_noFA!$A$1:$P$10, X127, FALSE)</f>
        <v>51863.755554665498</v>
      </c>
      <c r="K127" s="23">
        <f>VLOOKUP($B74, cluster_load_noFA!$A$1:$P$10, Y127, FALSE)</f>
        <v>0</v>
      </c>
      <c r="L127" s="25"/>
      <c r="M127" s="26">
        <f t="shared" ref="M127" si="168">IF($H127&lt;0, "--", I127/$H127)</f>
        <v>3.2910751929642337E-2</v>
      </c>
      <c r="N127" s="26">
        <f t="shared" ref="N127" si="169">IF($H127&lt;0, "--", J127/$H127)</f>
        <v>0.96708924807035768</v>
      </c>
      <c r="O127" s="26"/>
      <c r="P127" s="68">
        <f>B102</f>
        <v>0</v>
      </c>
      <c r="Q127" s="68">
        <f t="shared" ref="Q127" si="170">C102</f>
        <v>0</v>
      </c>
      <c r="R127" s="68">
        <f>D102</f>
        <v>2</v>
      </c>
      <c r="S127" s="68">
        <f t="shared" ref="S127" si="171">E102</f>
        <v>0</v>
      </c>
      <c r="T127" s="68">
        <f t="shared" ref="T127" si="172">F102</f>
        <v>3</v>
      </c>
      <c r="U127" s="68">
        <f t="shared" ref="U127" si="173">G102</f>
        <v>7</v>
      </c>
      <c r="V127" s="68">
        <f t="shared" ref="V127" si="174">H102</f>
        <v>12</v>
      </c>
      <c r="W127" s="68">
        <f t="shared" ref="W127" si="175">I102</f>
        <v>0</v>
      </c>
      <c r="X127" s="68">
        <f t="shared" ref="X127" si="176">J102</f>
        <v>15</v>
      </c>
      <c r="Y127" s="68">
        <f t="shared" ref="Y127" si="177">K102</f>
        <v>9</v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1:37" ht="18" customHeight="1" x14ac:dyDescent="0.15">
      <c r="B128" s="76" t="s">
        <v>126</v>
      </c>
      <c r="C128" s="72"/>
      <c r="D128" s="73">
        <f>SUM(D106:D127)</f>
        <v>202958.5594</v>
      </c>
      <c r="E128" s="73">
        <f>SUM(E106:E127)</f>
        <v>62917.153414000539</v>
      </c>
      <c r="F128" s="73">
        <f>SUM(F106:F127)</f>
        <v>300007.01449999999</v>
      </c>
      <c r="G128" s="73">
        <f>SUM(G106:G127)</f>
        <v>146361.87654970313</v>
      </c>
      <c r="H128" s="73">
        <f>SUM(H106:H127)</f>
        <v>90727.984536296324</v>
      </c>
      <c r="I128" s="73">
        <f>SUM(I106:I127)</f>
        <v>5046.0098999999982</v>
      </c>
      <c r="J128" s="73">
        <f>SUM(J106:J127)</f>
        <v>85681.974636296305</v>
      </c>
      <c r="K128" s="73">
        <f>SUM(K106:K127)</f>
        <v>0</v>
      </c>
      <c r="L128" s="74"/>
      <c r="M128" s="75">
        <f t="shared" ref="M128" si="178">IF($H128&lt;0, "--", I128/$H128)</f>
        <v>5.561690723969856E-2</v>
      </c>
      <c r="N128" s="75">
        <f t="shared" ref="N128" si="179">IF($H128&lt;0, "--", J128/$H128)</f>
        <v>0.94438309276030119</v>
      </c>
      <c r="O128" s="47"/>
      <c r="P128" s="47"/>
      <c r="Q128" s="27"/>
      <c r="R128" s="4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2:37" ht="15" customHeight="1" x14ac:dyDescent="0.15">
      <c r="B129" s="44"/>
      <c r="C129" s="44"/>
      <c r="D129" s="45"/>
      <c r="E129" s="45"/>
      <c r="F129" s="45"/>
      <c r="G129" s="45"/>
      <c r="H129" s="45"/>
      <c r="I129" s="45"/>
      <c r="J129" s="45"/>
      <c r="K129" s="45"/>
      <c r="L129" s="46"/>
      <c r="M129" s="47"/>
      <c r="N129" s="47"/>
      <c r="O129" s="47"/>
      <c r="P129" s="47"/>
      <c r="Q129" s="27"/>
      <c r="R129" s="4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2:37" ht="15" customHeight="1" x14ac:dyDescent="0.15">
      <c r="D130" s="43">
        <v>4</v>
      </c>
      <c r="F130" s="42">
        <f>MATCH(F134,focusarea_loads!$A$1:$S$1,0)</f>
        <v>8</v>
      </c>
      <c r="G130" s="42"/>
      <c r="H130" s="42">
        <f>MATCH(H134,focusarea_loads!$A$1:$S$1,0)</f>
        <v>16</v>
      </c>
      <c r="I130" s="42"/>
      <c r="J130" s="42">
        <f>MATCH(J134,focusarea_loads!$A$1:$S$1,0)</f>
        <v>19</v>
      </c>
      <c r="K130" s="42">
        <f>MATCH(K134,focusarea_loads!$A$1:$S$1,0)</f>
        <v>13</v>
      </c>
    </row>
    <row r="131" spans="2:37" ht="17" customHeight="1" x14ac:dyDescent="0.15">
      <c r="B131" s="41"/>
      <c r="C131" s="41"/>
      <c r="D131" s="43">
        <v>2</v>
      </c>
      <c r="F131" s="42">
        <f>MATCH(F134,cluster_load_noFA!$A$1:$P$1,0)</f>
        <v>5</v>
      </c>
      <c r="G131" s="42"/>
      <c r="H131" s="42">
        <f>MATCH(H134,cluster_load_noFA!$A$1:$P$1,0)</f>
        <v>13</v>
      </c>
      <c r="I131" s="42"/>
      <c r="J131" s="42">
        <f>MATCH(J134,cluster_load_noFA!$A$1:$P$1,0)</f>
        <v>16</v>
      </c>
      <c r="K131" s="42">
        <f>MATCH(K134,cluster_load_noFA!$A$1:$P$1,0)</f>
        <v>10</v>
      </c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</row>
    <row r="132" spans="2:37" ht="15" customHeight="1" x14ac:dyDescent="0.15">
      <c r="B132" s="12" t="s">
        <v>124</v>
      </c>
      <c r="C132" s="12"/>
      <c r="D132" s="13"/>
      <c r="E132" s="14" t="s">
        <v>123</v>
      </c>
      <c r="F132" s="15" t="s">
        <v>109</v>
      </c>
      <c r="G132" s="15"/>
      <c r="H132" s="16"/>
      <c r="I132" s="15"/>
      <c r="J132" s="15"/>
      <c r="K132" s="15"/>
      <c r="L132" s="17"/>
      <c r="M132" s="15" t="s">
        <v>110</v>
      </c>
      <c r="N132" s="15"/>
      <c r="O132" s="53"/>
      <c r="P132" s="53"/>
      <c r="Q132" s="10"/>
      <c r="R132" s="53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</row>
    <row r="133" spans="2:37" s="40" customFormat="1" ht="34" customHeight="1" x14ac:dyDescent="0.15">
      <c r="B133" s="39" t="str">
        <f>_xlfn.CONCAT(B74," Cluster")</f>
        <v>Middle Schuylkill Cluster</v>
      </c>
      <c r="C133" s="39"/>
      <c r="D133" s="18" t="s">
        <v>111</v>
      </c>
      <c r="E133" s="18" t="s">
        <v>112</v>
      </c>
      <c r="F133" s="18" t="s">
        <v>113</v>
      </c>
      <c r="G133" s="18" t="s">
        <v>114</v>
      </c>
      <c r="H133" s="18" t="s">
        <v>115</v>
      </c>
      <c r="I133" s="18" t="s">
        <v>116</v>
      </c>
      <c r="J133" s="18" t="s">
        <v>117</v>
      </c>
      <c r="K133" s="18" t="s">
        <v>118</v>
      </c>
      <c r="L133" s="18"/>
      <c r="M133" s="18" t="s">
        <v>119</v>
      </c>
      <c r="N133" s="18" t="s">
        <v>120</v>
      </c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</row>
    <row r="134" spans="2:37" ht="15" customHeight="1" x14ac:dyDescent="0.15">
      <c r="B134" s="36"/>
      <c r="C134" s="36"/>
      <c r="D134" s="36"/>
      <c r="E134" s="36"/>
      <c r="F134" s="19" t="s">
        <v>5</v>
      </c>
      <c r="G134" s="36"/>
      <c r="H134" s="19" t="s">
        <v>13</v>
      </c>
      <c r="I134" s="36"/>
      <c r="J134" s="19" t="s">
        <v>16</v>
      </c>
      <c r="K134" s="19" t="s">
        <v>10</v>
      </c>
      <c r="L134" s="36"/>
      <c r="M134" s="62" t="s">
        <v>121</v>
      </c>
      <c r="N134" s="63"/>
      <c r="O134" s="54"/>
      <c r="P134" s="54"/>
      <c r="Q134" s="37"/>
      <c r="R134" s="54"/>
      <c r="S134" s="37"/>
      <c r="T134" s="37"/>
      <c r="U134" s="37"/>
      <c r="V134" s="38"/>
      <c r="W134" s="37"/>
      <c r="X134" s="37"/>
      <c r="Y134" s="37"/>
      <c r="Z134" s="37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</row>
    <row r="135" spans="2:37" ht="15" customHeight="1" x14ac:dyDescent="0.15">
      <c r="B135" s="22" t="s">
        <v>22</v>
      </c>
      <c r="C135" s="22"/>
      <c r="D135" s="23" t="e">
        <f>VLOOKUP($B135, focusarea_loads!$A$1:$S$200, R135, FALSE)</f>
        <v>#N/A</v>
      </c>
      <c r="E135" s="23" t="e">
        <f>F135 - SUM(G135:H135)</f>
        <v>#N/A</v>
      </c>
      <c r="F135" s="23" t="e">
        <f>VLOOKUP($B135, focusarea_loads!$A$1:$S$200, T135, FALSE)</f>
        <v>#N/A</v>
      </c>
      <c r="G135" s="23">
        <v>0</v>
      </c>
      <c r="H135" s="23" t="e">
        <f>VLOOKUP($B135, focusarea_loads!$A$1:$S$200, V135, FALSE)</f>
        <v>#N/A</v>
      </c>
      <c r="I135" s="24" t="e">
        <f>H135-J135</f>
        <v>#N/A</v>
      </c>
      <c r="J135" s="23" t="e">
        <f>VLOOKUP($B135, focusarea_loads!$A$1:$S$200, X135, FALSE)</f>
        <v>#N/A</v>
      </c>
      <c r="K135" s="23" t="e">
        <f>VLOOKUP($B135, focusarea_loads!$A$1:$S$200, Y135, FALSE)</f>
        <v>#N/A</v>
      </c>
      <c r="L135" s="25"/>
      <c r="M135" s="26" t="e">
        <f>IF($H135&lt;0, "--", I135/$H135)</f>
        <v>#N/A</v>
      </c>
      <c r="N135" s="26" t="e">
        <f>IF($H135&lt;0, "--", J135/$H135)</f>
        <v>#N/A</v>
      </c>
      <c r="O135" s="26"/>
      <c r="P135" s="52">
        <f t="shared" ref="P135" si="180">B130</f>
        <v>0</v>
      </c>
      <c r="Q135" s="52"/>
      <c r="R135" s="52">
        <f t="shared" ref="R135" si="181">D130</f>
        <v>4</v>
      </c>
      <c r="S135" s="52"/>
      <c r="T135" s="52">
        <f>F130</f>
        <v>8</v>
      </c>
      <c r="U135" s="52">
        <f>G130</f>
        <v>0</v>
      </c>
      <c r="V135" s="52">
        <f>H130</f>
        <v>16</v>
      </c>
      <c r="W135" s="52"/>
      <c r="X135" s="52">
        <f>J130</f>
        <v>19</v>
      </c>
      <c r="Y135" s="52">
        <f>K130</f>
        <v>13</v>
      </c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 spans="2:37" ht="15" customHeight="1" x14ac:dyDescent="0.15">
      <c r="B136" s="22" t="s">
        <v>24</v>
      </c>
      <c r="C136" s="22"/>
      <c r="D136" s="23" t="e">
        <f>VLOOKUP($B136, focusarea_loads!$A$1:$S$200, R136, FALSE)</f>
        <v>#N/A</v>
      </c>
      <c r="E136" s="23" t="e">
        <f t="shared" ref="E136:E137" si="182">F136 - SUM(G136:H136)</f>
        <v>#N/A</v>
      </c>
      <c r="F136" s="23" t="e">
        <f>VLOOKUP($B136, focusarea_loads!$A$1:$S$200, T136, FALSE)</f>
        <v>#N/A</v>
      </c>
      <c r="G136" s="23">
        <v>0</v>
      </c>
      <c r="H136" s="23" t="e">
        <f>VLOOKUP($B136, focusarea_loads!$A$1:$S$200, V136, FALSE)</f>
        <v>#N/A</v>
      </c>
      <c r="I136" s="24" t="e">
        <f t="shared" ref="I136:I152" si="183">H136-J136</f>
        <v>#N/A</v>
      </c>
      <c r="J136" s="23" t="e">
        <f>VLOOKUP($B136, focusarea_loads!$A$1:$S$200, X136, FALSE)</f>
        <v>#N/A</v>
      </c>
      <c r="K136" s="23" t="e">
        <f>VLOOKUP($B136, focusarea_loads!$A$1:$S$200, Y136, FALSE)</f>
        <v>#N/A</v>
      </c>
      <c r="L136" s="25"/>
      <c r="M136" s="26" t="e">
        <f t="shared" ref="M136:M152" si="184">IF($H136&lt;0, "--", I136/$H136)</f>
        <v>#N/A</v>
      </c>
      <c r="N136" s="26" t="e">
        <f t="shared" ref="N136:N152" si="185">IF($H136&lt;0, "--", J136/$H136)</f>
        <v>#N/A</v>
      </c>
      <c r="O136" s="26"/>
      <c r="P136" s="51">
        <f t="shared" ref="P136:R137" si="186">P135</f>
        <v>0</v>
      </c>
      <c r="Q136" s="51"/>
      <c r="R136" s="51">
        <f t="shared" si="186"/>
        <v>4</v>
      </c>
      <c r="S136" s="51"/>
      <c r="T136" s="51">
        <f>T135</f>
        <v>8</v>
      </c>
      <c r="U136" s="51">
        <f t="shared" ref="U136:U137" si="187">U135</f>
        <v>0</v>
      </c>
      <c r="V136" s="51">
        <f t="shared" ref="V136:V137" si="188">V135</f>
        <v>16</v>
      </c>
      <c r="W136" s="51"/>
      <c r="X136" s="51">
        <f t="shared" ref="X136:X137" si="189">X135</f>
        <v>19</v>
      </c>
      <c r="Y136" s="51">
        <f t="shared" ref="Y136:Y137" si="190">Y135</f>
        <v>13</v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 spans="2:37" ht="15" customHeight="1" x14ac:dyDescent="0.15">
      <c r="B137" s="22" t="s">
        <v>25</v>
      </c>
      <c r="C137" s="22"/>
      <c r="D137" s="23" t="e">
        <f>VLOOKUP($B137, focusarea_loads!$A$1:$S$200, R137, FALSE)</f>
        <v>#N/A</v>
      </c>
      <c r="E137" s="23" t="e">
        <f t="shared" si="182"/>
        <v>#N/A</v>
      </c>
      <c r="F137" s="23" t="e">
        <f>VLOOKUP($B137, focusarea_loads!$A$1:$S$200, T137, FALSE)</f>
        <v>#N/A</v>
      </c>
      <c r="G137" s="23">
        <v>0</v>
      </c>
      <c r="H137" s="23" t="e">
        <f>VLOOKUP($B137, focusarea_loads!$A$1:$S$200, V137, FALSE)</f>
        <v>#N/A</v>
      </c>
      <c r="I137" s="24" t="e">
        <f t="shared" si="183"/>
        <v>#N/A</v>
      </c>
      <c r="J137" s="23" t="e">
        <f>VLOOKUP($B137, focusarea_loads!$A$1:$S$200, X137, FALSE)</f>
        <v>#N/A</v>
      </c>
      <c r="K137" s="23" t="e">
        <f>VLOOKUP($B137, focusarea_loads!$A$1:$S$200, Y137, FALSE)</f>
        <v>#N/A</v>
      </c>
      <c r="L137" s="25"/>
      <c r="M137" s="26" t="e">
        <f t="shared" si="184"/>
        <v>#N/A</v>
      </c>
      <c r="N137" s="26" t="e">
        <f t="shared" si="185"/>
        <v>#N/A</v>
      </c>
      <c r="O137" s="26"/>
      <c r="P137" s="51">
        <f t="shared" si="186"/>
        <v>0</v>
      </c>
      <c r="Q137" s="51"/>
      <c r="R137" s="51">
        <f t="shared" si="186"/>
        <v>4</v>
      </c>
      <c r="S137" s="51"/>
      <c r="T137" s="51">
        <f t="shared" ref="T137" si="191">T136</f>
        <v>8</v>
      </c>
      <c r="U137" s="51">
        <f t="shared" si="187"/>
        <v>0</v>
      </c>
      <c r="V137" s="51">
        <f t="shared" si="188"/>
        <v>16</v>
      </c>
      <c r="W137" s="51"/>
      <c r="X137" s="51">
        <f t="shared" si="189"/>
        <v>19</v>
      </c>
      <c r="Y137" s="51">
        <f t="shared" si="190"/>
        <v>13</v>
      </c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2:37" ht="15" customHeight="1" x14ac:dyDescent="0.15">
      <c r="B138" s="22" t="s">
        <v>26</v>
      </c>
      <c r="C138" s="22"/>
      <c r="D138" s="23" t="e">
        <f>VLOOKUP($B138, focusarea_loads!$A$1:$S$200, R138, FALSE)</f>
        <v>#N/A</v>
      </c>
      <c r="E138" s="23" t="e">
        <f t="shared" ref="E138:E151" si="192">F138 - SUM(G138:H138)</f>
        <v>#N/A</v>
      </c>
      <c r="F138" s="23" t="e">
        <f>VLOOKUP($B138, focusarea_loads!$A$1:$S$200, T138, FALSE)</f>
        <v>#N/A</v>
      </c>
      <c r="G138" s="23">
        <v>0</v>
      </c>
      <c r="H138" s="23" t="e">
        <f>VLOOKUP($B138, focusarea_loads!$A$1:$S$200, V138, FALSE)</f>
        <v>#N/A</v>
      </c>
      <c r="I138" s="24" t="e">
        <f t="shared" ref="I138:I151" si="193">H138-J138</f>
        <v>#N/A</v>
      </c>
      <c r="J138" s="23" t="e">
        <f>VLOOKUP($B138, focusarea_loads!$A$1:$S$200, X138, FALSE)</f>
        <v>#N/A</v>
      </c>
      <c r="K138" s="23" t="e">
        <f>VLOOKUP($B138, focusarea_loads!$A$1:$S$200, Y138, FALSE)</f>
        <v>#N/A</v>
      </c>
      <c r="L138" s="25"/>
      <c r="M138" s="26" t="e">
        <f t="shared" ref="M138:M151" si="194">IF($H138&lt;0, "--", I138/$H138)</f>
        <v>#N/A</v>
      </c>
      <c r="N138" s="26" t="e">
        <f t="shared" ref="N138:N151" si="195">IF($H138&lt;0, "--", J138/$H138)</f>
        <v>#N/A</v>
      </c>
      <c r="O138" s="26"/>
      <c r="P138" s="51">
        <f t="shared" ref="P138:R151" si="196">P137</f>
        <v>0</v>
      </c>
      <c r="Q138" s="51"/>
      <c r="R138" s="51">
        <f t="shared" si="196"/>
        <v>4</v>
      </c>
      <c r="S138" s="51"/>
      <c r="T138" s="51">
        <f t="shared" ref="T138:T151" si="197">T137</f>
        <v>8</v>
      </c>
      <c r="U138" s="51">
        <f t="shared" ref="U138:U151" si="198">U137</f>
        <v>0</v>
      </c>
      <c r="V138" s="51">
        <f t="shared" ref="V138:V151" si="199">V137</f>
        <v>16</v>
      </c>
      <c r="W138" s="51"/>
      <c r="X138" s="51">
        <f t="shared" ref="X138:X151" si="200">X137</f>
        <v>19</v>
      </c>
      <c r="Y138" s="51">
        <f t="shared" ref="Y138:Y151" si="201">Y137</f>
        <v>13</v>
      </c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 spans="2:37" ht="15" customHeight="1" x14ac:dyDescent="0.15">
      <c r="B139" s="22" t="s">
        <v>27</v>
      </c>
      <c r="C139" s="22"/>
      <c r="D139" s="23" t="e">
        <f>VLOOKUP($B139, focusarea_loads!$A$1:$S$200, R139, FALSE)</f>
        <v>#N/A</v>
      </c>
      <c r="E139" s="23" t="e">
        <f t="shared" si="192"/>
        <v>#N/A</v>
      </c>
      <c r="F139" s="23" t="e">
        <f>VLOOKUP($B139, focusarea_loads!$A$1:$S$200, T139, FALSE)</f>
        <v>#N/A</v>
      </c>
      <c r="G139" s="23">
        <v>0</v>
      </c>
      <c r="H139" s="23" t="e">
        <f>VLOOKUP($B139, focusarea_loads!$A$1:$S$200, V139, FALSE)</f>
        <v>#N/A</v>
      </c>
      <c r="I139" s="24" t="e">
        <f t="shared" si="193"/>
        <v>#N/A</v>
      </c>
      <c r="J139" s="23" t="e">
        <f>VLOOKUP($B139, focusarea_loads!$A$1:$S$200, X139, FALSE)</f>
        <v>#N/A</v>
      </c>
      <c r="K139" s="23" t="e">
        <f>VLOOKUP($B139, focusarea_loads!$A$1:$S$200, Y139, FALSE)</f>
        <v>#N/A</v>
      </c>
      <c r="L139" s="25"/>
      <c r="M139" s="26" t="e">
        <f t="shared" si="194"/>
        <v>#N/A</v>
      </c>
      <c r="N139" s="26" t="e">
        <f t="shared" si="195"/>
        <v>#N/A</v>
      </c>
      <c r="O139" s="26"/>
      <c r="P139" s="51">
        <f t="shared" si="196"/>
        <v>0</v>
      </c>
      <c r="Q139" s="51"/>
      <c r="R139" s="51">
        <f t="shared" si="196"/>
        <v>4</v>
      </c>
      <c r="S139" s="51"/>
      <c r="T139" s="51">
        <f t="shared" si="197"/>
        <v>8</v>
      </c>
      <c r="U139" s="51">
        <f t="shared" si="198"/>
        <v>0</v>
      </c>
      <c r="V139" s="51">
        <f t="shared" si="199"/>
        <v>16</v>
      </c>
      <c r="W139" s="51"/>
      <c r="X139" s="51">
        <f t="shared" si="200"/>
        <v>19</v>
      </c>
      <c r="Y139" s="51">
        <f t="shared" si="201"/>
        <v>13</v>
      </c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 spans="2:37" ht="15" customHeight="1" x14ac:dyDescent="0.15">
      <c r="B140" s="22" t="s">
        <v>28</v>
      </c>
      <c r="C140" s="22"/>
      <c r="D140" s="23" t="e">
        <f>VLOOKUP($B140, focusarea_loads!$A$1:$S$200, R140, FALSE)</f>
        <v>#N/A</v>
      </c>
      <c r="E140" s="23" t="e">
        <f t="shared" si="192"/>
        <v>#N/A</v>
      </c>
      <c r="F140" s="23" t="e">
        <f>VLOOKUP($B140, focusarea_loads!$A$1:$S$200, T140, FALSE)</f>
        <v>#N/A</v>
      </c>
      <c r="G140" s="23">
        <v>0</v>
      </c>
      <c r="H140" s="23" t="e">
        <f>VLOOKUP($B140, focusarea_loads!$A$1:$S$200, V140, FALSE)</f>
        <v>#N/A</v>
      </c>
      <c r="I140" s="24" t="e">
        <f t="shared" si="193"/>
        <v>#N/A</v>
      </c>
      <c r="J140" s="23" t="e">
        <f>VLOOKUP($B140, focusarea_loads!$A$1:$S$200, X140, FALSE)</f>
        <v>#N/A</v>
      </c>
      <c r="K140" s="23" t="e">
        <f>VLOOKUP($B140, focusarea_loads!$A$1:$S$200, Y140, FALSE)</f>
        <v>#N/A</v>
      </c>
      <c r="L140" s="25"/>
      <c r="M140" s="26" t="e">
        <f t="shared" si="194"/>
        <v>#N/A</v>
      </c>
      <c r="N140" s="26" t="e">
        <f t="shared" si="195"/>
        <v>#N/A</v>
      </c>
      <c r="O140" s="26"/>
      <c r="P140" s="51">
        <f t="shared" si="196"/>
        <v>0</v>
      </c>
      <c r="Q140" s="51"/>
      <c r="R140" s="51">
        <f t="shared" si="196"/>
        <v>4</v>
      </c>
      <c r="S140" s="51"/>
      <c r="T140" s="51">
        <f t="shared" si="197"/>
        <v>8</v>
      </c>
      <c r="U140" s="51">
        <f t="shared" si="198"/>
        <v>0</v>
      </c>
      <c r="V140" s="51">
        <f t="shared" si="199"/>
        <v>16</v>
      </c>
      <c r="W140" s="51"/>
      <c r="X140" s="51">
        <f t="shared" si="200"/>
        <v>19</v>
      </c>
      <c r="Y140" s="51">
        <f t="shared" si="201"/>
        <v>13</v>
      </c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 spans="2:37" ht="15" customHeight="1" x14ac:dyDescent="0.15">
      <c r="B141" s="22" t="s">
        <v>29</v>
      </c>
      <c r="C141" s="22"/>
      <c r="D141" s="23" t="e">
        <f>VLOOKUP($B141, focusarea_loads!$A$1:$S$200, R141, FALSE)</f>
        <v>#N/A</v>
      </c>
      <c r="E141" s="23" t="e">
        <f t="shared" si="192"/>
        <v>#N/A</v>
      </c>
      <c r="F141" s="23" t="e">
        <f>VLOOKUP($B141, focusarea_loads!$A$1:$S$200, T141, FALSE)</f>
        <v>#N/A</v>
      </c>
      <c r="G141" s="23">
        <v>0</v>
      </c>
      <c r="H141" s="23" t="e">
        <f>VLOOKUP($B141, focusarea_loads!$A$1:$S$200, V141, FALSE)</f>
        <v>#N/A</v>
      </c>
      <c r="I141" s="24" t="e">
        <f t="shared" si="193"/>
        <v>#N/A</v>
      </c>
      <c r="J141" s="23" t="e">
        <f>VLOOKUP($B141, focusarea_loads!$A$1:$S$200, X141, FALSE)</f>
        <v>#N/A</v>
      </c>
      <c r="K141" s="23" t="e">
        <f>VLOOKUP($B141, focusarea_loads!$A$1:$S$200, Y141, FALSE)</f>
        <v>#N/A</v>
      </c>
      <c r="L141" s="25"/>
      <c r="M141" s="26" t="e">
        <f t="shared" si="194"/>
        <v>#N/A</v>
      </c>
      <c r="N141" s="26" t="e">
        <f t="shared" si="195"/>
        <v>#N/A</v>
      </c>
      <c r="O141" s="26"/>
      <c r="P141" s="51">
        <f t="shared" si="196"/>
        <v>0</v>
      </c>
      <c r="Q141" s="51"/>
      <c r="R141" s="51">
        <f t="shared" si="196"/>
        <v>4</v>
      </c>
      <c r="S141" s="51"/>
      <c r="T141" s="51">
        <f t="shared" si="197"/>
        <v>8</v>
      </c>
      <c r="U141" s="51">
        <f t="shared" si="198"/>
        <v>0</v>
      </c>
      <c r="V141" s="51">
        <f t="shared" si="199"/>
        <v>16</v>
      </c>
      <c r="W141" s="51"/>
      <c r="X141" s="51">
        <f t="shared" si="200"/>
        <v>19</v>
      </c>
      <c r="Y141" s="51">
        <f t="shared" si="201"/>
        <v>13</v>
      </c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 spans="2:37" ht="15" customHeight="1" x14ac:dyDescent="0.15">
      <c r="B142" s="22" t="s">
        <v>30</v>
      </c>
      <c r="C142" s="22"/>
      <c r="D142" s="23" t="e">
        <f>VLOOKUP($B142, focusarea_loads!$A$1:$S$200, R142, FALSE)</f>
        <v>#N/A</v>
      </c>
      <c r="E142" s="23" t="e">
        <f t="shared" si="192"/>
        <v>#N/A</v>
      </c>
      <c r="F142" s="23" t="e">
        <f>VLOOKUP($B142, focusarea_loads!$A$1:$S$200, T142, FALSE)</f>
        <v>#N/A</v>
      </c>
      <c r="G142" s="23">
        <v>0</v>
      </c>
      <c r="H142" s="23" t="e">
        <f>VLOOKUP($B142, focusarea_loads!$A$1:$S$200, V142, FALSE)</f>
        <v>#N/A</v>
      </c>
      <c r="I142" s="24" t="e">
        <f t="shared" si="193"/>
        <v>#N/A</v>
      </c>
      <c r="J142" s="23" t="e">
        <f>VLOOKUP($B142, focusarea_loads!$A$1:$S$200, X142, FALSE)</f>
        <v>#N/A</v>
      </c>
      <c r="K142" s="23" t="e">
        <f>VLOOKUP($B142, focusarea_loads!$A$1:$S$200, Y142, FALSE)</f>
        <v>#N/A</v>
      </c>
      <c r="L142" s="25"/>
      <c r="M142" s="26" t="e">
        <f t="shared" si="194"/>
        <v>#N/A</v>
      </c>
      <c r="N142" s="26" t="e">
        <f t="shared" si="195"/>
        <v>#N/A</v>
      </c>
      <c r="O142" s="26"/>
      <c r="P142" s="51">
        <f t="shared" si="196"/>
        <v>0</v>
      </c>
      <c r="Q142" s="51"/>
      <c r="R142" s="51">
        <f t="shared" si="196"/>
        <v>4</v>
      </c>
      <c r="S142" s="51"/>
      <c r="T142" s="51">
        <f t="shared" si="197"/>
        <v>8</v>
      </c>
      <c r="U142" s="51">
        <f t="shared" si="198"/>
        <v>0</v>
      </c>
      <c r="V142" s="51">
        <f t="shared" si="199"/>
        <v>16</v>
      </c>
      <c r="W142" s="51"/>
      <c r="X142" s="51">
        <f t="shared" si="200"/>
        <v>19</v>
      </c>
      <c r="Y142" s="51">
        <f t="shared" si="201"/>
        <v>13</v>
      </c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2:37" ht="15" customHeight="1" x14ac:dyDescent="0.15">
      <c r="B143" s="22" t="s">
        <v>31</v>
      </c>
      <c r="C143" s="22"/>
      <c r="D143" s="23" t="e">
        <f>VLOOKUP($B143, focusarea_loads!$A$1:$S$200, R143, FALSE)</f>
        <v>#N/A</v>
      </c>
      <c r="E143" s="23" t="e">
        <f t="shared" si="192"/>
        <v>#N/A</v>
      </c>
      <c r="F143" s="23" t="e">
        <f>VLOOKUP($B143, focusarea_loads!$A$1:$S$200, T143, FALSE)</f>
        <v>#N/A</v>
      </c>
      <c r="G143" s="23">
        <v>0</v>
      </c>
      <c r="H143" s="23" t="e">
        <f>VLOOKUP($B143, focusarea_loads!$A$1:$S$200, V143, FALSE)</f>
        <v>#N/A</v>
      </c>
      <c r="I143" s="24" t="e">
        <f t="shared" si="193"/>
        <v>#N/A</v>
      </c>
      <c r="J143" s="23" t="e">
        <f>VLOOKUP($B143, focusarea_loads!$A$1:$S$200, X143, FALSE)</f>
        <v>#N/A</v>
      </c>
      <c r="K143" s="23" t="e">
        <f>VLOOKUP($B143, focusarea_loads!$A$1:$S$200, Y143, FALSE)</f>
        <v>#N/A</v>
      </c>
      <c r="L143" s="25"/>
      <c r="M143" s="26" t="e">
        <f t="shared" si="194"/>
        <v>#N/A</v>
      </c>
      <c r="N143" s="26" t="e">
        <f t="shared" si="195"/>
        <v>#N/A</v>
      </c>
      <c r="O143" s="26"/>
      <c r="P143" s="51">
        <f t="shared" si="196"/>
        <v>0</v>
      </c>
      <c r="Q143" s="51"/>
      <c r="R143" s="51">
        <f t="shared" si="196"/>
        <v>4</v>
      </c>
      <c r="S143" s="51"/>
      <c r="T143" s="51">
        <f t="shared" si="197"/>
        <v>8</v>
      </c>
      <c r="U143" s="51">
        <f t="shared" si="198"/>
        <v>0</v>
      </c>
      <c r="V143" s="51">
        <f t="shared" si="199"/>
        <v>16</v>
      </c>
      <c r="W143" s="51"/>
      <c r="X143" s="51">
        <f t="shared" si="200"/>
        <v>19</v>
      </c>
      <c r="Y143" s="51">
        <f t="shared" si="201"/>
        <v>13</v>
      </c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 spans="2:37" ht="15" customHeight="1" x14ac:dyDescent="0.15">
      <c r="B144" s="22" t="s">
        <v>32</v>
      </c>
      <c r="C144" s="22"/>
      <c r="D144" s="23" t="e">
        <f>VLOOKUP($B144, focusarea_loads!$A$1:$S$200, R144, FALSE)</f>
        <v>#N/A</v>
      </c>
      <c r="E144" s="23" t="e">
        <f t="shared" si="192"/>
        <v>#N/A</v>
      </c>
      <c r="F144" s="23" t="e">
        <f>VLOOKUP($B144, focusarea_loads!$A$1:$S$200, T144, FALSE)</f>
        <v>#N/A</v>
      </c>
      <c r="G144" s="23">
        <v>0</v>
      </c>
      <c r="H144" s="23" t="e">
        <f>VLOOKUP($B144, focusarea_loads!$A$1:$S$200, V144, FALSE)</f>
        <v>#N/A</v>
      </c>
      <c r="I144" s="24" t="e">
        <f t="shared" si="193"/>
        <v>#N/A</v>
      </c>
      <c r="J144" s="23" t="e">
        <f>VLOOKUP($B144, focusarea_loads!$A$1:$S$200, X144, FALSE)</f>
        <v>#N/A</v>
      </c>
      <c r="K144" s="23" t="e">
        <f>VLOOKUP($B144, focusarea_loads!$A$1:$S$200, Y144, FALSE)</f>
        <v>#N/A</v>
      </c>
      <c r="L144" s="25"/>
      <c r="M144" s="26" t="e">
        <f t="shared" si="194"/>
        <v>#N/A</v>
      </c>
      <c r="N144" s="26" t="e">
        <f t="shared" si="195"/>
        <v>#N/A</v>
      </c>
      <c r="O144" s="26"/>
      <c r="P144" s="51">
        <f t="shared" si="196"/>
        <v>0</v>
      </c>
      <c r="Q144" s="51"/>
      <c r="R144" s="51">
        <f t="shared" si="196"/>
        <v>4</v>
      </c>
      <c r="S144" s="51"/>
      <c r="T144" s="51">
        <f t="shared" si="197"/>
        <v>8</v>
      </c>
      <c r="U144" s="51">
        <f t="shared" si="198"/>
        <v>0</v>
      </c>
      <c r="V144" s="51">
        <f t="shared" si="199"/>
        <v>16</v>
      </c>
      <c r="W144" s="51"/>
      <c r="X144" s="51">
        <f t="shared" si="200"/>
        <v>19</v>
      </c>
      <c r="Y144" s="51">
        <f t="shared" si="201"/>
        <v>13</v>
      </c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 spans="2:37" ht="15" customHeight="1" x14ac:dyDescent="0.15">
      <c r="B145" s="22" t="s">
        <v>33</v>
      </c>
      <c r="C145" s="22"/>
      <c r="D145" s="23" t="e">
        <f>VLOOKUP($B145, focusarea_loads!$A$1:$S$200, R145, FALSE)</f>
        <v>#N/A</v>
      </c>
      <c r="E145" s="23" t="e">
        <f t="shared" si="192"/>
        <v>#N/A</v>
      </c>
      <c r="F145" s="23" t="e">
        <f>VLOOKUP($B145, focusarea_loads!$A$1:$S$200, T145, FALSE)</f>
        <v>#N/A</v>
      </c>
      <c r="G145" s="23">
        <v>0</v>
      </c>
      <c r="H145" s="23" t="e">
        <f>VLOOKUP($B145, focusarea_loads!$A$1:$S$200, V145, FALSE)</f>
        <v>#N/A</v>
      </c>
      <c r="I145" s="24" t="e">
        <f t="shared" si="193"/>
        <v>#N/A</v>
      </c>
      <c r="J145" s="23" t="e">
        <f>VLOOKUP($B145, focusarea_loads!$A$1:$S$200, X145, FALSE)</f>
        <v>#N/A</v>
      </c>
      <c r="K145" s="23" t="e">
        <f>VLOOKUP($B145, focusarea_loads!$A$1:$S$200, Y145, FALSE)</f>
        <v>#N/A</v>
      </c>
      <c r="L145" s="25"/>
      <c r="M145" s="26" t="e">
        <f t="shared" si="194"/>
        <v>#N/A</v>
      </c>
      <c r="N145" s="26" t="e">
        <f t="shared" si="195"/>
        <v>#N/A</v>
      </c>
      <c r="O145" s="26"/>
      <c r="P145" s="51">
        <f t="shared" si="196"/>
        <v>0</v>
      </c>
      <c r="Q145" s="51"/>
      <c r="R145" s="51">
        <f t="shared" si="196"/>
        <v>4</v>
      </c>
      <c r="S145" s="51"/>
      <c r="T145" s="51">
        <f t="shared" si="197"/>
        <v>8</v>
      </c>
      <c r="U145" s="51">
        <f t="shared" si="198"/>
        <v>0</v>
      </c>
      <c r="V145" s="51">
        <f t="shared" si="199"/>
        <v>16</v>
      </c>
      <c r="W145" s="51"/>
      <c r="X145" s="51">
        <f t="shared" si="200"/>
        <v>19</v>
      </c>
      <c r="Y145" s="51">
        <f t="shared" si="201"/>
        <v>13</v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 spans="2:37" ht="15" customHeight="1" x14ac:dyDescent="0.15">
      <c r="B146" s="22" t="s">
        <v>34</v>
      </c>
      <c r="C146" s="22"/>
      <c r="D146" s="23" t="e">
        <f>VLOOKUP($B146, focusarea_loads!$A$1:$S$200, R146, FALSE)</f>
        <v>#N/A</v>
      </c>
      <c r="E146" s="23" t="e">
        <f t="shared" si="192"/>
        <v>#N/A</v>
      </c>
      <c r="F146" s="23" t="e">
        <f>VLOOKUP($B146, focusarea_loads!$A$1:$S$200, T146, FALSE)</f>
        <v>#N/A</v>
      </c>
      <c r="G146" s="23">
        <v>0</v>
      </c>
      <c r="H146" s="23" t="e">
        <f>VLOOKUP($B146, focusarea_loads!$A$1:$S$200, V146, FALSE)</f>
        <v>#N/A</v>
      </c>
      <c r="I146" s="24" t="e">
        <f t="shared" si="193"/>
        <v>#N/A</v>
      </c>
      <c r="J146" s="23" t="e">
        <f>VLOOKUP($B146, focusarea_loads!$A$1:$S$200, X146, FALSE)</f>
        <v>#N/A</v>
      </c>
      <c r="K146" s="23" t="e">
        <f>VLOOKUP($B146, focusarea_loads!$A$1:$S$200, Y146, FALSE)</f>
        <v>#N/A</v>
      </c>
      <c r="L146" s="25"/>
      <c r="M146" s="26" t="e">
        <f t="shared" si="194"/>
        <v>#N/A</v>
      </c>
      <c r="N146" s="26" t="e">
        <f t="shared" si="195"/>
        <v>#N/A</v>
      </c>
      <c r="O146" s="26"/>
      <c r="P146" s="51">
        <f t="shared" si="196"/>
        <v>0</v>
      </c>
      <c r="Q146" s="51"/>
      <c r="R146" s="51">
        <f t="shared" si="196"/>
        <v>4</v>
      </c>
      <c r="S146" s="51"/>
      <c r="T146" s="51">
        <f t="shared" si="197"/>
        <v>8</v>
      </c>
      <c r="U146" s="51">
        <f t="shared" si="198"/>
        <v>0</v>
      </c>
      <c r="V146" s="51">
        <f t="shared" si="199"/>
        <v>16</v>
      </c>
      <c r="W146" s="51"/>
      <c r="X146" s="51">
        <f t="shared" si="200"/>
        <v>19</v>
      </c>
      <c r="Y146" s="51">
        <f t="shared" si="201"/>
        <v>13</v>
      </c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 spans="2:37" ht="15" customHeight="1" x14ac:dyDescent="0.15">
      <c r="B147" s="22" t="s">
        <v>35</v>
      </c>
      <c r="C147" s="22"/>
      <c r="D147" s="23" t="e">
        <f>VLOOKUP($B147, focusarea_loads!$A$1:$S$200, R147, FALSE)</f>
        <v>#N/A</v>
      </c>
      <c r="E147" s="23" t="e">
        <f t="shared" si="192"/>
        <v>#N/A</v>
      </c>
      <c r="F147" s="23" t="e">
        <f>VLOOKUP($B147, focusarea_loads!$A$1:$S$200, T147, FALSE)</f>
        <v>#N/A</v>
      </c>
      <c r="G147" s="23">
        <v>0</v>
      </c>
      <c r="H147" s="23" t="e">
        <f>VLOOKUP($B147, focusarea_loads!$A$1:$S$200, V147, FALSE)</f>
        <v>#N/A</v>
      </c>
      <c r="I147" s="24" t="e">
        <f t="shared" si="193"/>
        <v>#N/A</v>
      </c>
      <c r="J147" s="23" t="e">
        <f>VLOOKUP($B147, focusarea_loads!$A$1:$S$200, X147, FALSE)</f>
        <v>#N/A</v>
      </c>
      <c r="K147" s="23" t="e">
        <f>VLOOKUP($B147, focusarea_loads!$A$1:$S$200, Y147, FALSE)</f>
        <v>#N/A</v>
      </c>
      <c r="L147" s="25"/>
      <c r="M147" s="26" t="e">
        <f t="shared" si="194"/>
        <v>#N/A</v>
      </c>
      <c r="N147" s="26" t="e">
        <f t="shared" si="195"/>
        <v>#N/A</v>
      </c>
      <c r="O147" s="26"/>
      <c r="P147" s="51">
        <f t="shared" si="196"/>
        <v>0</v>
      </c>
      <c r="Q147" s="51"/>
      <c r="R147" s="51">
        <f t="shared" si="196"/>
        <v>4</v>
      </c>
      <c r="S147" s="51"/>
      <c r="T147" s="51">
        <f t="shared" si="197"/>
        <v>8</v>
      </c>
      <c r="U147" s="51">
        <f t="shared" si="198"/>
        <v>0</v>
      </c>
      <c r="V147" s="51">
        <f t="shared" si="199"/>
        <v>16</v>
      </c>
      <c r="W147" s="51"/>
      <c r="X147" s="51">
        <f t="shared" si="200"/>
        <v>19</v>
      </c>
      <c r="Y147" s="51">
        <f t="shared" si="201"/>
        <v>13</v>
      </c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2:37" ht="15" customHeight="1" x14ac:dyDescent="0.15">
      <c r="B148" s="22" t="s">
        <v>36</v>
      </c>
      <c r="C148" s="22"/>
      <c r="D148" s="23" t="e">
        <f>VLOOKUP($B148, focusarea_loads!$A$1:$S$200, R148, FALSE)</f>
        <v>#N/A</v>
      </c>
      <c r="E148" s="23" t="e">
        <f t="shared" si="192"/>
        <v>#N/A</v>
      </c>
      <c r="F148" s="23" t="e">
        <f>VLOOKUP($B148, focusarea_loads!$A$1:$S$200, T148, FALSE)</f>
        <v>#N/A</v>
      </c>
      <c r="G148" s="23">
        <v>0</v>
      </c>
      <c r="H148" s="23" t="e">
        <f>VLOOKUP($B148, focusarea_loads!$A$1:$S$200, V148, FALSE)</f>
        <v>#N/A</v>
      </c>
      <c r="I148" s="24" t="e">
        <f t="shared" si="193"/>
        <v>#N/A</v>
      </c>
      <c r="J148" s="23" t="e">
        <f>VLOOKUP($B148, focusarea_loads!$A$1:$S$200, X148, FALSE)</f>
        <v>#N/A</v>
      </c>
      <c r="K148" s="23" t="e">
        <f>VLOOKUP($B148, focusarea_loads!$A$1:$S$200, Y148, FALSE)</f>
        <v>#N/A</v>
      </c>
      <c r="L148" s="25"/>
      <c r="M148" s="26" t="e">
        <f t="shared" si="194"/>
        <v>#N/A</v>
      </c>
      <c r="N148" s="26" t="e">
        <f t="shared" si="195"/>
        <v>#N/A</v>
      </c>
      <c r="O148" s="26"/>
      <c r="P148" s="51">
        <f t="shared" si="196"/>
        <v>0</v>
      </c>
      <c r="Q148" s="51"/>
      <c r="R148" s="51">
        <f t="shared" si="196"/>
        <v>4</v>
      </c>
      <c r="S148" s="51"/>
      <c r="T148" s="51">
        <f t="shared" si="197"/>
        <v>8</v>
      </c>
      <c r="U148" s="51">
        <f t="shared" si="198"/>
        <v>0</v>
      </c>
      <c r="V148" s="51">
        <f t="shared" si="199"/>
        <v>16</v>
      </c>
      <c r="W148" s="51"/>
      <c r="X148" s="51">
        <f t="shared" si="200"/>
        <v>19</v>
      </c>
      <c r="Y148" s="51">
        <f t="shared" si="201"/>
        <v>13</v>
      </c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  <row r="149" spans="2:37" ht="15" customHeight="1" x14ac:dyDescent="0.15">
      <c r="B149" s="22" t="s">
        <v>37</v>
      </c>
      <c r="C149" s="22"/>
      <c r="D149" s="23" t="e">
        <f>VLOOKUP($B149, focusarea_loads!$A$1:$S$200, R149, FALSE)</f>
        <v>#N/A</v>
      </c>
      <c r="E149" s="23" t="e">
        <f t="shared" si="192"/>
        <v>#N/A</v>
      </c>
      <c r="F149" s="23" t="e">
        <f>VLOOKUP($B149, focusarea_loads!$A$1:$S$200, T149, FALSE)</f>
        <v>#N/A</v>
      </c>
      <c r="G149" s="23">
        <v>0</v>
      </c>
      <c r="H149" s="23" t="e">
        <f>VLOOKUP($B149, focusarea_loads!$A$1:$S$200, V149, FALSE)</f>
        <v>#N/A</v>
      </c>
      <c r="I149" s="24" t="e">
        <f t="shared" si="193"/>
        <v>#N/A</v>
      </c>
      <c r="J149" s="23" t="e">
        <f>VLOOKUP($B149, focusarea_loads!$A$1:$S$200, X149, FALSE)</f>
        <v>#N/A</v>
      </c>
      <c r="K149" s="23" t="e">
        <f>VLOOKUP($B149, focusarea_loads!$A$1:$S$200, Y149, FALSE)</f>
        <v>#N/A</v>
      </c>
      <c r="L149" s="25"/>
      <c r="M149" s="26" t="e">
        <f t="shared" si="194"/>
        <v>#N/A</v>
      </c>
      <c r="N149" s="26" t="e">
        <f t="shared" si="195"/>
        <v>#N/A</v>
      </c>
      <c r="O149" s="26"/>
      <c r="P149" s="51">
        <f t="shared" si="196"/>
        <v>0</v>
      </c>
      <c r="Q149" s="51"/>
      <c r="R149" s="51">
        <f t="shared" si="196"/>
        <v>4</v>
      </c>
      <c r="S149" s="51"/>
      <c r="T149" s="51">
        <f t="shared" si="197"/>
        <v>8</v>
      </c>
      <c r="U149" s="51">
        <f t="shared" si="198"/>
        <v>0</v>
      </c>
      <c r="V149" s="51">
        <f t="shared" si="199"/>
        <v>16</v>
      </c>
      <c r="W149" s="51"/>
      <c r="X149" s="51">
        <f t="shared" si="200"/>
        <v>19</v>
      </c>
      <c r="Y149" s="51">
        <f t="shared" si="201"/>
        <v>13</v>
      </c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</row>
    <row r="150" spans="2:37" ht="15" customHeight="1" x14ac:dyDescent="0.15">
      <c r="B150" s="22" t="s">
        <v>38</v>
      </c>
      <c r="C150" s="22"/>
      <c r="D150" s="23" t="e">
        <f>VLOOKUP($B150, focusarea_loads!$A$1:$S$200, R150, FALSE)</f>
        <v>#N/A</v>
      </c>
      <c r="E150" s="23" t="e">
        <f t="shared" si="192"/>
        <v>#N/A</v>
      </c>
      <c r="F150" s="23" t="e">
        <f>VLOOKUP($B150, focusarea_loads!$A$1:$S$200, T150, FALSE)</f>
        <v>#N/A</v>
      </c>
      <c r="G150" s="23">
        <v>0</v>
      </c>
      <c r="H150" s="23" t="e">
        <f>VLOOKUP($B150, focusarea_loads!$A$1:$S$200, V150, FALSE)</f>
        <v>#N/A</v>
      </c>
      <c r="I150" s="24" t="e">
        <f t="shared" si="193"/>
        <v>#N/A</v>
      </c>
      <c r="J150" s="23" t="e">
        <f>VLOOKUP($B150, focusarea_loads!$A$1:$S$200, X150, FALSE)</f>
        <v>#N/A</v>
      </c>
      <c r="K150" s="23" t="e">
        <f>VLOOKUP($B150, focusarea_loads!$A$1:$S$200, Y150, FALSE)</f>
        <v>#N/A</v>
      </c>
      <c r="L150" s="25"/>
      <c r="M150" s="26" t="e">
        <f t="shared" si="194"/>
        <v>#N/A</v>
      </c>
      <c r="N150" s="26" t="e">
        <f t="shared" si="195"/>
        <v>#N/A</v>
      </c>
      <c r="O150" s="26"/>
      <c r="P150" s="51">
        <f t="shared" si="196"/>
        <v>0</v>
      </c>
      <c r="Q150" s="51"/>
      <c r="R150" s="51">
        <f t="shared" si="196"/>
        <v>4</v>
      </c>
      <c r="S150" s="51"/>
      <c r="T150" s="51">
        <f t="shared" si="197"/>
        <v>8</v>
      </c>
      <c r="U150" s="51">
        <f t="shared" si="198"/>
        <v>0</v>
      </c>
      <c r="V150" s="51">
        <f t="shared" si="199"/>
        <v>16</v>
      </c>
      <c r="W150" s="51"/>
      <c r="X150" s="51">
        <f t="shared" si="200"/>
        <v>19</v>
      </c>
      <c r="Y150" s="51">
        <f t="shared" si="201"/>
        <v>13</v>
      </c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</row>
    <row r="151" spans="2:37" ht="15" customHeight="1" x14ac:dyDescent="0.15">
      <c r="B151" s="22" t="s">
        <v>39</v>
      </c>
      <c r="C151" s="22"/>
      <c r="D151" s="23" t="e">
        <f>VLOOKUP($B151, focusarea_loads!$A$1:$S$200, R151, FALSE)</f>
        <v>#N/A</v>
      </c>
      <c r="E151" s="23" t="e">
        <f t="shared" si="192"/>
        <v>#N/A</v>
      </c>
      <c r="F151" s="23" t="e">
        <f>VLOOKUP($B151, focusarea_loads!$A$1:$S$200, T151, FALSE)</f>
        <v>#N/A</v>
      </c>
      <c r="G151" s="23">
        <v>0</v>
      </c>
      <c r="H151" s="23" t="e">
        <f>VLOOKUP($B151, focusarea_loads!$A$1:$S$200, V151, FALSE)</f>
        <v>#N/A</v>
      </c>
      <c r="I151" s="24" t="e">
        <f t="shared" si="193"/>
        <v>#N/A</v>
      </c>
      <c r="J151" s="23" t="e">
        <f>VLOOKUP($B151, focusarea_loads!$A$1:$S$200, X151, FALSE)</f>
        <v>#N/A</v>
      </c>
      <c r="K151" s="23" t="e">
        <f>VLOOKUP($B151, focusarea_loads!$A$1:$S$200, Y151, FALSE)</f>
        <v>#N/A</v>
      </c>
      <c r="L151" s="25"/>
      <c r="M151" s="26" t="e">
        <f t="shared" si="194"/>
        <v>#N/A</v>
      </c>
      <c r="N151" s="26" t="e">
        <f t="shared" si="195"/>
        <v>#N/A</v>
      </c>
      <c r="O151" s="26"/>
      <c r="P151" s="51">
        <f t="shared" si="196"/>
        <v>0</v>
      </c>
      <c r="Q151" s="51"/>
      <c r="R151" s="51">
        <f t="shared" si="196"/>
        <v>4</v>
      </c>
      <c r="S151" s="51"/>
      <c r="T151" s="51">
        <f t="shared" si="197"/>
        <v>8</v>
      </c>
      <c r="U151" s="51">
        <f t="shared" si="198"/>
        <v>0</v>
      </c>
      <c r="V151" s="51">
        <f t="shared" si="199"/>
        <v>16</v>
      </c>
      <c r="W151" s="51"/>
      <c r="X151" s="51">
        <f t="shared" si="200"/>
        <v>19</v>
      </c>
      <c r="Y151" s="51">
        <f t="shared" si="201"/>
        <v>13</v>
      </c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</row>
    <row r="152" spans="2:37" ht="15" customHeight="1" x14ac:dyDescent="0.15">
      <c r="B152" s="28" t="s">
        <v>125</v>
      </c>
      <c r="C152" s="28"/>
      <c r="D152" s="23">
        <f>VLOOKUP($B74, cluster_load_noFA!$A$1:$P$10, R152, FALSE)</f>
        <v>172185.01579999999</v>
      </c>
      <c r="E152" s="23">
        <f>F152 - SUM(G152:H152)</f>
        <v>159064517.59603989</v>
      </c>
      <c r="F152" s="23">
        <f>VLOOKUP($B74, cluster_load_noFA!$A$1:$P$10, T152, FALSE)</f>
        <v>120287827.3119</v>
      </c>
      <c r="G152" s="23">
        <v>0</v>
      </c>
      <c r="H152" s="23">
        <f>VLOOKUP($B74, cluster_load_noFA!$A$1:$P$10, V152, FALSE)</f>
        <v>-38776690.284139901</v>
      </c>
      <c r="I152" s="24">
        <f t="shared" si="183"/>
        <v>805999.97599999607</v>
      </c>
      <c r="J152" s="23">
        <f>VLOOKUP($B74, cluster_load_noFA!$A$1:$P$10, X152, FALSE)</f>
        <v>-39582690.260139897</v>
      </c>
      <c r="K152" s="23">
        <f>VLOOKUP($B74, cluster_load_noFA!$A$1:$P$10, Y152, FALSE)</f>
        <v>0</v>
      </c>
      <c r="L152" s="25"/>
      <c r="M152" s="26" t="str">
        <f t="shared" si="184"/>
        <v>--</v>
      </c>
      <c r="N152" s="26" t="str">
        <f t="shared" si="185"/>
        <v>--</v>
      </c>
      <c r="O152" s="26"/>
      <c r="P152" s="55">
        <f>B131</f>
        <v>0</v>
      </c>
      <c r="Q152" s="55">
        <f t="shared" ref="Q152" si="202">C131</f>
        <v>0</v>
      </c>
      <c r="R152" s="55">
        <f>D131</f>
        <v>2</v>
      </c>
      <c r="S152" s="55">
        <f t="shared" ref="S152" si="203">E131</f>
        <v>0</v>
      </c>
      <c r="T152" s="55">
        <f t="shared" ref="T152" si="204">F131</f>
        <v>5</v>
      </c>
      <c r="U152" s="55">
        <f t="shared" ref="U152" si="205">G131</f>
        <v>0</v>
      </c>
      <c r="V152" s="55">
        <f t="shared" ref="V152" si="206">H131</f>
        <v>13</v>
      </c>
      <c r="W152" s="55">
        <f t="shared" ref="W152" si="207">I131</f>
        <v>0</v>
      </c>
      <c r="X152" s="55">
        <f t="shared" ref="X152" si="208">J131</f>
        <v>16</v>
      </c>
      <c r="Y152" s="55">
        <f t="shared" ref="Y152" si="209">K131</f>
        <v>10</v>
      </c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</row>
    <row r="153" spans="2:37" ht="15" customHeight="1" x14ac:dyDescent="0.15">
      <c r="B153" s="28"/>
      <c r="C153" s="28"/>
      <c r="D153" s="25"/>
      <c r="E153" s="25"/>
      <c r="F153" s="25"/>
      <c r="G153" s="25"/>
      <c r="H153" s="25"/>
      <c r="I153" s="29"/>
      <c r="J153" s="25"/>
      <c r="K153" s="25"/>
      <c r="L153" s="25"/>
      <c r="M153" s="25"/>
      <c r="N153" s="25"/>
      <c r="O153" s="25"/>
      <c r="P153" s="25"/>
      <c r="Q153" s="27"/>
      <c r="R153" s="25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</row>
    <row r="154" spans="2:37" ht="15" customHeight="1" x14ac:dyDescent="0.15">
      <c r="B154" s="30" t="s">
        <v>126</v>
      </c>
      <c r="C154" s="30"/>
      <c r="D154" s="31" t="e">
        <f t="shared" ref="D154:K154" si="210">SUM(D135:D152)</f>
        <v>#N/A</v>
      </c>
      <c r="E154" s="31" t="e">
        <f t="shared" si="210"/>
        <v>#N/A</v>
      </c>
      <c r="F154" s="31" t="e">
        <f t="shared" si="210"/>
        <v>#N/A</v>
      </c>
      <c r="G154" s="31">
        <f t="shared" si="210"/>
        <v>0</v>
      </c>
      <c r="H154" s="31" t="e">
        <f t="shared" si="210"/>
        <v>#N/A</v>
      </c>
      <c r="I154" s="31" t="e">
        <f t="shared" si="210"/>
        <v>#N/A</v>
      </c>
      <c r="J154" s="31" t="e">
        <f t="shared" si="210"/>
        <v>#N/A</v>
      </c>
      <c r="K154" s="31" t="e">
        <f t="shared" si="210"/>
        <v>#N/A</v>
      </c>
      <c r="L154" s="32"/>
      <c r="M154" s="33" t="e">
        <f t="shared" ref="M154" si="211">IF($H154&lt;0, "--", I154/$H154)</f>
        <v>#N/A</v>
      </c>
      <c r="N154" s="33" t="e">
        <f t="shared" ref="N154" si="212">IF($H154&lt;0, "--", J154/$H154)</f>
        <v>#N/A</v>
      </c>
      <c r="O154" s="47"/>
      <c r="P154" s="47"/>
      <c r="Q154" s="27"/>
      <c r="R154" s="4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</row>
    <row r="155" spans="2:37" ht="15" customHeight="1" x14ac:dyDescent="0.15">
      <c r="B155" s="9"/>
      <c r="C155" s="9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</row>
    <row r="156" spans="2:37" s="49" customFormat="1" ht="15" customHeight="1" x14ac:dyDescent="0.15">
      <c r="B156" s="50" t="s">
        <v>41</v>
      </c>
      <c r="C156" s="50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 t="s">
        <v>128</v>
      </c>
      <c r="Q156" s="48"/>
      <c r="R156" s="48" t="s">
        <v>128</v>
      </c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</row>
    <row r="157" spans="2:37" ht="15" customHeight="1" x14ac:dyDescent="0.15">
      <c r="B157" s="9"/>
      <c r="C157" s="9"/>
      <c r="D157" s="43">
        <v>4</v>
      </c>
      <c r="F157" s="42">
        <f>MATCH(F161,focusarea_loads!$A$1:$S$1,0)</f>
        <v>7</v>
      </c>
      <c r="G157" s="42">
        <f>MATCH(G161,focusarea_loads!$A$1:$S$1,0)</f>
        <v>9</v>
      </c>
      <c r="H157" s="42">
        <f>MATCH(H161,focusarea_loads!$A$1:$S$1,0)</f>
        <v>14</v>
      </c>
      <c r="I157" s="42"/>
      <c r="J157" s="42">
        <f>MATCH(J161,focusarea_loads!$A$1:$S$1,0)</f>
        <v>17</v>
      </c>
      <c r="K157" s="42">
        <f>MATCH(K161,focusarea_loads!$A$1:$S$1,0)</f>
        <v>11</v>
      </c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</row>
    <row r="158" spans="2:37" ht="15" customHeight="1" x14ac:dyDescent="0.15">
      <c r="B158" s="41"/>
      <c r="C158" s="41"/>
      <c r="D158" s="43">
        <v>2</v>
      </c>
      <c r="F158" s="42">
        <f>MATCH(F161,cluster_load_noFA!$A$1:$P$1,0)</f>
        <v>4</v>
      </c>
      <c r="G158" s="42">
        <f>MATCH(G161,cluster_load_noFA!$A$1:$P$1,0)</f>
        <v>6</v>
      </c>
      <c r="H158" s="42">
        <f>MATCH(H161,cluster_load_noFA!$A$1:$P$1,0)</f>
        <v>11</v>
      </c>
      <c r="I158" s="42"/>
      <c r="J158" s="42">
        <f>MATCH(J161,cluster_load_noFA!$A$1:$P$1,0)</f>
        <v>14</v>
      </c>
      <c r="K158" s="42">
        <f>MATCH(K161,cluster_load_noFA!$A$1:$P$1,0)</f>
        <v>8</v>
      </c>
      <c r="L158" s="34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</row>
    <row r="159" spans="2:37" ht="15" customHeight="1" x14ac:dyDescent="0.15">
      <c r="B159" s="12" t="s">
        <v>124</v>
      </c>
      <c r="C159" s="12"/>
      <c r="D159" s="13"/>
      <c r="E159" s="14" t="s">
        <v>122</v>
      </c>
      <c r="F159" s="15" t="s">
        <v>109</v>
      </c>
      <c r="G159" s="15"/>
      <c r="H159" s="16"/>
      <c r="I159" s="15"/>
      <c r="J159" s="15"/>
      <c r="K159" s="15"/>
      <c r="L159" s="17"/>
      <c r="M159" s="15" t="s">
        <v>110</v>
      </c>
      <c r="N159" s="15"/>
      <c r="O159" s="53"/>
      <c r="P159" s="53"/>
      <c r="Q159" s="35"/>
      <c r="R159" s="53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</row>
    <row r="160" spans="2:37" s="40" customFormat="1" ht="34" customHeight="1" x14ac:dyDescent="0.15">
      <c r="B160" s="39" t="str">
        <f>_xlfn.CONCAT(B156," Cluster")</f>
        <v>New Jersey Highlands Cluster</v>
      </c>
      <c r="C160" s="39"/>
      <c r="D160" s="18" t="s">
        <v>111</v>
      </c>
      <c r="E160" s="18" t="s">
        <v>112</v>
      </c>
      <c r="F160" s="18" t="s">
        <v>113</v>
      </c>
      <c r="G160" s="18" t="s">
        <v>114</v>
      </c>
      <c r="H160" s="18" t="s">
        <v>115</v>
      </c>
      <c r="I160" s="18" t="s">
        <v>116</v>
      </c>
      <c r="J160" s="18" t="s">
        <v>117</v>
      </c>
      <c r="K160" s="18" t="s">
        <v>118</v>
      </c>
      <c r="L160" s="18"/>
      <c r="M160" s="18" t="s">
        <v>119</v>
      </c>
      <c r="N160" s="18" t="s">
        <v>120</v>
      </c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</row>
    <row r="161" spans="2:37" ht="15" customHeight="1" x14ac:dyDescent="0.15">
      <c r="B161" s="36"/>
      <c r="C161" s="36"/>
      <c r="D161" s="36"/>
      <c r="E161" s="36"/>
      <c r="F161" s="19" t="s">
        <v>4</v>
      </c>
      <c r="G161" s="19" t="s">
        <v>7</v>
      </c>
      <c r="H161" s="19" t="s">
        <v>11</v>
      </c>
      <c r="I161" s="36"/>
      <c r="J161" s="19" t="s">
        <v>14</v>
      </c>
      <c r="K161" s="19" t="s">
        <v>8</v>
      </c>
      <c r="L161" s="36"/>
      <c r="M161" s="62" t="s">
        <v>127</v>
      </c>
      <c r="N161" s="63"/>
      <c r="O161" s="54"/>
      <c r="P161" s="54"/>
      <c r="Q161" s="37"/>
      <c r="R161" s="54"/>
      <c r="S161" s="37"/>
      <c r="T161" s="37"/>
      <c r="U161" s="37"/>
      <c r="V161" s="38"/>
      <c r="W161" s="37"/>
      <c r="X161" s="37"/>
      <c r="Y161" s="37"/>
      <c r="Z161" s="37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</row>
    <row r="162" spans="2:37" ht="15" customHeight="1" x14ac:dyDescent="0.15">
      <c r="B162" s="22" t="s">
        <v>40</v>
      </c>
      <c r="C162" s="22"/>
      <c r="D162" s="23" t="e">
        <f>VLOOKUP($B162, focusarea_loads!$A$1:$S$200, R162, FALSE)</f>
        <v>#N/A</v>
      </c>
      <c r="E162" s="23" t="e">
        <f>F162 - SUM(G162:H162)</f>
        <v>#N/A</v>
      </c>
      <c r="F162" s="23" t="e">
        <f>VLOOKUP($B162, focusarea_loads!$A$1:$S$200, T162, FALSE)</f>
        <v>#N/A</v>
      </c>
      <c r="G162" s="23" t="e">
        <f>VLOOKUP($B162, focusarea_loads!$A$1:$S$200, U162, FALSE)</f>
        <v>#N/A</v>
      </c>
      <c r="H162" s="23" t="e">
        <f>VLOOKUP($B162, focusarea_loads!$A$1:$S$200, V162, FALSE)</f>
        <v>#N/A</v>
      </c>
      <c r="I162" s="24" t="e">
        <f>H162-J162</f>
        <v>#N/A</v>
      </c>
      <c r="J162" s="23" t="e">
        <f>VLOOKUP($B162, focusarea_loads!$A$1:$S$200, X162, FALSE)</f>
        <v>#N/A</v>
      </c>
      <c r="K162" s="23" t="e">
        <f>VLOOKUP($B162, focusarea_loads!$A$1:$S$200, Y162, FALSE)</f>
        <v>#N/A</v>
      </c>
      <c r="L162" s="25"/>
      <c r="M162" s="26" t="e">
        <f>IF($H162&lt;0, "--", I162/$H162)</f>
        <v>#N/A</v>
      </c>
      <c r="N162" s="26" t="e">
        <f>IF($H162&lt;0, "--", J162/$H162)</f>
        <v>#N/A</v>
      </c>
      <c r="O162" s="26"/>
      <c r="P162" s="52">
        <f t="shared" ref="P162" si="213">B157</f>
        <v>0</v>
      </c>
      <c r="Q162" s="52"/>
      <c r="R162" s="52">
        <f t="shared" ref="R162" si="214">D157</f>
        <v>4</v>
      </c>
      <c r="S162" s="52"/>
      <c r="T162" s="52">
        <f>F157</f>
        <v>7</v>
      </c>
      <c r="U162" s="52">
        <f>G157</f>
        <v>9</v>
      </c>
      <c r="V162" s="52">
        <f>H157</f>
        <v>14</v>
      </c>
      <c r="W162" s="52"/>
      <c r="X162" s="52">
        <f>J157</f>
        <v>17</v>
      </c>
      <c r="Y162" s="52">
        <f>K157</f>
        <v>11</v>
      </c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</row>
    <row r="163" spans="2:37" ht="15" customHeight="1" x14ac:dyDescent="0.15">
      <c r="B163" s="22" t="s">
        <v>42</v>
      </c>
      <c r="C163" s="22"/>
      <c r="D163" s="23" t="e">
        <f>VLOOKUP($B163, focusarea_loads!$A$1:$S$200, R163, FALSE)</f>
        <v>#N/A</v>
      </c>
      <c r="E163" s="23" t="e">
        <f t="shared" ref="E163:E164" si="215">F163 - SUM(G163:H163)</f>
        <v>#N/A</v>
      </c>
      <c r="F163" s="23" t="e">
        <f>VLOOKUP($B163, focusarea_loads!$A$1:$S$200, T163, FALSE)</f>
        <v>#N/A</v>
      </c>
      <c r="G163" s="23" t="e">
        <f>VLOOKUP($B163, focusarea_loads!$A$1:$S$200, U163, FALSE)</f>
        <v>#N/A</v>
      </c>
      <c r="H163" s="23" t="e">
        <f>VLOOKUP($B163, focusarea_loads!$A$1:$S$200, V163, FALSE)</f>
        <v>#N/A</v>
      </c>
      <c r="I163" s="24" t="e">
        <f t="shared" ref="I163:I174" si="216">H163-J163</f>
        <v>#N/A</v>
      </c>
      <c r="J163" s="23" t="e">
        <f>VLOOKUP($B163, focusarea_loads!$A$1:$S$200, X163, FALSE)</f>
        <v>#N/A</v>
      </c>
      <c r="K163" s="23" t="e">
        <f>VLOOKUP($B163, focusarea_loads!$A$1:$S$200, Y163, FALSE)</f>
        <v>#N/A</v>
      </c>
      <c r="L163" s="25"/>
      <c r="M163" s="26" t="e">
        <f t="shared" ref="M163:M174" si="217">IF($H163&lt;0, "--", I163/$H163)</f>
        <v>#N/A</v>
      </c>
      <c r="N163" s="26" t="e">
        <f t="shared" ref="N163:N174" si="218">IF($H163&lt;0, "--", J163/$H163)</f>
        <v>#N/A</v>
      </c>
      <c r="O163" s="26"/>
      <c r="P163" s="51">
        <f t="shared" ref="P163:R173" si="219">P162</f>
        <v>0</v>
      </c>
      <c r="Q163" s="51"/>
      <c r="R163" s="51">
        <f t="shared" si="219"/>
        <v>4</v>
      </c>
      <c r="S163" s="51"/>
      <c r="T163" s="51">
        <f>T162</f>
        <v>7</v>
      </c>
      <c r="U163" s="51">
        <f t="shared" ref="U163:V164" si="220">U162</f>
        <v>9</v>
      </c>
      <c r="V163" s="51">
        <f t="shared" si="220"/>
        <v>14</v>
      </c>
      <c r="W163" s="51"/>
      <c r="X163" s="51">
        <f t="shared" ref="X163:Y164" si="221">X162</f>
        <v>17</v>
      </c>
      <c r="Y163" s="51">
        <f t="shared" si="221"/>
        <v>11</v>
      </c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</row>
    <row r="164" spans="2:37" ht="15" customHeight="1" x14ac:dyDescent="0.15">
      <c r="B164" s="22" t="s">
        <v>43</v>
      </c>
      <c r="C164" s="22"/>
      <c r="D164" s="23" t="e">
        <f>VLOOKUP($B164, focusarea_loads!$A$1:$S$200, R164, FALSE)</f>
        <v>#N/A</v>
      </c>
      <c r="E164" s="23" t="e">
        <f t="shared" si="215"/>
        <v>#N/A</v>
      </c>
      <c r="F164" s="23" t="e">
        <f>VLOOKUP($B164, focusarea_loads!$A$1:$S$200, T164, FALSE)</f>
        <v>#N/A</v>
      </c>
      <c r="G164" s="23" t="e">
        <f>VLOOKUP($B164, focusarea_loads!$A$1:$S$200, U164, FALSE)</f>
        <v>#N/A</v>
      </c>
      <c r="H164" s="23" t="e">
        <f>VLOOKUP($B164, focusarea_loads!$A$1:$S$200, V164, FALSE)</f>
        <v>#N/A</v>
      </c>
      <c r="I164" s="24" t="e">
        <f t="shared" si="216"/>
        <v>#N/A</v>
      </c>
      <c r="J164" s="23" t="e">
        <f>VLOOKUP($B164, focusarea_loads!$A$1:$S$200, X164, FALSE)</f>
        <v>#N/A</v>
      </c>
      <c r="K164" s="23" t="e">
        <f>VLOOKUP($B164, focusarea_loads!$A$1:$S$200, Y164, FALSE)</f>
        <v>#N/A</v>
      </c>
      <c r="L164" s="25"/>
      <c r="M164" s="26" t="e">
        <f t="shared" si="217"/>
        <v>#N/A</v>
      </c>
      <c r="N164" s="26" t="e">
        <f t="shared" si="218"/>
        <v>#N/A</v>
      </c>
      <c r="O164" s="26"/>
      <c r="P164" s="51">
        <f t="shared" si="219"/>
        <v>0</v>
      </c>
      <c r="Q164" s="51"/>
      <c r="R164" s="51">
        <f t="shared" si="219"/>
        <v>4</v>
      </c>
      <c r="S164" s="51"/>
      <c r="T164" s="51">
        <f t="shared" ref="T164:V173" si="222">T163</f>
        <v>7</v>
      </c>
      <c r="U164" s="51">
        <f t="shared" si="220"/>
        <v>9</v>
      </c>
      <c r="V164" s="51">
        <f t="shared" si="220"/>
        <v>14</v>
      </c>
      <c r="W164" s="51"/>
      <c r="X164" s="51">
        <f t="shared" si="221"/>
        <v>17</v>
      </c>
      <c r="Y164" s="51">
        <f t="shared" si="221"/>
        <v>11</v>
      </c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</row>
    <row r="165" spans="2:37" ht="15" customHeight="1" x14ac:dyDescent="0.15">
      <c r="B165" s="22" t="s">
        <v>44</v>
      </c>
      <c r="C165" s="22"/>
      <c r="D165" s="23" t="e">
        <f>VLOOKUP($B165, focusarea_loads!$A$1:$S$200, R165, FALSE)</f>
        <v>#N/A</v>
      </c>
      <c r="E165" s="23" t="e">
        <f t="shared" ref="E165:E173" si="223">F165 - SUM(G165:H165)</f>
        <v>#N/A</v>
      </c>
      <c r="F165" s="23" t="e">
        <f>VLOOKUP($B165, focusarea_loads!$A$1:$S$200, T165, FALSE)</f>
        <v>#N/A</v>
      </c>
      <c r="G165" s="23" t="e">
        <f>VLOOKUP($B165, focusarea_loads!$A$1:$S$200, U165, FALSE)</f>
        <v>#N/A</v>
      </c>
      <c r="H165" s="23" t="e">
        <f>VLOOKUP($B165, focusarea_loads!$A$1:$S$200, V165, FALSE)</f>
        <v>#N/A</v>
      </c>
      <c r="I165" s="24" t="e">
        <f t="shared" ref="I165:I173" si="224">H165-J165</f>
        <v>#N/A</v>
      </c>
      <c r="J165" s="23" t="e">
        <f>VLOOKUP($B165, focusarea_loads!$A$1:$S$200, X165, FALSE)</f>
        <v>#N/A</v>
      </c>
      <c r="K165" s="23" t="e">
        <f>VLOOKUP($B165, focusarea_loads!$A$1:$S$200, Y165, FALSE)</f>
        <v>#N/A</v>
      </c>
      <c r="L165" s="25"/>
      <c r="M165" s="26" t="e">
        <f t="shared" ref="M165:M173" si="225">IF($H165&lt;0, "--", I165/$H165)</f>
        <v>#N/A</v>
      </c>
      <c r="N165" s="26" t="e">
        <f t="shared" ref="N165:N173" si="226">IF($H165&lt;0, "--", J165/$H165)</f>
        <v>#N/A</v>
      </c>
      <c r="O165" s="26"/>
      <c r="P165" s="51">
        <f t="shared" si="219"/>
        <v>0</v>
      </c>
      <c r="Q165" s="51"/>
      <c r="R165" s="51">
        <f t="shared" si="219"/>
        <v>4</v>
      </c>
      <c r="S165" s="51"/>
      <c r="T165" s="51">
        <f t="shared" si="222"/>
        <v>7</v>
      </c>
      <c r="U165" s="51">
        <f t="shared" si="222"/>
        <v>9</v>
      </c>
      <c r="V165" s="51">
        <f t="shared" si="222"/>
        <v>14</v>
      </c>
      <c r="W165" s="51"/>
      <c r="X165" s="51">
        <f t="shared" ref="X165:Y165" si="227">X164</f>
        <v>17</v>
      </c>
      <c r="Y165" s="51">
        <f t="shared" si="227"/>
        <v>11</v>
      </c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</row>
    <row r="166" spans="2:37" ht="15" customHeight="1" x14ac:dyDescent="0.15">
      <c r="B166" s="22" t="s">
        <v>45</v>
      </c>
      <c r="C166" s="22"/>
      <c r="D166" s="23" t="e">
        <f>VLOOKUP($B166, focusarea_loads!$A$1:$S$200, R166, FALSE)</f>
        <v>#N/A</v>
      </c>
      <c r="E166" s="23" t="e">
        <f t="shared" si="223"/>
        <v>#N/A</v>
      </c>
      <c r="F166" s="23" t="e">
        <f>VLOOKUP($B166, focusarea_loads!$A$1:$S$200, T166, FALSE)</f>
        <v>#N/A</v>
      </c>
      <c r="G166" s="23" t="e">
        <f>VLOOKUP($B166, focusarea_loads!$A$1:$S$200, U166, FALSE)</f>
        <v>#N/A</v>
      </c>
      <c r="H166" s="23" t="e">
        <f>VLOOKUP($B166, focusarea_loads!$A$1:$S$200, V166, FALSE)</f>
        <v>#N/A</v>
      </c>
      <c r="I166" s="24" t="e">
        <f t="shared" si="224"/>
        <v>#N/A</v>
      </c>
      <c r="J166" s="23" t="e">
        <f>VLOOKUP($B166, focusarea_loads!$A$1:$S$200, X166, FALSE)</f>
        <v>#N/A</v>
      </c>
      <c r="K166" s="23" t="e">
        <f>VLOOKUP($B166, focusarea_loads!$A$1:$S$200, Y166, FALSE)</f>
        <v>#N/A</v>
      </c>
      <c r="L166" s="25"/>
      <c r="M166" s="26" t="e">
        <f t="shared" si="225"/>
        <v>#N/A</v>
      </c>
      <c r="N166" s="26" t="e">
        <f t="shared" si="226"/>
        <v>#N/A</v>
      </c>
      <c r="O166" s="26"/>
      <c r="P166" s="51">
        <f t="shared" si="219"/>
        <v>0</v>
      </c>
      <c r="Q166" s="51"/>
      <c r="R166" s="51">
        <f t="shared" si="219"/>
        <v>4</v>
      </c>
      <c r="S166" s="51"/>
      <c r="T166" s="51">
        <f t="shared" si="222"/>
        <v>7</v>
      </c>
      <c r="U166" s="51">
        <f t="shared" si="222"/>
        <v>9</v>
      </c>
      <c r="V166" s="51">
        <f t="shared" si="222"/>
        <v>14</v>
      </c>
      <c r="W166" s="51"/>
      <c r="X166" s="51">
        <f t="shared" ref="X166:Y166" si="228">X165</f>
        <v>17</v>
      </c>
      <c r="Y166" s="51">
        <f t="shared" si="228"/>
        <v>11</v>
      </c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</row>
    <row r="167" spans="2:37" ht="15" customHeight="1" x14ac:dyDescent="0.15">
      <c r="B167" s="22" t="s">
        <v>46</v>
      </c>
      <c r="C167" s="22"/>
      <c r="D167" s="23" t="e">
        <f>VLOOKUP($B167, focusarea_loads!$A$1:$S$200, R167, FALSE)</f>
        <v>#N/A</v>
      </c>
      <c r="E167" s="23" t="e">
        <f t="shared" si="223"/>
        <v>#N/A</v>
      </c>
      <c r="F167" s="23" t="e">
        <f>VLOOKUP($B167, focusarea_loads!$A$1:$S$200, T167, FALSE)</f>
        <v>#N/A</v>
      </c>
      <c r="G167" s="23" t="e">
        <f>VLOOKUP($B167, focusarea_loads!$A$1:$S$200, U167, FALSE)</f>
        <v>#N/A</v>
      </c>
      <c r="H167" s="23" t="e">
        <f>VLOOKUP($B167, focusarea_loads!$A$1:$S$200, V167, FALSE)</f>
        <v>#N/A</v>
      </c>
      <c r="I167" s="24" t="e">
        <f t="shared" si="224"/>
        <v>#N/A</v>
      </c>
      <c r="J167" s="23" t="e">
        <f>VLOOKUP($B167, focusarea_loads!$A$1:$S$200, X167, FALSE)</f>
        <v>#N/A</v>
      </c>
      <c r="K167" s="23" t="e">
        <f>VLOOKUP($B167, focusarea_loads!$A$1:$S$200, Y167, FALSE)</f>
        <v>#N/A</v>
      </c>
      <c r="L167" s="25"/>
      <c r="M167" s="26" t="e">
        <f t="shared" si="225"/>
        <v>#N/A</v>
      </c>
      <c r="N167" s="26" t="e">
        <f t="shared" si="226"/>
        <v>#N/A</v>
      </c>
      <c r="O167" s="26"/>
      <c r="P167" s="51">
        <f t="shared" si="219"/>
        <v>0</v>
      </c>
      <c r="Q167" s="51"/>
      <c r="R167" s="51">
        <f t="shared" si="219"/>
        <v>4</v>
      </c>
      <c r="S167" s="51"/>
      <c r="T167" s="51">
        <f t="shared" si="222"/>
        <v>7</v>
      </c>
      <c r="U167" s="51">
        <f t="shared" si="222"/>
        <v>9</v>
      </c>
      <c r="V167" s="51">
        <f t="shared" si="222"/>
        <v>14</v>
      </c>
      <c r="W167" s="51"/>
      <c r="X167" s="51">
        <f t="shared" ref="X167:Y167" si="229">X166</f>
        <v>17</v>
      </c>
      <c r="Y167" s="51">
        <f t="shared" si="229"/>
        <v>11</v>
      </c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</row>
    <row r="168" spans="2:37" ht="15" customHeight="1" x14ac:dyDescent="0.15">
      <c r="B168" s="22" t="s">
        <v>47</v>
      </c>
      <c r="C168" s="22"/>
      <c r="D168" s="23" t="e">
        <f>VLOOKUP($B168, focusarea_loads!$A$1:$S$200, R168, FALSE)</f>
        <v>#N/A</v>
      </c>
      <c r="E168" s="23" t="e">
        <f t="shared" si="223"/>
        <v>#N/A</v>
      </c>
      <c r="F168" s="23" t="e">
        <f>VLOOKUP($B168, focusarea_loads!$A$1:$S$200, T168, FALSE)</f>
        <v>#N/A</v>
      </c>
      <c r="G168" s="23" t="e">
        <f>VLOOKUP($B168, focusarea_loads!$A$1:$S$200, U168, FALSE)</f>
        <v>#N/A</v>
      </c>
      <c r="H168" s="23" t="e">
        <f>VLOOKUP($B168, focusarea_loads!$A$1:$S$200, V168, FALSE)</f>
        <v>#N/A</v>
      </c>
      <c r="I168" s="24" t="e">
        <f t="shared" si="224"/>
        <v>#N/A</v>
      </c>
      <c r="J168" s="23" t="e">
        <f>VLOOKUP($B168, focusarea_loads!$A$1:$S$200, X168, FALSE)</f>
        <v>#N/A</v>
      </c>
      <c r="K168" s="23" t="e">
        <f>VLOOKUP($B168, focusarea_loads!$A$1:$S$200, Y168, FALSE)</f>
        <v>#N/A</v>
      </c>
      <c r="L168" s="25"/>
      <c r="M168" s="26" t="e">
        <f t="shared" si="225"/>
        <v>#N/A</v>
      </c>
      <c r="N168" s="26" t="e">
        <f t="shared" si="226"/>
        <v>#N/A</v>
      </c>
      <c r="O168" s="26"/>
      <c r="P168" s="51">
        <f t="shared" si="219"/>
        <v>0</v>
      </c>
      <c r="Q168" s="51"/>
      <c r="R168" s="51">
        <f t="shared" si="219"/>
        <v>4</v>
      </c>
      <c r="S168" s="51"/>
      <c r="T168" s="51">
        <f t="shared" si="222"/>
        <v>7</v>
      </c>
      <c r="U168" s="51">
        <f t="shared" si="222"/>
        <v>9</v>
      </c>
      <c r="V168" s="51">
        <f t="shared" si="222"/>
        <v>14</v>
      </c>
      <c r="W168" s="51"/>
      <c r="X168" s="51">
        <f t="shared" ref="X168:Y168" si="230">X167</f>
        <v>17</v>
      </c>
      <c r="Y168" s="51">
        <f t="shared" si="230"/>
        <v>11</v>
      </c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</row>
    <row r="169" spans="2:37" ht="15" customHeight="1" x14ac:dyDescent="0.15">
      <c r="B169" s="22" t="s">
        <v>48</v>
      </c>
      <c r="C169" s="22"/>
      <c r="D169" s="23" t="e">
        <f>VLOOKUP($B169, focusarea_loads!$A$1:$S$200, R169, FALSE)</f>
        <v>#N/A</v>
      </c>
      <c r="E169" s="23" t="e">
        <f t="shared" si="223"/>
        <v>#N/A</v>
      </c>
      <c r="F169" s="23" t="e">
        <f>VLOOKUP($B169, focusarea_loads!$A$1:$S$200, T169, FALSE)</f>
        <v>#N/A</v>
      </c>
      <c r="G169" s="23" t="e">
        <f>VLOOKUP($B169, focusarea_loads!$A$1:$S$200, U169, FALSE)</f>
        <v>#N/A</v>
      </c>
      <c r="H169" s="23" t="e">
        <f>VLOOKUP($B169, focusarea_loads!$A$1:$S$200, V169, FALSE)</f>
        <v>#N/A</v>
      </c>
      <c r="I169" s="24" t="e">
        <f t="shared" si="224"/>
        <v>#N/A</v>
      </c>
      <c r="J169" s="23" t="e">
        <f>VLOOKUP($B169, focusarea_loads!$A$1:$S$200, X169, FALSE)</f>
        <v>#N/A</v>
      </c>
      <c r="K169" s="23" t="e">
        <f>VLOOKUP($B169, focusarea_loads!$A$1:$S$200, Y169, FALSE)</f>
        <v>#N/A</v>
      </c>
      <c r="L169" s="25"/>
      <c r="M169" s="26" t="e">
        <f t="shared" si="225"/>
        <v>#N/A</v>
      </c>
      <c r="N169" s="26" t="e">
        <f t="shared" si="226"/>
        <v>#N/A</v>
      </c>
      <c r="O169" s="26"/>
      <c r="P169" s="51">
        <f t="shared" si="219"/>
        <v>0</v>
      </c>
      <c r="Q169" s="51"/>
      <c r="R169" s="51">
        <f t="shared" si="219"/>
        <v>4</v>
      </c>
      <c r="S169" s="51"/>
      <c r="T169" s="51">
        <f t="shared" si="222"/>
        <v>7</v>
      </c>
      <c r="U169" s="51">
        <f t="shared" si="222"/>
        <v>9</v>
      </c>
      <c r="V169" s="51">
        <f t="shared" si="222"/>
        <v>14</v>
      </c>
      <c r="W169" s="51"/>
      <c r="X169" s="51">
        <f t="shared" ref="X169:Y169" si="231">X168</f>
        <v>17</v>
      </c>
      <c r="Y169" s="51">
        <f t="shared" si="231"/>
        <v>11</v>
      </c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</row>
    <row r="170" spans="2:37" ht="15" customHeight="1" x14ac:dyDescent="0.15">
      <c r="B170" s="22" t="s">
        <v>49</v>
      </c>
      <c r="C170" s="22"/>
      <c r="D170" s="23" t="e">
        <f>VLOOKUP($B170, focusarea_loads!$A$1:$S$200, R170, FALSE)</f>
        <v>#N/A</v>
      </c>
      <c r="E170" s="23" t="e">
        <f t="shared" si="223"/>
        <v>#N/A</v>
      </c>
      <c r="F170" s="23" t="e">
        <f>VLOOKUP($B170, focusarea_loads!$A$1:$S$200, T170, FALSE)</f>
        <v>#N/A</v>
      </c>
      <c r="G170" s="23" t="e">
        <f>VLOOKUP($B170, focusarea_loads!$A$1:$S$200, U170, FALSE)</f>
        <v>#N/A</v>
      </c>
      <c r="H170" s="23" t="e">
        <f>VLOOKUP($B170, focusarea_loads!$A$1:$S$200, V170, FALSE)</f>
        <v>#N/A</v>
      </c>
      <c r="I170" s="24" t="e">
        <f t="shared" si="224"/>
        <v>#N/A</v>
      </c>
      <c r="J170" s="23" t="e">
        <f>VLOOKUP($B170, focusarea_loads!$A$1:$S$200, X170, FALSE)</f>
        <v>#N/A</v>
      </c>
      <c r="K170" s="23" t="e">
        <f>VLOOKUP($B170, focusarea_loads!$A$1:$S$200, Y170, FALSE)</f>
        <v>#N/A</v>
      </c>
      <c r="L170" s="25"/>
      <c r="M170" s="26" t="e">
        <f t="shared" si="225"/>
        <v>#N/A</v>
      </c>
      <c r="N170" s="26" t="e">
        <f t="shared" si="226"/>
        <v>#N/A</v>
      </c>
      <c r="O170" s="26"/>
      <c r="P170" s="51">
        <f t="shared" si="219"/>
        <v>0</v>
      </c>
      <c r="Q170" s="51"/>
      <c r="R170" s="51">
        <f t="shared" si="219"/>
        <v>4</v>
      </c>
      <c r="S170" s="51"/>
      <c r="T170" s="51">
        <f t="shared" si="222"/>
        <v>7</v>
      </c>
      <c r="U170" s="51">
        <f t="shared" si="222"/>
        <v>9</v>
      </c>
      <c r="V170" s="51">
        <f t="shared" si="222"/>
        <v>14</v>
      </c>
      <c r="W170" s="51"/>
      <c r="X170" s="51">
        <f t="shared" ref="X170:Y170" si="232">X169</f>
        <v>17</v>
      </c>
      <c r="Y170" s="51">
        <f t="shared" si="232"/>
        <v>11</v>
      </c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</row>
    <row r="171" spans="2:37" ht="15" customHeight="1" x14ac:dyDescent="0.15">
      <c r="B171" s="22" t="s">
        <v>50</v>
      </c>
      <c r="C171" s="22"/>
      <c r="D171" s="23" t="e">
        <f>VLOOKUP($B171, focusarea_loads!$A$1:$S$200, R171, FALSE)</f>
        <v>#N/A</v>
      </c>
      <c r="E171" s="23" t="e">
        <f t="shared" si="223"/>
        <v>#N/A</v>
      </c>
      <c r="F171" s="23" t="e">
        <f>VLOOKUP($B171, focusarea_loads!$A$1:$S$200, T171, FALSE)</f>
        <v>#N/A</v>
      </c>
      <c r="G171" s="23" t="e">
        <f>VLOOKUP($B171, focusarea_loads!$A$1:$S$200, U171, FALSE)</f>
        <v>#N/A</v>
      </c>
      <c r="H171" s="23" t="e">
        <f>VLOOKUP($B171, focusarea_loads!$A$1:$S$200, V171, FALSE)</f>
        <v>#N/A</v>
      </c>
      <c r="I171" s="24" t="e">
        <f t="shared" si="224"/>
        <v>#N/A</v>
      </c>
      <c r="J171" s="23" t="e">
        <f>VLOOKUP($B171, focusarea_loads!$A$1:$S$200, X171, FALSE)</f>
        <v>#N/A</v>
      </c>
      <c r="K171" s="23" t="e">
        <f>VLOOKUP($B171, focusarea_loads!$A$1:$S$200, Y171, FALSE)</f>
        <v>#N/A</v>
      </c>
      <c r="L171" s="25"/>
      <c r="M171" s="26" t="e">
        <f t="shared" si="225"/>
        <v>#N/A</v>
      </c>
      <c r="N171" s="26" t="e">
        <f t="shared" si="226"/>
        <v>#N/A</v>
      </c>
      <c r="O171" s="26"/>
      <c r="P171" s="51">
        <f t="shared" si="219"/>
        <v>0</v>
      </c>
      <c r="Q171" s="51"/>
      <c r="R171" s="51">
        <f t="shared" si="219"/>
        <v>4</v>
      </c>
      <c r="S171" s="51"/>
      <c r="T171" s="51">
        <f t="shared" si="222"/>
        <v>7</v>
      </c>
      <c r="U171" s="51">
        <f t="shared" si="222"/>
        <v>9</v>
      </c>
      <c r="V171" s="51">
        <f t="shared" si="222"/>
        <v>14</v>
      </c>
      <c r="W171" s="51"/>
      <c r="X171" s="51">
        <f t="shared" ref="X171:Y171" si="233">X170</f>
        <v>17</v>
      </c>
      <c r="Y171" s="51">
        <f t="shared" si="233"/>
        <v>11</v>
      </c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</row>
    <row r="172" spans="2:37" ht="15" customHeight="1" x14ac:dyDescent="0.15">
      <c r="B172" s="22" t="s">
        <v>51</v>
      </c>
      <c r="C172" s="22"/>
      <c r="D172" s="23" t="e">
        <f>VLOOKUP($B172, focusarea_loads!$A$1:$S$200, R172, FALSE)</f>
        <v>#N/A</v>
      </c>
      <c r="E172" s="23" t="e">
        <f t="shared" si="223"/>
        <v>#N/A</v>
      </c>
      <c r="F172" s="23" t="e">
        <f>VLOOKUP($B172, focusarea_loads!$A$1:$S$200, T172, FALSE)</f>
        <v>#N/A</v>
      </c>
      <c r="G172" s="23" t="e">
        <f>VLOOKUP($B172, focusarea_loads!$A$1:$S$200, U172, FALSE)</f>
        <v>#N/A</v>
      </c>
      <c r="H172" s="23" t="e">
        <f>VLOOKUP($B172, focusarea_loads!$A$1:$S$200, V172, FALSE)</f>
        <v>#N/A</v>
      </c>
      <c r="I172" s="24" t="e">
        <f t="shared" si="224"/>
        <v>#N/A</v>
      </c>
      <c r="J172" s="23" t="e">
        <f>VLOOKUP($B172, focusarea_loads!$A$1:$S$200, X172, FALSE)</f>
        <v>#N/A</v>
      </c>
      <c r="K172" s="23" t="e">
        <f>VLOOKUP($B172, focusarea_loads!$A$1:$S$200, Y172, FALSE)</f>
        <v>#N/A</v>
      </c>
      <c r="L172" s="25"/>
      <c r="M172" s="26" t="e">
        <f t="shared" si="225"/>
        <v>#N/A</v>
      </c>
      <c r="N172" s="26" t="e">
        <f t="shared" si="226"/>
        <v>#N/A</v>
      </c>
      <c r="O172" s="26"/>
      <c r="P172" s="51">
        <f t="shared" si="219"/>
        <v>0</v>
      </c>
      <c r="Q172" s="51"/>
      <c r="R172" s="51">
        <f t="shared" si="219"/>
        <v>4</v>
      </c>
      <c r="S172" s="51"/>
      <c r="T172" s="51">
        <f t="shared" si="222"/>
        <v>7</v>
      </c>
      <c r="U172" s="51">
        <f t="shared" si="222"/>
        <v>9</v>
      </c>
      <c r="V172" s="51">
        <f t="shared" si="222"/>
        <v>14</v>
      </c>
      <c r="W172" s="51"/>
      <c r="X172" s="51">
        <f t="shared" ref="X172:Y172" si="234">X171</f>
        <v>17</v>
      </c>
      <c r="Y172" s="51">
        <f t="shared" si="234"/>
        <v>11</v>
      </c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</row>
    <row r="173" spans="2:37" ht="15" customHeight="1" x14ac:dyDescent="0.15">
      <c r="B173" s="22" t="s">
        <v>52</v>
      </c>
      <c r="C173" s="22"/>
      <c r="D173" s="23" t="e">
        <f>VLOOKUP($B173, focusarea_loads!$A$1:$S$200, R173, FALSE)</f>
        <v>#N/A</v>
      </c>
      <c r="E173" s="23" t="e">
        <f t="shared" si="223"/>
        <v>#N/A</v>
      </c>
      <c r="F173" s="23" t="e">
        <f>VLOOKUP($B173, focusarea_loads!$A$1:$S$200, T173, FALSE)</f>
        <v>#N/A</v>
      </c>
      <c r="G173" s="23" t="e">
        <f>VLOOKUP($B173, focusarea_loads!$A$1:$S$200, U173, FALSE)</f>
        <v>#N/A</v>
      </c>
      <c r="H173" s="23" t="e">
        <f>VLOOKUP($B173, focusarea_loads!$A$1:$S$200, V173, FALSE)</f>
        <v>#N/A</v>
      </c>
      <c r="I173" s="24" t="e">
        <f t="shared" si="224"/>
        <v>#N/A</v>
      </c>
      <c r="J173" s="23" t="e">
        <f>VLOOKUP($B173, focusarea_loads!$A$1:$S$200, X173, FALSE)</f>
        <v>#N/A</v>
      </c>
      <c r="K173" s="23" t="e">
        <f>VLOOKUP($B173, focusarea_loads!$A$1:$S$200, Y173, FALSE)</f>
        <v>#N/A</v>
      </c>
      <c r="L173" s="25"/>
      <c r="M173" s="26" t="e">
        <f t="shared" si="225"/>
        <v>#N/A</v>
      </c>
      <c r="N173" s="26" t="e">
        <f t="shared" si="226"/>
        <v>#N/A</v>
      </c>
      <c r="O173" s="26"/>
      <c r="P173" s="51">
        <f t="shared" si="219"/>
        <v>0</v>
      </c>
      <c r="Q173" s="51"/>
      <c r="R173" s="51">
        <f t="shared" si="219"/>
        <v>4</v>
      </c>
      <c r="S173" s="51"/>
      <c r="T173" s="51">
        <f t="shared" si="222"/>
        <v>7</v>
      </c>
      <c r="U173" s="51">
        <f t="shared" si="222"/>
        <v>9</v>
      </c>
      <c r="V173" s="51">
        <f t="shared" si="222"/>
        <v>14</v>
      </c>
      <c r="W173" s="51"/>
      <c r="X173" s="51">
        <f t="shared" ref="X173:Y173" si="235">X172</f>
        <v>17</v>
      </c>
      <c r="Y173" s="51">
        <f t="shared" si="235"/>
        <v>11</v>
      </c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</row>
    <row r="174" spans="2:37" ht="15" customHeight="1" x14ac:dyDescent="0.15">
      <c r="B174" s="28" t="s">
        <v>125</v>
      </c>
      <c r="C174" s="28"/>
      <c r="D174" s="23">
        <f>VLOOKUP($B156, cluster_load_noFA!$A$1:$P$10, R174, FALSE)</f>
        <v>97953.762300000002</v>
      </c>
      <c r="E174" s="23">
        <f>F174 - SUM(G174:H174)</f>
        <v>1672070.7224610001</v>
      </c>
      <c r="F174" s="23">
        <f>VLOOKUP($B156, cluster_load_noFA!$A$1:$P$10, T174, FALSE)</f>
        <v>1026635.2897</v>
      </c>
      <c r="G174" s="23">
        <f>VLOOKUP($B156, cluster_load_noFA!$A$1:$P$10, U174, FALSE)</f>
        <v>205521.187937412</v>
      </c>
      <c r="H174" s="23">
        <f>VLOOKUP($B156, cluster_load_noFA!$A$1:$P$10, V174, FALSE)</f>
        <v>-850956.62069841195</v>
      </c>
      <c r="I174" s="24">
        <f t="shared" si="216"/>
        <v>682.73050000006333</v>
      </c>
      <c r="J174" s="23">
        <f>VLOOKUP($B156, cluster_load_noFA!$A$1:$P$10, X174, FALSE)</f>
        <v>-851639.35119841201</v>
      </c>
      <c r="K174" s="23">
        <f>VLOOKUP($B156, cluster_load_noFA!$A$1:$P$10, Y174, FALSE)</f>
        <v>86.957788787016</v>
      </c>
      <c r="L174" s="25"/>
      <c r="M174" s="26" t="str">
        <f t="shared" si="217"/>
        <v>--</v>
      </c>
      <c r="N174" s="26" t="str">
        <f t="shared" si="218"/>
        <v>--</v>
      </c>
      <c r="O174" s="26"/>
      <c r="P174" s="55">
        <f>B158</f>
        <v>0</v>
      </c>
      <c r="Q174" s="55">
        <f>C158</f>
        <v>0</v>
      </c>
      <c r="R174" s="55">
        <f>D158</f>
        <v>2</v>
      </c>
      <c r="S174" s="55">
        <f>E158</f>
        <v>0</v>
      </c>
      <c r="T174" s="55">
        <f>F158</f>
        <v>4</v>
      </c>
      <c r="U174" s="55">
        <f>G158</f>
        <v>6</v>
      </c>
      <c r="V174" s="55">
        <f>H158</f>
        <v>11</v>
      </c>
      <c r="W174" s="55">
        <f>I158</f>
        <v>0</v>
      </c>
      <c r="X174" s="55">
        <f>J158</f>
        <v>14</v>
      </c>
      <c r="Y174" s="55">
        <f>K158</f>
        <v>8</v>
      </c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</row>
    <row r="175" spans="2:37" ht="15" customHeight="1" x14ac:dyDescent="0.15">
      <c r="B175" s="28"/>
      <c r="C175" s="28"/>
      <c r="D175" s="25"/>
      <c r="E175" s="25"/>
      <c r="F175" s="25"/>
      <c r="G175" s="25"/>
      <c r="H175" s="25"/>
      <c r="I175" s="29"/>
      <c r="J175" s="25"/>
      <c r="K175" s="25"/>
      <c r="L175" s="25"/>
      <c r="M175" s="25"/>
      <c r="N175" s="25"/>
      <c r="O175" s="25"/>
      <c r="P175" s="25"/>
      <c r="Q175" s="27"/>
      <c r="R175" s="25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</row>
    <row r="176" spans="2:37" ht="15" customHeight="1" x14ac:dyDescent="0.15">
      <c r="B176" s="30" t="s">
        <v>126</v>
      </c>
      <c r="C176" s="30"/>
      <c r="D176" s="31" t="e">
        <f t="shared" ref="D176:K176" si="236">SUM(D162:D174)</f>
        <v>#N/A</v>
      </c>
      <c r="E176" s="31" t="e">
        <f t="shared" si="236"/>
        <v>#N/A</v>
      </c>
      <c r="F176" s="31" t="e">
        <f t="shared" si="236"/>
        <v>#N/A</v>
      </c>
      <c r="G176" s="31" t="e">
        <f t="shared" si="236"/>
        <v>#N/A</v>
      </c>
      <c r="H176" s="31" t="e">
        <f t="shared" si="236"/>
        <v>#N/A</v>
      </c>
      <c r="I176" s="31" t="e">
        <f t="shared" si="236"/>
        <v>#N/A</v>
      </c>
      <c r="J176" s="31" t="e">
        <f t="shared" si="236"/>
        <v>#N/A</v>
      </c>
      <c r="K176" s="31" t="e">
        <f t="shared" si="236"/>
        <v>#N/A</v>
      </c>
      <c r="L176" s="32"/>
      <c r="M176" s="33" t="e">
        <f t="shared" ref="M176" si="237">IF($H176&lt;0, "--", I176/$H176)</f>
        <v>#N/A</v>
      </c>
      <c r="N176" s="33" t="e">
        <f t="shared" ref="N176" si="238">IF($H176&lt;0, "--", J176/$H176)</f>
        <v>#N/A</v>
      </c>
      <c r="O176" s="47"/>
      <c r="P176" s="47"/>
      <c r="Q176" s="27"/>
      <c r="R176" s="4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</row>
    <row r="178" spans="1:37" ht="15" customHeight="1" x14ac:dyDescent="0.15">
      <c r="B178" s="77">
        <v>4</v>
      </c>
      <c r="C178" s="77">
        <v>3</v>
      </c>
      <c r="D178" s="43">
        <v>5</v>
      </c>
      <c r="F178" s="42">
        <f>MATCH(F182,focusarea_loads!$A$1:$S$1,0)</f>
        <v>6</v>
      </c>
      <c r="G178" s="42">
        <f>MATCH(G$22,focusarea_loads!$A$1:$S$1,0)</f>
        <v>10</v>
      </c>
      <c r="H178" s="42">
        <f>MATCH(H$22,focusarea_loads!$A$1:$S$1,0)</f>
        <v>15</v>
      </c>
      <c r="I178" s="10"/>
      <c r="J178" s="42">
        <f>MATCH(J$22,focusarea_loads!$A$1:$S$1,0)</f>
        <v>18</v>
      </c>
      <c r="K178" s="42">
        <f>MATCH(K$22,focusarea_loads!$A$1:$S$1,0)</f>
        <v>12</v>
      </c>
    </row>
    <row r="179" spans="1:37" ht="17" customHeight="1" x14ac:dyDescent="0.15">
      <c r="B179" s="41"/>
      <c r="C179" s="78"/>
      <c r="D179" s="43">
        <v>2</v>
      </c>
      <c r="F179" s="42">
        <f>MATCH(F182,cluster_load_noFA!$A$1:$P$1,0)</f>
        <v>3</v>
      </c>
      <c r="G179" s="42">
        <f>MATCH(G182,cluster_load_noFA!$A$1:$P$1,0)</f>
        <v>7</v>
      </c>
      <c r="H179" s="42">
        <f>MATCH(H182,cluster_load_noFA!$A$1:$P$1,0)</f>
        <v>12</v>
      </c>
      <c r="I179" s="42"/>
      <c r="J179" s="42">
        <f>MATCH(J182,cluster_load_noFA!$A$1:$P$1,0)</f>
        <v>15</v>
      </c>
      <c r="K179" s="42">
        <f>MATCH(K182,cluster_load_noFA!$A$1:$P$1,0)</f>
        <v>9</v>
      </c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</row>
    <row r="180" spans="1:37" ht="15" customHeight="1" x14ac:dyDescent="0.15">
      <c r="B180" s="12" t="s">
        <v>124</v>
      </c>
      <c r="C180" s="79"/>
      <c r="D180" s="13"/>
      <c r="E180" s="14" t="s">
        <v>108</v>
      </c>
      <c r="F180" s="15" t="s">
        <v>109</v>
      </c>
      <c r="G180" s="15"/>
      <c r="H180" s="16"/>
      <c r="I180" s="15"/>
      <c r="J180" s="15"/>
      <c r="K180" s="15"/>
      <c r="L180" s="17"/>
      <c r="M180" s="15" t="s">
        <v>110</v>
      </c>
      <c r="N180" s="15"/>
      <c r="O180" s="53"/>
      <c r="P180" s="53"/>
      <c r="Q180" s="10"/>
      <c r="R180" s="53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</row>
    <row r="181" spans="1:37" s="40" customFormat="1" ht="34" customHeight="1" x14ac:dyDescent="0.15">
      <c r="B181" s="39" t="str">
        <f>_xlfn.CONCAT(B156," Cluster")</f>
        <v>New Jersey Highlands Cluster</v>
      </c>
      <c r="C181" s="82" t="s">
        <v>302</v>
      </c>
      <c r="D181" s="18" t="s">
        <v>111</v>
      </c>
      <c r="E181" s="18" t="s">
        <v>112</v>
      </c>
      <c r="F181" s="18" t="s">
        <v>113</v>
      </c>
      <c r="G181" s="18" t="s">
        <v>114</v>
      </c>
      <c r="H181" s="18" t="s">
        <v>115</v>
      </c>
      <c r="I181" s="18" t="s">
        <v>116</v>
      </c>
      <c r="J181" s="18" t="s">
        <v>117</v>
      </c>
      <c r="K181" s="18" t="s">
        <v>118</v>
      </c>
      <c r="L181" s="18"/>
      <c r="M181" s="18" t="s">
        <v>119</v>
      </c>
      <c r="N181" s="18" t="s">
        <v>120</v>
      </c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</row>
    <row r="182" spans="1:37" ht="15" customHeight="1" x14ac:dyDescent="0.15">
      <c r="B182" s="19"/>
      <c r="C182" s="19"/>
      <c r="D182" s="19"/>
      <c r="E182" s="19"/>
      <c r="F182" s="19" t="s">
        <v>3</v>
      </c>
      <c r="G182" s="19" t="s">
        <v>6</v>
      </c>
      <c r="H182" s="19" t="s">
        <v>12</v>
      </c>
      <c r="I182" s="19"/>
      <c r="J182" s="19" t="s">
        <v>15</v>
      </c>
      <c r="K182" s="19" t="s">
        <v>9</v>
      </c>
      <c r="L182" s="19"/>
      <c r="M182" s="62" t="s">
        <v>127</v>
      </c>
      <c r="N182" s="63"/>
      <c r="O182" s="54"/>
      <c r="P182" s="54"/>
      <c r="Q182" s="20"/>
      <c r="R182" s="54"/>
      <c r="S182" s="20"/>
      <c r="T182" s="20"/>
      <c r="U182" s="20"/>
      <c r="V182" s="21"/>
      <c r="W182" s="20"/>
      <c r="X182" s="20"/>
      <c r="Y182" s="20"/>
      <c r="Z182" s="20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</row>
    <row r="183" spans="1:37" s="40" customFormat="1" ht="24" customHeight="1" x14ac:dyDescent="0.15">
      <c r="A183" s="22" t="s">
        <v>216</v>
      </c>
      <c r="B183" s="69" t="str">
        <f>VLOOKUP($A183, focusarea_loads!$A$1:$S$200, P183, FALSE)</f>
        <v>Beaver Brook</v>
      </c>
      <c r="C183" s="70" t="str">
        <f>VLOOKUP($A183, focusarea_loads!$A$1:$S$200, Q183, FALSE)</f>
        <v>Phase 2</v>
      </c>
      <c r="D183" s="24">
        <f>VLOOKUP($A183, focusarea_loads!$A$1:$S$200, R183, FALSE)</f>
        <v>3859.9874</v>
      </c>
      <c r="E183" s="24">
        <f>F183 - SUM(G183:H183)</f>
        <v>1196.596094</v>
      </c>
      <c r="F183" s="24">
        <f>VLOOKUP($A183, focusarea_loads!$A$1:$S$200, T183, FALSE)</f>
        <v>1338.5840000000001</v>
      </c>
      <c r="G183" s="24">
        <f>VLOOKUP($A183, focusarea_loads!$A$1:$S$200, U183, FALSE)</f>
        <v>0</v>
      </c>
      <c r="H183" s="24">
        <f>VLOOKUP($A183, focusarea_loads!$A$1:$S$200, V183, FALSE)</f>
        <v>141.98790600000001</v>
      </c>
      <c r="I183" s="24">
        <f>H183-J183</f>
        <v>0</v>
      </c>
      <c r="J183" s="24">
        <f>VLOOKUP($A183, focusarea_loads!$A$1:$S$200, X183, FALSE)</f>
        <v>141.98790600000001</v>
      </c>
      <c r="K183" s="24">
        <f>VLOOKUP($A183, focusarea_loads!$A$1:$S$200, Y183, FALSE)</f>
        <v>0</v>
      </c>
      <c r="L183" s="29"/>
      <c r="M183" s="64">
        <f>IF($H183&lt;0, "--", I183/$H183)</f>
        <v>0</v>
      </c>
      <c r="N183" s="64">
        <f>IF($H183&lt;0, "--", J183/$H183)</f>
        <v>1</v>
      </c>
      <c r="O183" s="64"/>
      <c r="P183" s="66">
        <f t="shared" ref="P183:Q183" si="239">B178</f>
        <v>4</v>
      </c>
      <c r="Q183" s="66">
        <f t="shared" si="239"/>
        <v>3</v>
      </c>
      <c r="R183" s="66">
        <f t="shared" ref="R183" si="240">D178</f>
        <v>5</v>
      </c>
      <c r="S183" s="66"/>
      <c r="T183" s="66">
        <f>F178</f>
        <v>6</v>
      </c>
      <c r="U183" s="66">
        <f>G178</f>
        <v>10</v>
      </c>
      <c r="V183" s="66">
        <f>H178</f>
        <v>15</v>
      </c>
      <c r="W183" s="66"/>
      <c r="X183" s="66">
        <f>J178</f>
        <v>18</v>
      </c>
      <c r="Y183" s="66">
        <f>K178</f>
        <v>12</v>
      </c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</row>
    <row r="184" spans="1:37" s="40" customFormat="1" ht="24" customHeight="1" x14ac:dyDescent="0.15">
      <c r="A184" s="22" t="s">
        <v>214</v>
      </c>
      <c r="B184" s="69" t="str">
        <f>VLOOKUP($A184, focusarea_loads!$A$1:$S$200, P184, FALSE)</f>
        <v>Lopatcong Creek</v>
      </c>
      <c r="C184" s="70" t="str">
        <f>VLOOKUP($A184, focusarea_loads!$A$1:$S$200, Q184, FALSE)</f>
        <v>Phase 2</v>
      </c>
      <c r="D184" s="24">
        <f>VLOOKUP($A184, focusarea_loads!$A$1:$S$200, R184, FALSE)</f>
        <v>3876.8101999999999</v>
      </c>
      <c r="E184" s="24">
        <f t="shared" ref="E184:E185" si="241">F184 - SUM(G184:H184)</f>
        <v>1201.8111620000564</v>
      </c>
      <c r="F184" s="24">
        <f>VLOOKUP($A184, focusarea_loads!$A$1:$S$200, T184, FALSE)</f>
        <v>24528.144199999999</v>
      </c>
      <c r="G184" s="24">
        <f>VLOOKUP($A184, focusarea_loads!$A$1:$S$200, U184, FALSE)</f>
        <v>843.55830869594195</v>
      </c>
      <c r="H184" s="24">
        <f>VLOOKUP($A184, focusarea_loads!$A$1:$S$200, V184, FALSE)</f>
        <v>22482.774729304001</v>
      </c>
      <c r="I184" s="24">
        <f t="shared" ref="I184:I191" si="242">H184-J184</f>
        <v>136.70360000000073</v>
      </c>
      <c r="J184" s="24">
        <f>VLOOKUP($A184, focusarea_loads!$A$1:$S$200, X184, FALSE)</f>
        <v>22346.071129304</v>
      </c>
      <c r="K184" s="24">
        <f>VLOOKUP($A184, focusarea_loads!$A$1:$S$200, Y184, FALSE)</f>
        <v>0</v>
      </c>
      <c r="L184" s="29"/>
      <c r="M184" s="64">
        <f t="shared" ref="M184:M185" si="243">IF($H184&lt;0, "--", I184/$H184)</f>
        <v>6.080370490116665E-3</v>
      </c>
      <c r="N184" s="64">
        <f t="shared" ref="N184:N185" si="244">IF($H184&lt;0, "--", J184/$H184)</f>
        <v>0.99391962950988333</v>
      </c>
      <c r="O184" s="64"/>
      <c r="P184" s="67">
        <f t="shared" ref="P184:R191" si="245">P183</f>
        <v>4</v>
      </c>
      <c r="Q184" s="67">
        <f t="shared" ref="Q184" si="246">Q183</f>
        <v>3</v>
      </c>
      <c r="R184" s="67">
        <f t="shared" si="245"/>
        <v>5</v>
      </c>
      <c r="S184" s="67"/>
      <c r="T184" s="67">
        <f>T183</f>
        <v>6</v>
      </c>
      <c r="U184" s="67">
        <f t="shared" ref="U184:V185" si="247">U183</f>
        <v>10</v>
      </c>
      <c r="V184" s="67">
        <f t="shared" si="247"/>
        <v>15</v>
      </c>
      <c r="W184" s="67"/>
      <c r="X184" s="67">
        <f t="shared" ref="X184:Y185" si="248">X183</f>
        <v>18</v>
      </c>
      <c r="Y184" s="67">
        <f t="shared" si="248"/>
        <v>12</v>
      </c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</row>
    <row r="185" spans="1:37" s="40" customFormat="1" ht="24" customHeight="1" x14ac:dyDescent="0.15">
      <c r="A185" s="22" t="s">
        <v>218</v>
      </c>
      <c r="B185" s="69" t="str">
        <f>VLOOKUP($A185, focusarea_loads!$A$1:$S$200, P185, FALSE)</f>
        <v>Lower Middle Musconetcong</v>
      </c>
      <c r="C185" s="70" t="str">
        <f>VLOOKUP($A185, focusarea_loads!$A$1:$S$200, Q185, FALSE)</f>
        <v>Phase 2</v>
      </c>
      <c r="D185" s="24">
        <f>VLOOKUP($A185, focusarea_loads!$A$1:$S$200, R185, FALSE)</f>
        <v>11985.530500000001</v>
      </c>
      <c r="E185" s="24">
        <f t="shared" si="241"/>
        <v>3715.5144550000095</v>
      </c>
      <c r="F185" s="24">
        <f>VLOOKUP($A185, focusarea_loads!$A$1:$S$200, T185, FALSE)</f>
        <v>10503.0175</v>
      </c>
      <c r="G185" s="24">
        <f>VLOOKUP($A185, focusarea_loads!$A$1:$S$200, U185, FALSE)</f>
        <v>1207.42757915114</v>
      </c>
      <c r="H185" s="24">
        <f>VLOOKUP($A185, focusarea_loads!$A$1:$S$200, V185, FALSE)</f>
        <v>5580.0754658488504</v>
      </c>
      <c r="I185" s="24">
        <f t="shared" si="242"/>
        <v>2160.0594000000006</v>
      </c>
      <c r="J185" s="24">
        <f>VLOOKUP($A185, focusarea_loads!$A$1:$S$200, X185, FALSE)</f>
        <v>3420.0160658488498</v>
      </c>
      <c r="K185" s="24">
        <f>VLOOKUP($A185, focusarea_loads!$A$1:$S$200, Y185, FALSE)</f>
        <v>0</v>
      </c>
      <c r="L185" s="29"/>
      <c r="M185" s="64">
        <f t="shared" si="243"/>
        <v>0.38710218405109126</v>
      </c>
      <c r="N185" s="64">
        <f t="shared" si="244"/>
        <v>0.61289781594890869</v>
      </c>
      <c r="O185" s="64"/>
      <c r="P185" s="67">
        <f t="shared" si="245"/>
        <v>4</v>
      </c>
      <c r="Q185" s="67">
        <f t="shared" ref="Q185" si="249">Q184</f>
        <v>3</v>
      </c>
      <c r="R185" s="67">
        <f t="shared" si="245"/>
        <v>5</v>
      </c>
      <c r="S185" s="67"/>
      <c r="T185" s="67">
        <f t="shared" ref="T185:V191" si="250">T184</f>
        <v>6</v>
      </c>
      <c r="U185" s="67">
        <f t="shared" si="247"/>
        <v>10</v>
      </c>
      <c r="V185" s="67">
        <f t="shared" si="247"/>
        <v>15</v>
      </c>
      <c r="W185" s="67"/>
      <c r="X185" s="67">
        <f t="shared" si="248"/>
        <v>18</v>
      </c>
      <c r="Y185" s="67">
        <f t="shared" si="248"/>
        <v>12</v>
      </c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</row>
    <row r="186" spans="1:37" s="40" customFormat="1" ht="24" customHeight="1" x14ac:dyDescent="0.15">
      <c r="A186" s="22" t="s">
        <v>212</v>
      </c>
      <c r="B186" s="69" t="str">
        <f>VLOOKUP($A186, focusarea_loads!$A$1:$S$200, P186, FALSE)</f>
        <v>Paulinskill</v>
      </c>
      <c r="C186" s="70" t="str">
        <f>VLOOKUP($A186, focusarea_loads!$A$1:$S$200, Q186, FALSE)</f>
        <v>Phase 2</v>
      </c>
      <c r="D186" s="24">
        <f>VLOOKUP($A186, focusarea_loads!$A$1:$S$200, R186, FALSE)</f>
        <v>27100.275699999998</v>
      </c>
      <c r="E186" s="24">
        <f t="shared" ref="E186:E191" si="251">F186 - SUM(G186:H186)</f>
        <v>8401.0854670000044</v>
      </c>
      <c r="F186" s="24">
        <f>VLOOKUP($A186, focusarea_loads!$A$1:$S$200, T186, FALSE)</f>
        <v>10835.2706</v>
      </c>
      <c r="G186" s="24">
        <f>VLOOKUP($A186, focusarea_loads!$A$1:$S$200, U186, FALSE)</f>
        <v>595.90880522428597</v>
      </c>
      <c r="H186" s="24">
        <f>VLOOKUP($A186, focusarea_loads!$A$1:$S$200, V186, FALSE)</f>
        <v>1838.2763277757099</v>
      </c>
      <c r="I186" s="24">
        <f t="shared" si="242"/>
        <v>2501.925399999996</v>
      </c>
      <c r="J186" s="24">
        <f>VLOOKUP($A186, focusarea_loads!$A$1:$S$200, X186, FALSE)</f>
        <v>-663.64907222428599</v>
      </c>
      <c r="K186" s="24">
        <f>VLOOKUP($A186, focusarea_loads!$A$1:$S$200, Y186, FALSE)</f>
        <v>102.29213835773</v>
      </c>
      <c r="L186" s="29"/>
      <c r="M186" s="64">
        <f t="shared" ref="M186:M191" si="252">IF($H186&lt;0, "--", I186/$H186)</f>
        <v>1.3610170365558114</v>
      </c>
      <c r="N186" s="64">
        <f t="shared" ref="N186:N191" si="253">IF($H186&lt;0, "--", J186/$H186)</f>
        <v>-0.3610170365558113</v>
      </c>
      <c r="O186" s="64"/>
      <c r="P186" s="67">
        <f t="shared" si="245"/>
        <v>4</v>
      </c>
      <c r="Q186" s="67">
        <f t="shared" ref="Q186" si="254">Q185</f>
        <v>3</v>
      </c>
      <c r="R186" s="67">
        <f t="shared" si="245"/>
        <v>5</v>
      </c>
      <c r="S186" s="67"/>
      <c r="T186" s="67">
        <f t="shared" si="250"/>
        <v>6</v>
      </c>
      <c r="U186" s="67">
        <f t="shared" si="250"/>
        <v>10</v>
      </c>
      <c r="V186" s="67">
        <f t="shared" si="250"/>
        <v>15</v>
      </c>
      <c r="W186" s="67"/>
      <c r="X186" s="67">
        <f t="shared" ref="X186:Y186" si="255">X185</f>
        <v>18</v>
      </c>
      <c r="Y186" s="67">
        <f t="shared" si="255"/>
        <v>12</v>
      </c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</row>
    <row r="187" spans="1:37" s="40" customFormat="1" ht="24" customHeight="1" x14ac:dyDescent="0.15">
      <c r="A187" s="22" t="s">
        <v>220</v>
      </c>
      <c r="B187" s="69" t="str">
        <f>VLOOKUP($A187, focusarea_loads!$A$1:$S$200, P187, FALSE)</f>
        <v>Upper Musconetcong</v>
      </c>
      <c r="C187" s="70" t="str">
        <f>VLOOKUP($A187, focusarea_loads!$A$1:$S$200, Q187, FALSE)</f>
        <v>Phase 2</v>
      </c>
      <c r="D187" s="24">
        <f>VLOOKUP($A187, focusarea_loads!$A$1:$S$200, R187, FALSE)</f>
        <v>9168.7891</v>
      </c>
      <c r="E187" s="24">
        <f t="shared" si="251"/>
        <v>2842.3246209999998</v>
      </c>
      <c r="F187" s="24">
        <f>VLOOKUP($A187, focusarea_loads!$A$1:$S$200, T187, FALSE)</f>
        <v>1979.4623999999999</v>
      </c>
      <c r="G187" s="24">
        <f>VLOOKUP($A187, focusarea_loads!$A$1:$S$200, U187, FALSE)</f>
        <v>0</v>
      </c>
      <c r="H187" s="24">
        <f>VLOOKUP($A187, focusarea_loads!$A$1:$S$200, V187, FALSE)</f>
        <v>-862.86222099999998</v>
      </c>
      <c r="I187" s="24">
        <f t="shared" si="242"/>
        <v>0</v>
      </c>
      <c r="J187" s="24">
        <f>VLOOKUP($A187, focusarea_loads!$A$1:$S$200, X187, FALSE)</f>
        <v>-862.86222099999998</v>
      </c>
      <c r="K187" s="24">
        <f>VLOOKUP($A187, focusarea_loads!$A$1:$S$200, Y187, FALSE)</f>
        <v>1066.0785940056901</v>
      </c>
      <c r="L187" s="29"/>
      <c r="M187" s="64" t="str">
        <f t="shared" si="252"/>
        <v>--</v>
      </c>
      <c r="N187" s="64" t="str">
        <f t="shared" si="253"/>
        <v>--</v>
      </c>
      <c r="O187" s="64"/>
      <c r="P187" s="67">
        <f t="shared" si="245"/>
        <v>4</v>
      </c>
      <c r="Q187" s="67">
        <f t="shared" ref="Q187" si="256">Q186</f>
        <v>3</v>
      </c>
      <c r="R187" s="67">
        <f t="shared" si="245"/>
        <v>5</v>
      </c>
      <c r="S187" s="67"/>
      <c r="T187" s="67">
        <f t="shared" si="250"/>
        <v>6</v>
      </c>
      <c r="U187" s="67">
        <f t="shared" si="250"/>
        <v>10</v>
      </c>
      <c r="V187" s="67">
        <f t="shared" si="250"/>
        <v>15</v>
      </c>
      <c r="W187" s="67"/>
      <c r="X187" s="67">
        <f t="shared" ref="X187:Y187" si="257">X186</f>
        <v>18</v>
      </c>
      <c r="Y187" s="67">
        <f t="shared" si="257"/>
        <v>12</v>
      </c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</row>
    <row r="188" spans="1:37" s="40" customFormat="1" ht="24" customHeight="1" x14ac:dyDescent="0.15">
      <c r="A188" s="22" t="s">
        <v>223</v>
      </c>
      <c r="B188" s="69" t="str">
        <f>VLOOKUP($A188, focusarea_loads!$A$1:$S$200, P188, FALSE)</f>
        <v>Lopatcong Creek</v>
      </c>
      <c r="C188" s="70" t="str">
        <f>VLOOKUP($A188, focusarea_loads!$A$1:$S$200, Q188, FALSE)</f>
        <v>Phase 1 only</v>
      </c>
      <c r="D188" s="24">
        <f>VLOOKUP($A188, focusarea_loads!$A$1:$S$200, R188, FALSE)</f>
        <v>2906.3132999999998</v>
      </c>
      <c r="E188" s="24">
        <f t="shared" si="251"/>
        <v>900.95712300000014</v>
      </c>
      <c r="F188" s="24">
        <f>VLOOKUP($A188, focusarea_loads!$A$1:$S$200, T188, FALSE)</f>
        <v>32878.2088</v>
      </c>
      <c r="G188" s="24">
        <f>VLOOKUP($A188, focusarea_loads!$A$1:$S$200, U188, FALSE)</f>
        <v>49199.771356228601</v>
      </c>
      <c r="H188" s="24">
        <f>VLOOKUP($A188, focusarea_loads!$A$1:$S$200, V188, FALSE)</f>
        <v>-17222.519679228601</v>
      </c>
      <c r="I188" s="24">
        <f t="shared" si="242"/>
        <v>48.578600000000733</v>
      </c>
      <c r="J188" s="24">
        <f>VLOOKUP($A188, focusarea_loads!$A$1:$S$200, X188, FALSE)</f>
        <v>-17271.098279228601</v>
      </c>
      <c r="K188" s="24">
        <f>VLOOKUP($A188, focusarea_loads!$A$1:$S$200, Y188, FALSE)</f>
        <v>0</v>
      </c>
      <c r="L188" s="29"/>
      <c r="M188" s="64" t="str">
        <f t="shared" si="252"/>
        <v>--</v>
      </c>
      <c r="N188" s="64" t="str">
        <f t="shared" si="253"/>
        <v>--</v>
      </c>
      <c r="O188" s="64"/>
      <c r="P188" s="67">
        <f t="shared" si="245"/>
        <v>4</v>
      </c>
      <c r="Q188" s="67">
        <f t="shared" ref="Q188" si="258">Q187</f>
        <v>3</v>
      </c>
      <c r="R188" s="67">
        <f t="shared" si="245"/>
        <v>5</v>
      </c>
      <c r="S188" s="67"/>
      <c r="T188" s="67">
        <f t="shared" si="250"/>
        <v>6</v>
      </c>
      <c r="U188" s="67">
        <f t="shared" si="250"/>
        <v>10</v>
      </c>
      <c r="V188" s="67">
        <f t="shared" si="250"/>
        <v>15</v>
      </c>
      <c r="W188" s="67"/>
      <c r="X188" s="67">
        <f t="shared" ref="X188:Y188" si="259">X187</f>
        <v>18</v>
      </c>
      <c r="Y188" s="67">
        <f t="shared" si="259"/>
        <v>12</v>
      </c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</row>
    <row r="189" spans="1:37" s="40" customFormat="1" ht="24" customHeight="1" x14ac:dyDescent="0.15">
      <c r="A189" s="22" t="s">
        <v>221</v>
      </c>
      <c r="B189" s="69" t="str">
        <f>VLOOKUP($A189, focusarea_loads!$A$1:$S$200, P189, FALSE)</f>
        <v>Lower Musconetcong</v>
      </c>
      <c r="C189" s="70" t="str">
        <f>VLOOKUP($A189, focusarea_loads!$A$1:$S$200, Q189, FALSE)</f>
        <v>Phase 1 only</v>
      </c>
      <c r="D189" s="24">
        <f>VLOOKUP($A189, focusarea_loads!$A$1:$S$200, R189, FALSE)</f>
        <v>4612.0590000000002</v>
      </c>
      <c r="E189" s="24">
        <f t="shared" si="251"/>
        <v>1429.7382900000021</v>
      </c>
      <c r="F189" s="24">
        <f>VLOOKUP($A189, focusarea_loads!$A$1:$S$200, T189, FALSE)</f>
        <v>3702.2963</v>
      </c>
      <c r="G189" s="24">
        <f>VLOOKUP($A189, focusarea_loads!$A$1:$S$200, U189, FALSE)</f>
        <v>19.439961023577599</v>
      </c>
      <c r="H189" s="24">
        <f>VLOOKUP($A189, focusarea_loads!$A$1:$S$200, V189, FALSE)</f>
        <v>2253.1180489764201</v>
      </c>
      <c r="I189" s="24">
        <f t="shared" si="242"/>
        <v>201.39820000000009</v>
      </c>
      <c r="J189" s="24">
        <f>VLOOKUP($A189, focusarea_loads!$A$1:$S$200, X189, FALSE)</f>
        <v>2051.7198489764201</v>
      </c>
      <c r="K189" s="24">
        <f>VLOOKUP($A189, focusarea_loads!$A$1:$S$200, Y189, FALSE)</f>
        <v>0</v>
      </c>
      <c r="L189" s="29"/>
      <c r="M189" s="64">
        <f t="shared" si="252"/>
        <v>8.9386439424021413E-2</v>
      </c>
      <c r="N189" s="64">
        <f t="shared" si="253"/>
        <v>0.91061356057597864</v>
      </c>
      <c r="O189" s="64"/>
      <c r="P189" s="67">
        <f t="shared" si="245"/>
        <v>4</v>
      </c>
      <c r="Q189" s="67">
        <f t="shared" ref="Q189" si="260">Q188</f>
        <v>3</v>
      </c>
      <c r="R189" s="67">
        <f t="shared" si="245"/>
        <v>5</v>
      </c>
      <c r="S189" s="67"/>
      <c r="T189" s="67">
        <f t="shared" si="250"/>
        <v>6</v>
      </c>
      <c r="U189" s="67">
        <f t="shared" si="250"/>
        <v>10</v>
      </c>
      <c r="V189" s="67">
        <f t="shared" si="250"/>
        <v>15</v>
      </c>
      <c r="W189" s="67"/>
      <c r="X189" s="67">
        <f t="shared" ref="X189:Y189" si="261">X188</f>
        <v>18</v>
      </c>
      <c r="Y189" s="67">
        <f t="shared" si="261"/>
        <v>12</v>
      </c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</row>
    <row r="190" spans="1:37" s="40" customFormat="1" ht="24" customHeight="1" x14ac:dyDescent="0.15">
      <c r="A190" s="22" t="s">
        <v>208</v>
      </c>
      <c r="B190" s="69" t="str">
        <f>VLOOKUP($A190, focusarea_loads!$A$1:$S$200, P190, FALSE)</f>
        <v>Upper Musconetcong</v>
      </c>
      <c r="C190" s="70" t="str">
        <f>VLOOKUP($A190, focusarea_loads!$A$1:$S$200, Q190, FALSE)</f>
        <v>Phase 1 only</v>
      </c>
      <c r="D190" s="24">
        <f>VLOOKUP($A190, focusarea_loads!$A$1:$S$200, R190, FALSE)</f>
        <v>11881.8297</v>
      </c>
      <c r="E190" s="24">
        <f t="shared" si="251"/>
        <v>3683.3672070000002</v>
      </c>
      <c r="F190" s="24">
        <f>VLOOKUP($A190, focusarea_loads!$A$1:$S$200, T190, FALSE)</f>
        <v>3551.7413000000001</v>
      </c>
      <c r="G190" s="24">
        <f>VLOOKUP($A190, focusarea_loads!$A$1:$S$200, U190, FALSE)</f>
        <v>1053.2278883159699</v>
      </c>
      <c r="H190" s="24">
        <f>VLOOKUP($A190, focusarea_loads!$A$1:$S$200, V190, FALSE)</f>
        <v>-1184.85379531597</v>
      </c>
      <c r="I190" s="24">
        <f t="shared" si="242"/>
        <v>1.4369999999998981</v>
      </c>
      <c r="J190" s="24">
        <f>VLOOKUP($A190, focusarea_loads!$A$1:$S$200, X190, FALSE)</f>
        <v>-1186.2907953159699</v>
      </c>
      <c r="K190" s="24">
        <f>VLOOKUP($A190, focusarea_loads!$A$1:$S$200, Y190, FALSE)</f>
        <v>85.474904167320503</v>
      </c>
      <c r="L190" s="29"/>
      <c r="M190" s="64" t="str">
        <f t="shared" si="252"/>
        <v>--</v>
      </c>
      <c r="N190" s="64" t="str">
        <f t="shared" si="253"/>
        <v>--</v>
      </c>
      <c r="O190" s="64"/>
      <c r="P190" s="67">
        <f t="shared" si="245"/>
        <v>4</v>
      </c>
      <c r="Q190" s="67">
        <f t="shared" ref="Q190" si="262">Q189</f>
        <v>3</v>
      </c>
      <c r="R190" s="67">
        <f t="shared" si="245"/>
        <v>5</v>
      </c>
      <c r="S190" s="67"/>
      <c r="T190" s="67">
        <f t="shared" si="250"/>
        <v>6</v>
      </c>
      <c r="U190" s="67">
        <f t="shared" si="250"/>
        <v>10</v>
      </c>
      <c r="V190" s="67">
        <f t="shared" si="250"/>
        <v>15</v>
      </c>
      <c r="W190" s="67"/>
      <c r="X190" s="67">
        <f t="shared" ref="X190:Y190" si="263">X189</f>
        <v>18</v>
      </c>
      <c r="Y190" s="67">
        <f t="shared" si="263"/>
        <v>12</v>
      </c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</row>
    <row r="191" spans="1:37" s="40" customFormat="1" ht="24" customHeight="1" x14ac:dyDescent="0.15">
      <c r="A191" s="22" t="s">
        <v>210</v>
      </c>
      <c r="B191" s="69" t="str">
        <f>VLOOKUP($A191, focusarea_loads!$A$1:$S$200, P191, FALSE)</f>
        <v>Upper Paulins Kill</v>
      </c>
      <c r="C191" s="70" t="str">
        <f>VLOOKUP($A191, focusarea_loads!$A$1:$S$200, Q191, FALSE)</f>
        <v>Phase 1 only</v>
      </c>
      <c r="D191" s="24">
        <f>VLOOKUP($A191, focusarea_loads!$A$1:$S$200, R191, FALSE)</f>
        <v>5301.7882</v>
      </c>
      <c r="E191" s="24">
        <f t="shared" si="251"/>
        <v>1643.5543419999999</v>
      </c>
      <c r="F191" s="24">
        <f>VLOOKUP($A191, focusarea_loads!$A$1:$S$200, T191, FALSE)</f>
        <v>2038.9781</v>
      </c>
      <c r="G191" s="24">
        <f>VLOOKUP($A191, focusarea_loads!$A$1:$S$200, U191, FALSE)</f>
        <v>0</v>
      </c>
      <c r="H191" s="24">
        <f>VLOOKUP($A191, focusarea_loads!$A$1:$S$200, V191, FALSE)</f>
        <v>395.42375800000002</v>
      </c>
      <c r="I191" s="24">
        <f t="shared" si="242"/>
        <v>0</v>
      </c>
      <c r="J191" s="24">
        <f>VLOOKUP($A191, focusarea_loads!$A$1:$S$200, X191, FALSE)</f>
        <v>395.42375800000002</v>
      </c>
      <c r="K191" s="24">
        <f>VLOOKUP($A191, focusarea_loads!$A$1:$S$200, Y191, FALSE)</f>
        <v>0</v>
      </c>
      <c r="L191" s="29"/>
      <c r="M191" s="64">
        <f t="shared" si="252"/>
        <v>0</v>
      </c>
      <c r="N191" s="64">
        <f t="shared" si="253"/>
        <v>1</v>
      </c>
      <c r="O191" s="64"/>
      <c r="P191" s="67">
        <f t="shared" si="245"/>
        <v>4</v>
      </c>
      <c r="Q191" s="67">
        <f t="shared" ref="Q191" si="264">Q190</f>
        <v>3</v>
      </c>
      <c r="R191" s="67">
        <f t="shared" si="245"/>
        <v>5</v>
      </c>
      <c r="S191" s="67"/>
      <c r="T191" s="67">
        <f t="shared" si="250"/>
        <v>6</v>
      </c>
      <c r="U191" s="67">
        <f t="shared" si="250"/>
        <v>10</v>
      </c>
      <c r="V191" s="67">
        <f t="shared" si="250"/>
        <v>15</v>
      </c>
      <c r="W191" s="67"/>
      <c r="X191" s="67">
        <f t="shared" ref="X191:Y191" si="265">X190</f>
        <v>18</v>
      </c>
      <c r="Y191" s="67">
        <f t="shared" si="265"/>
        <v>12</v>
      </c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</row>
    <row r="192" spans="1:37" ht="15" customHeight="1" x14ac:dyDescent="0.15">
      <c r="B192" s="28" t="s">
        <v>125</v>
      </c>
      <c r="C192" s="28"/>
      <c r="D192" s="23">
        <f>VLOOKUP($B156, cluster_load_noFA!$A$1:$P$10, R192, FALSE)</f>
        <v>97953.762300000002</v>
      </c>
      <c r="E192" s="23">
        <f>F192 - SUM(G192:H192)</f>
        <v>30365.666313000103</v>
      </c>
      <c r="F192" s="23">
        <f>VLOOKUP($B156, cluster_load_noFA!$A$1:$P$10, T192, FALSE)</f>
        <v>71201.658100000001</v>
      </c>
      <c r="G192" s="23">
        <f>VLOOKUP($B156, cluster_load_noFA!$A$1:$P$10, U192, FALSE)</f>
        <v>14889.680146727</v>
      </c>
      <c r="H192" s="23">
        <f>VLOOKUP($B156, cluster_load_noFA!$A$1:$P$10, V192, FALSE)</f>
        <v>25946.311640272899</v>
      </c>
      <c r="I192" s="24">
        <f t="shared" ref="I192" si="266">H192-J192</f>
        <v>352.89709999999832</v>
      </c>
      <c r="J192" s="23">
        <f>VLOOKUP($B156, cluster_load_noFA!$A$1:$P$10, X192, FALSE)</f>
        <v>25593.414540272901</v>
      </c>
      <c r="K192" s="23">
        <f>VLOOKUP($B156, cluster_load_noFA!$A$1:$P$10, Y192, FALSE)</f>
        <v>20.6774417718397</v>
      </c>
      <c r="L192" s="25"/>
      <c r="M192" s="26">
        <f t="shared" ref="M192" si="267">IF($H192&lt;0, "--", I192/$H192)</f>
        <v>1.3601050696247886E-2</v>
      </c>
      <c r="N192" s="26">
        <f t="shared" ref="N192" si="268">IF($H192&lt;0, "--", J192/$H192)</f>
        <v>0.98639894930375216</v>
      </c>
      <c r="O192" s="26"/>
      <c r="P192" s="55">
        <f>B179</f>
        <v>0</v>
      </c>
      <c r="Q192" s="55">
        <f>C179</f>
        <v>0</v>
      </c>
      <c r="R192" s="55">
        <f>D179</f>
        <v>2</v>
      </c>
      <c r="S192" s="55">
        <f>E179</f>
        <v>0</v>
      </c>
      <c r="T192" s="55">
        <f>F179</f>
        <v>3</v>
      </c>
      <c r="U192" s="55">
        <f>G179</f>
        <v>7</v>
      </c>
      <c r="V192" s="55">
        <f>H179</f>
        <v>12</v>
      </c>
      <c r="W192" s="55">
        <f>I179</f>
        <v>0</v>
      </c>
      <c r="X192" s="55">
        <f>J179</f>
        <v>15</v>
      </c>
      <c r="Y192" s="55">
        <f>K179</f>
        <v>9</v>
      </c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</row>
    <row r="193" spans="2:37" s="84" customFormat="1" ht="18" customHeight="1" x14ac:dyDescent="0.15">
      <c r="B193" s="76" t="s">
        <v>126</v>
      </c>
      <c r="C193" s="72"/>
      <c r="D193" s="73">
        <f>SUM(D183:D192)</f>
        <v>178647.14539999998</v>
      </c>
      <c r="E193" s="73">
        <f>SUM(E183:E192)</f>
        <v>55380.615074000176</v>
      </c>
      <c r="F193" s="73">
        <f>SUM(F183:F192)</f>
        <v>162557.36129999999</v>
      </c>
      <c r="G193" s="73">
        <f>SUM(G183:G192)</f>
        <v>67809.014045366508</v>
      </c>
      <c r="H193" s="73">
        <f>SUM(H183:H192)</f>
        <v>39367.732180633313</v>
      </c>
      <c r="I193" s="73">
        <f>SUM(I183:I192)</f>
        <v>5402.9992999999959</v>
      </c>
      <c r="J193" s="73">
        <f>SUM(J183:J192)</f>
        <v>33964.73288063331</v>
      </c>
      <c r="K193" s="73">
        <f>SUM(K183:K192)</f>
        <v>1274.5230783025804</v>
      </c>
      <c r="L193" s="74"/>
      <c r="M193" s="75">
        <f t="shared" ref="M193" si="269">IF($H193&lt;0, "--", I193/$H193)</f>
        <v>0.13724436234246595</v>
      </c>
      <c r="N193" s="75">
        <f t="shared" ref="N193" si="270">IF($H193&lt;0, "--", J193/$H193)</f>
        <v>0.86275563765753382</v>
      </c>
      <c r="O193" s="47"/>
      <c r="P193" s="47"/>
      <c r="Q193" s="85"/>
      <c r="R193" s="47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</row>
    <row r="194" spans="2:37" ht="15" customHeight="1" x14ac:dyDescent="0.15">
      <c r="B194" s="44"/>
      <c r="C194" s="44"/>
      <c r="D194" s="45"/>
      <c r="E194" s="45"/>
      <c r="F194" s="45"/>
      <c r="G194" s="45"/>
      <c r="H194" s="45"/>
      <c r="I194" s="45"/>
      <c r="J194" s="45"/>
      <c r="K194" s="45"/>
      <c r="L194" s="46"/>
      <c r="M194" s="47"/>
      <c r="N194" s="47"/>
      <c r="O194" s="47"/>
      <c r="P194" s="47"/>
      <c r="Q194" s="27"/>
      <c r="R194" s="4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</row>
    <row r="195" spans="2:37" ht="15" customHeight="1" x14ac:dyDescent="0.15">
      <c r="D195" s="43">
        <v>4</v>
      </c>
      <c r="F195" s="42">
        <f>MATCH(F199,focusarea_loads!$A$1:$S$1,0)</f>
        <v>8</v>
      </c>
      <c r="G195" s="42"/>
      <c r="H195" s="42">
        <f>MATCH(H199,focusarea_loads!$A$1:$S$1,0)</f>
        <v>16</v>
      </c>
      <c r="I195" s="42"/>
      <c r="J195" s="42">
        <f>MATCH(J199,focusarea_loads!$A$1:$S$1,0)</f>
        <v>19</v>
      </c>
      <c r="K195" s="42">
        <f>MATCH(K199,focusarea_loads!$A$1:$S$1,0)</f>
        <v>13</v>
      </c>
    </row>
    <row r="196" spans="2:37" ht="17" customHeight="1" x14ac:dyDescent="0.15">
      <c r="B196" s="41"/>
      <c r="C196" s="41"/>
      <c r="D196" s="43">
        <v>2</v>
      </c>
      <c r="F196" s="42">
        <f>MATCH(F199,cluster_load_noFA!$A$1:$P$1,0)</f>
        <v>5</v>
      </c>
      <c r="G196" s="42"/>
      <c r="H196" s="42">
        <f>MATCH(H199,cluster_load_noFA!$A$1:$P$1,0)</f>
        <v>13</v>
      </c>
      <c r="I196" s="42"/>
      <c r="J196" s="42">
        <f>MATCH(J199,cluster_load_noFA!$A$1:$P$1,0)</f>
        <v>16</v>
      </c>
      <c r="K196" s="42">
        <f>MATCH(K199,cluster_load_noFA!$A$1:$P$1,0)</f>
        <v>10</v>
      </c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</row>
    <row r="197" spans="2:37" ht="15" customHeight="1" x14ac:dyDescent="0.15">
      <c r="B197" s="12" t="s">
        <v>124</v>
      </c>
      <c r="C197" s="12"/>
      <c r="D197" s="13"/>
      <c r="E197" s="14" t="s">
        <v>123</v>
      </c>
      <c r="F197" s="15" t="s">
        <v>109</v>
      </c>
      <c r="G197" s="15"/>
      <c r="H197" s="16"/>
      <c r="I197" s="15"/>
      <c r="J197" s="15"/>
      <c r="K197" s="15"/>
      <c r="L197" s="17"/>
      <c r="M197" s="15" t="s">
        <v>110</v>
      </c>
      <c r="N197" s="15"/>
      <c r="O197" s="53"/>
      <c r="P197" s="53"/>
      <c r="Q197" s="10"/>
      <c r="R197" s="53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</row>
    <row r="198" spans="2:37" s="40" customFormat="1" ht="34" customHeight="1" x14ac:dyDescent="0.15">
      <c r="B198" s="39" t="str">
        <f>_xlfn.CONCAT(B156," Cluster")</f>
        <v>New Jersey Highlands Cluster</v>
      </c>
      <c r="C198" s="39"/>
      <c r="D198" s="18" t="s">
        <v>111</v>
      </c>
      <c r="E198" s="18" t="s">
        <v>112</v>
      </c>
      <c r="F198" s="18" t="s">
        <v>113</v>
      </c>
      <c r="G198" s="18" t="s">
        <v>114</v>
      </c>
      <c r="H198" s="18" t="s">
        <v>115</v>
      </c>
      <c r="I198" s="18" t="s">
        <v>116</v>
      </c>
      <c r="J198" s="18" t="s">
        <v>117</v>
      </c>
      <c r="K198" s="18" t="s">
        <v>118</v>
      </c>
      <c r="L198" s="18"/>
      <c r="M198" s="18" t="s">
        <v>119</v>
      </c>
      <c r="N198" s="18" t="s">
        <v>120</v>
      </c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</row>
    <row r="199" spans="2:37" ht="15" customHeight="1" x14ac:dyDescent="0.15">
      <c r="B199" s="36"/>
      <c r="C199" s="36"/>
      <c r="D199" s="36"/>
      <c r="E199" s="36"/>
      <c r="F199" s="19" t="s">
        <v>5</v>
      </c>
      <c r="G199" s="36"/>
      <c r="H199" s="19" t="s">
        <v>13</v>
      </c>
      <c r="I199" s="36"/>
      <c r="J199" s="19" t="s">
        <v>16</v>
      </c>
      <c r="K199" s="19" t="s">
        <v>10</v>
      </c>
      <c r="L199" s="36"/>
      <c r="M199" s="62" t="s">
        <v>121</v>
      </c>
      <c r="N199" s="63"/>
      <c r="O199" s="54"/>
      <c r="P199" s="54"/>
      <c r="Q199" s="37"/>
      <c r="R199" s="54"/>
      <c r="S199" s="37"/>
      <c r="T199" s="37"/>
      <c r="U199" s="37"/>
      <c r="V199" s="38"/>
      <c r="W199" s="37"/>
      <c r="X199" s="37"/>
      <c r="Y199" s="37"/>
      <c r="Z199" s="37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</row>
    <row r="200" spans="2:37" ht="15" customHeight="1" x14ac:dyDescent="0.15">
      <c r="B200" s="22" t="s">
        <v>40</v>
      </c>
      <c r="C200" s="22"/>
      <c r="D200" s="23" t="e">
        <f>VLOOKUP($B200, focusarea_loads!$A$1:$S$200, R200, FALSE)</f>
        <v>#N/A</v>
      </c>
      <c r="E200" s="23" t="e">
        <f>F200 - SUM(G200:H200)</f>
        <v>#N/A</v>
      </c>
      <c r="F200" s="23" t="e">
        <f>VLOOKUP($B200, focusarea_loads!$A$1:$S$200, T200, FALSE)</f>
        <v>#N/A</v>
      </c>
      <c r="G200" s="23">
        <v>0</v>
      </c>
      <c r="H200" s="23" t="e">
        <f>VLOOKUP($B200, focusarea_loads!$A$1:$S$200, V200, FALSE)</f>
        <v>#N/A</v>
      </c>
      <c r="I200" s="24" t="e">
        <f>H200-J200</f>
        <v>#N/A</v>
      </c>
      <c r="J200" s="23" t="e">
        <f>VLOOKUP($B200, focusarea_loads!$A$1:$S$200, X200, FALSE)</f>
        <v>#N/A</v>
      </c>
      <c r="K200" s="23" t="e">
        <f>VLOOKUP($B200, focusarea_loads!$A$1:$S$200, Y200, FALSE)</f>
        <v>#N/A</v>
      </c>
      <c r="L200" s="25"/>
      <c r="M200" s="26" t="e">
        <f>IF($H200&lt;0, "--", I200/$H200)</f>
        <v>#N/A</v>
      </c>
      <c r="N200" s="26" t="e">
        <f>IF($H200&lt;0, "--", J200/$H200)</f>
        <v>#N/A</v>
      </c>
      <c r="O200" s="26"/>
      <c r="P200" s="52">
        <f t="shared" ref="P200" si="271">B195</f>
        <v>0</v>
      </c>
      <c r="Q200" s="52"/>
      <c r="R200" s="52">
        <f t="shared" ref="R200" si="272">D195</f>
        <v>4</v>
      </c>
      <c r="S200" s="52"/>
      <c r="T200" s="52">
        <f>F195</f>
        <v>8</v>
      </c>
      <c r="U200" s="52">
        <f>G195</f>
        <v>0</v>
      </c>
      <c r="V200" s="52">
        <f>H195</f>
        <v>16</v>
      </c>
      <c r="W200" s="52"/>
      <c r="X200" s="52">
        <f>J195</f>
        <v>19</v>
      </c>
      <c r="Y200" s="52">
        <f>K195</f>
        <v>13</v>
      </c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</row>
    <row r="201" spans="2:37" ht="15" customHeight="1" x14ac:dyDescent="0.15">
      <c r="B201" s="22" t="s">
        <v>42</v>
      </c>
      <c r="C201" s="22"/>
      <c r="D201" s="23" t="e">
        <f>VLOOKUP($B201, focusarea_loads!$A$1:$S$200, R201, FALSE)</f>
        <v>#N/A</v>
      </c>
      <c r="E201" s="23" t="e">
        <f t="shared" ref="E201:E202" si="273">F201 - SUM(G201:H201)</f>
        <v>#N/A</v>
      </c>
      <c r="F201" s="23" t="e">
        <f>VLOOKUP($B201, focusarea_loads!$A$1:$S$200, T201, FALSE)</f>
        <v>#N/A</v>
      </c>
      <c r="G201" s="23">
        <v>0</v>
      </c>
      <c r="H201" s="23" t="e">
        <f>VLOOKUP($B201, focusarea_loads!$A$1:$S$200, V201, FALSE)</f>
        <v>#N/A</v>
      </c>
      <c r="I201" s="24" t="e">
        <f t="shared" ref="I201:I212" si="274">H201-J201</f>
        <v>#N/A</v>
      </c>
      <c r="J201" s="23" t="e">
        <f>VLOOKUP($B201, focusarea_loads!$A$1:$S$200, X201, FALSE)</f>
        <v>#N/A</v>
      </c>
      <c r="K201" s="23" t="e">
        <f>VLOOKUP($B201, focusarea_loads!$A$1:$S$200, Y201, FALSE)</f>
        <v>#N/A</v>
      </c>
      <c r="L201" s="25"/>
      <c r="M201" s="26" t="e">
        <f t="shared" ref="M201:M212" si="275">IF($H201&lt;0, "--", I201/$H201)</f>
        <v>#N/A</v>
      </c>
      <c r="N201" s="26" t="e">
        <f t="shared" ref="N201:N212" si="276">IF($H201&lt;0, "--", J201/$H201)</f>
        <v>#N/A</v>
      </c>
      <c r="O201" s="26"/>
      <c r="P201" s="51">
        <f t="shared" ref="P201:R211" si="277">P200</f>
        <v>0</v>
      </c>
      <c r="Q201" s="51"/>
      <c r="R201" s="51">
        <f t="shared" si="277"/>
        <v>4</v>
      </c>
      <c r="S201" s="51"/>
      <c r="T201" s="51">
        <f>T200</f>
        <v>8</v>
      </c>
      <c r="U201" s="51">
        <f t="shared" ref="U201:V202" si="278">U200</f>
        <v>0</v>
      </c>
      <c r="V201" s="51">
        <f t="shared" si="278"/>
        <v>16</v>
      </c>
      <c r="W201" s="51"/>
      <c r="X201" s="51">
        <f t="shared" ref="X201:Y202" si="279">X200</f>
        <v>19</v>
      </c>
      <c r="Y201" s="51">
        <f t="shared" si="279"/>
        <v>13</v>
      </c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</row>
    <row r="202" spans="2:37" ht="15" customHeight="1" x14ac:dyDescent="0.15">
      <c r="B202" s="22" t="s">
        <v>43</v>
      </c>
      <c r="C202" s="22"/>
      <c r="D202" s="23" t="e">
        <f>VLOOKUP($B202, focusarea_loads!$A$1:$S$200, R202, FALSE)</f>
        <v>#N/A</v>
      </c>
      <c r="E202" s="23" t="e">
        <f t="shared" si="273"/>
        <v>#N/A</v>
      </c>
      <c r="F202" s="23" t="e">
        <f>VLOOKUP($B202, focusarea_loads!$A$1:$S$200, T202, FALSE)</f>
        <v>#N/A</v>
      </c>
      <c r="G202" s="23">
        <v>0</v>
      </c>
      <c r="H202" s="23" t="e">
        <f>VLOOKUP($B202, focusarea_loads!$A$1:$S$200, V202, FALSE)</f>
        <v>#N/A</v>
      </c>
      <c r="I202" s="24" t="e">
        <f t="shared" si="274"/>
        <v>#N/A</v>
      </c>
      <c r="J202" s="23" t="e">
        <f>VLOOKUP($B202, focusarea_loads!$A$1:$S$200, X202, FALSE)</f>
        <v>#N/A</v>
      </c>
      <c r="K202" s="23" t="e">
        <f>VLOOKUP($B202, focusarea_loads!$A$1:$S$200, Y202, FALSE)</f>
        <v>#N/A</v>
      </c>
      <c r="L202" s="25"/>
      <c r="M202" s="26" t="e">
        <f t="shared" si="275"/>
        <v>#N/A</v>
      </c>
      <c r="N202" s="26" t="e">
        <f t="shared" si="276"/>
        <v>#N/A</v>
      </c>
      <c r="O202" s="26"/>
      <c r="P202" s="51">
        <f t="shared" si="277"/>
        <v>0</v>
      </c>
      <c r="Q202" s="51"/>
      <c r="R202" s="51">
        <f t="shared" si="277"/>
        <v>4</v>
      </c>
      <c r="S202" s="51"/>
      <c r="T202" s="51">
        <f t="shared" ref="T202:V211" si="280">T201</f>
        <v>8</v>
      </c>
      <c r="U202" s="51">
        <f t="shared" si="278"/>
        <v>0</v>
      </c>
      <c r="V202" s="51">
        <f t="shared" si="278"/>
        <v>16</v>
      </c>
      <c r="W202" s="51"/>
      <c r="X202" s="51">
        <f t="shared" si="279"/>
        <v>19</v>
      </c>
      <c r="Y202" s="51">
        <f t="shared" si="279"/>
        <v>13</v>
      </c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</row>
    <row r="203" spans="2:37" ht="15" customHeight="1" x14ac:dyDescent="0.15">
      <c r="B203" s="22" t="s">
        <v>44</v>
      </c>
      <c r="C203" s="22"/>
      <c r="D203" s="23" t="e">
        <f>VLOOKUP($B203, focusarea_loads!$A$1:$S$200, R203, FALSE)</f>
        <v>#N/A</v>
      </c>
      <c r="E203" s="23" t="e">
        <f t="shared" ref="E203:E211" si="281">F203 - SUM(G203:H203)</f>
        <v>#N/A</v>
      </c>
      <c r="F203" s="23" t="e">
        <f>VLOOKUP($B203, focusarea_loads!$A$1:$S$200, T203, FALSE)</f>
        <v>#N/A</v>
      </c>
      <c r="G203" s="23">
        <v>0</v>
      </c>
      <c r="H203" s="23" t="e">
        <f>VLOOKUP($B203, focusarea_loads!$A$1:$S$200, V203, FALSE)</f>
        <v>#N/A</v>
      </c>
      <c r="I203" s="24" t="e">
        <f t="shared" ref="I203:I211" si="282">H203-J203</f>
        <v>#N/A</v>
      </c>
      <c r="J203" s="23" t="e">
        <f>VLOOKUP($B203, focusarea_loads!$A$1:$S$200, X203, FALSE)</f>
        <v>#N/A</v>
      </c>
      <c r="K203" s="23" t="e">
        <f>VLOOKUP($B203, focusarea_loads!$A$1:$S$200, Y203, FALSE)</f>
        <v>#N/A</v>
      </c>
      <c r="L203" s="25"/>
      <c r="M203" s="26" t="e">
        <f t="shared" ref="M203:M211" si="283">IF($H203&lt;0, "--", I203/$H203)</f>
        <v>#N/A</v>
      </c>
      <c r="N203" s="26" t="e">
        <f t="shared" ref="N203:N211" si="284">IF($H203&lt;0, "--", J203/$H203)</f>
        <v>#N/A</v>
      </c>
      <c r="O203" s="26"/>
      <c r="P203" s="51">
        <f t="shared" si="277"/>
        <v>0</v>
      </c>
      <c r="Q203" s="51"/>
      <c r="R203" s="51">
        <f t="shared" si="277"/>
        <v>4</v>
      </c>
      <c r="S203" s="51"/>
      <c r="T203" s="51">
        <f t="shared" si="280"/>
        <v>8</v>
      </c>
      <c r="U203" s="51">
        <f t="shared" si="280"/>
        <v>0</v>
      </c>
      <c r="V203" s="51">
        <f t="shared" si="280"/>
        <v>16</v>
      </c>
      <c r="W203" s="51"/>
      <c r="X203" s="51">
        <f t="shared" ref="X203:Y203" si="285">X202</f>
        <v>19</v>
      </c>
      <c r="Y203" s="51">
        <f t="shared" si="285"/>
        <v>13</v>
      </c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</row>
    <row r="204" spans="2:37" ht="15" customHeight="1" x14ac:dyDescent="0.15">
      <c r="B204" s="22" t="s">
        <v>45</v>
      </c>
      <c r="C204" s="22"/>
      <c r="D204" s="23" t="e">
        <f>VLOOKUP($B204, focusarea_loads!$A$1:$S$200, R204, FALSE)</f>
        <v>#N/A</v>
      </c>
      <c r="E204" s="23" t="e">
        <f t="shared" si="281"/>
        <v>#N/A</v>
      </c>
      <c r="F204" s="23" t="e">
        <f>VLOOKUP($B204, focusarea_loads!$A$1:$S$200, T204, FALSE)</f>
        <v>#N/A</v>
      </c>
      <c r="G204" s="23">
        <v>0</v>
      </c>
      <c r="H204" s="23" t="e">
        <f>VLOOKUP($B204, focusarea_loads!$A$1:$S$200, V204, FALSE)</f>
        <v>#N/A</v>
      </c>
      <c r="I204" s="24" t="e">
        <f t="shared" si="282"/>
        <v>#N/A</v>
      </c>
      <c r="J204" s="23" t="e">
        <f>VLOOKUP($B204, focusarea_loads!$A$1:$S$200, X204, FALSE)</f>
        <v>#N/A</v>
      </c>
      <c r="K204" s="23" t="e">
        <f>VLOOKUP($B204, focusarea_loads!$A$1:$S$200, Y204, FALSE)</f>
        <v>#N/A</v>
      </c>
      <c r="L204" s="25"/>
      <c r="M204" s="26" t="e">
        <f t="shared" si="283"/>
        <v>#N/A</v>
      </c>
      <c r="N204" s="26" t="e">
        <f t="shared" si="284"/>
        <v>#N/A</v>
      </c>
      <c r="O204" s="26"/>
      <c r="P204" s="51">
        <f t="shared" si="277"/>
        <v>0</v>
      </c>
      <c r="Q204" s="51"/>
      <c r="R204" s="51">
        <f t="shared" si="277"/>
        <v>4</v>
      </c>
      <c r="S204" s="51"/>
      <c r="T204" s="51">
        <f t="shared" si="280"/>
        <v>8</v>
      </c>
      <c r="U204" s="51">
        <f t="shared" si="280"/>
        <v>0</v>
      </c>
      <c r="V204" s="51">
        <f t="shared" si="280"/>
        <v>16</v>
      </c>
      <c r="W204" s="51"/>
      <c r="X204" s="51">
        <f t="shared" ref="X204:Y204" si="286">X203</f>
        <v>19</v>
      </c>
      <c r="Y204" s="51">
        <f t="shared" si="286"/>
        <v>13</v>
      </c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</row>
    <row r="205" spans="2:37" ht="15" customHeight="1" x14ac:dyDescent="0.15">
      <c r="B205" s="22" t="s">
        <v>46</v>
      </c>
      <c r="C205" s="22"/>
      <c r="D205" s="23" t="e">
        <f>VLOOKUP($B205, focusarea_loads!$A$1:$S$200, R205, FALSE)</f>
        <v>#N/A</v>
      </c>
      <c r="E205" s="23" t="e">
        <f t="shared" si="281"/>
        <v>#N/A</v>
      </c>
      <c r="F205" s="23" t="e">
        <f>VLOOKUP($B205, focusarea_loads!$A$1:$S$200, T205, FALSE)</f>
        <v>#N/A</v>
      </c>
      <c r="G205" s="23">
        <v>0</v>
      </c>
      <c r="H205" s="23" t="e">
        <f>VLOOKUP($B205, focusarea_loads!$A$1:$S$200, V205, FALSE)</f>
        <v>#N/A</v>
      </c>
      <c r="I205" s="24" t="e">
        <f t="shared" si="282"/>
        <v>#N/A</v>
      </c>
      <c r="J205" s="23" t="e">
        <f>VLOOKUP($B205, focusarea_loads!$A$1:$S$200, X205, FALSE)</f>
        <v>#N/A</v>
      </c>
      <c r="K205" s="23" t="e">
        <f>VLOOKUP($B205, focusarea_loads!$A$1:$S$200, Y205, FALSE)</f>
        <v>#N/A</v>
      </c>
      <c r="L205" s="25"/>
      <c r="M205" s="26" t="e">
        <f t="shared" si="283"/>
        <v>#N/A</v>
      </c>
      <c r="N205" s="26" t="e">
        <f t="shared" si="284"/>
        <v>#N/A</v>
      </c>
      <c r="O205" s="26"/>
      <c r="P205" s="51">
        <f t="shared" si="277"/>
        <v>0</v>
      </c>
      <c r="Q205" s="51"/>
      <c r="R205" s="51">
        <f t="shared" si="277"/>
        <v>4</v>
      </c>
      <c r="S205" s="51"/>
      <c r="T205" s="51">
        <f t="shared" si="280"/>
        <v>8</v>
      </c>
      <c r="U205" s="51">
        <f t="shared" si="280"/>
        <v>0</v>
      </c>
      <c r="V205" s="51">
        <f t="shared" si="280"/>
        <v>16</v>
      </c>
      <c r="W205" s="51"/>
      <c r="X205" s="51">
        <f t="shared" ref="X205:Y205" si="287">X204</f>
        <v>19</v>
      </c>
      <c r="Y205" s="51">
        <f t="shared" si="287"/>
        <v>13</v>
      </c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</row>
    <row r="206" spans="2:37" ht="15" customHeight="1" x14ac:dyDescent="0.15">
      <c r="B206" s="22" t="s">
        <v>47</v>
      </c>
      <c r="C206" s="22"/>
      <c r="D206" s="23" t="e">
        <f>VLOOKUP($B206, focusarea_loads!$A$1:$S$200, R206, FALSE)</f>
        <v>#N/A</v>
      </c>
      <c r="E206" s="23" t="e">
        <f t="shared" si="281"/>
        <v>#N/A</v>
      </c>
      <c r="F206" s="23" t="e">
        <f>VLOOKUP($B206, focusarea_loads!$A$1:$S$200, T206, FALSE)</f>
        <v>#N/A</v>
      </c>
      <c r="G206" s="23">
        <v>0</v>
      </c>
      <c r="H206" s="23" t="e">
        <f>VLOOKUP($B206, focusarea_loads!$A$1:$S$200, V206, FALSE)</f>
        <v>#N/A</v>
      </c>
      <c r="I206" s="24" t="e">
        <f t="shared" si="282"/>
        <v>#N/A</v>
      </c>
      <c r="J206" s="23" t="e">
        <f>VLOOKUP($B206, focusarea_loads!$A$1:$S$200, X206, FALSE)</f>
        <v>#N/A</v>
      </c>
      <c r="K206" s="23" t="e">
        <f>VLOOKUP($B206, focusarea_loads!$A$1:$S$200, Y206, FALSE)</f>
        <v>#N/A</v>
      </c>
      <c r="L206" s="25"/>
      <c r="M206" s="26" t="e">
        <f t="shared" si="283"/>
        <v>#N/A</v>
      </c>
      <c r="N206" s="26" t="e">
        <f t="shared" si="284"/>
        <v>#N/A</v>
      </c>
      <c r="O206" s="26"/>
      <c r="P206" s="51">
        <f t="shared" si="277"/>
        <v>0</v>
      </c>
      <c r="Q206" s="51"/>
      <c r="R206" s="51">
        <f t="shared" si="277"/>
        <v>4</v>
      </c>
      <c r="S206" s="51"/>
      <c r="T206" s="51">
        <f t="shared" si="280"/>
        <v>8</v>
      </c>
      <c r="U206" s="51">
        <f t="shared" si="280"/>
        <v>0</v>
      </c>
      <c r="V206" s="51">
        <f t="shared" si="280"/>
        <v>16</v>
      </c>
      <c r="W206" s="51"/>
      <c r="X206" s="51">
        <f t="shared" ref="X206:Y206" si="288">X205</f>
        <v>19</v>
      </c>
      <c r="Y206" s="51">
        <f t="shared" si="288"/>
        <v>13</v>
      </c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</row>
    <row r="207" spans="2:37" ht="15" customHeight="1" x14ac:dyDescent="0.15">
      <c r="B207" s="22" t="s">
        <v>48</v>
      </c>
      <c r="C207" s="22"/>
      <c r="D207" s="23" t="e">
        <f>VLOOKUP($B207, focusarea_loads!$A$1:$S$200, R207, FALSE)</f>
        <v>#N/A</v>
      </c>
      <c r="E207" s="23" t="e">
        <f t="shared" si="281"/>
        <v>#N/A</v>
      </c>
      <c r="F207" s="23" t="e">
        <f>VLOOKUP($B207, focusarea_loads!$A$1:$S$200, T207, FALSE)</f>
        <v>#N/A</v>
      </c>
      <c r="G207" s="23">
        <v>0</v>
      </c>
      <c r="H207" s="23" t="e">
        <f>VLOOKUP($B207, focusarea_loads!$A$1:$S$200, V207, FALSE)</f>
        <v>#N/A</v>
      </c>
      <c r="I207" s="24" t="e">
        <f t="shared" si="282"/>
        <v>#N/A</v>
      </c>
      <c r="J207" s="23" t="e">
        <f>VLOOKUP($B207, focusarea_loads!$A$1:$S$200, X207, FALSE)</f>
        <v>#N/A</v>
      </c>
      <c r="K207" s="23" t="e">
        <f>VLOOKUP($B207, focusarea_loads!$A$1:$S$200, Y207, FALSE)</f>
        <v>#N/A</v>
      </c>
      <c r="L207" s="25"/>
      <c r="M207" s="26" t="e">
        <f t="shared" si="283"/>
        <v>#N/A</v>
      </c>
      <c r="N207" s="26" t="e">
        <f t="shared" si="284"/>
        <v>#N/A</v>
      </c>
      <c r="O207" s="26"/>
      <c r="P207" s="51">
        <f t="shared" si="277"/>
        <v>0</v>
      </c>
      <c r="Q207" s="51"/>
      <c r="R207" s="51">
        <f t="shared" si="277"/>
        <v>4</v>
      </c>
      <c r="S207" s="51"/>
      <c r="T207" s="51">
        <f t="shared" si="280"/>
        <v>8</v>
      </c>
      <c r="U207" s="51">
        <f t="shared" si="280"/>
        <v>0</v>
      </c>
      <c r="V207" s="51">
        <f t="shared" si="280"/>
        <v>16</v>
      </c>
      <c r="W207" s="51"/>
      <c r="X207" s="51">
        <f t="shared" ref="X207:Y207" si="289">X206</f>
        <v>19</v>
      </c>
      <c r="Y207" s="51">
        <f t="shared" si="289"/>
        <v>13</v>
      </c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</row>
    <row r="208" spans="2:37" ht="15" customHeight="1" x14ac:dyDescent="0.15">
      <c r="B208" s="22" t="s">
        <v>49</v>
      </c>
      <c r="C208" s="22"/>
      <c r="D208" s="23" t="e">
        <f>VLOOKUP($B208, focusarea_loads!$A$1:$S$200, R208, FALSE)</f>
        <v>#N/A</v>
      </c>
      <c r="E208" s="23" t="e">
        <f t="shared" si="281"/>
        <v>#N/A</v>
      </c>
      <c r="F208" s="23" t="e">
        <f>VLOOKUP($B208, focusarea_loads!$A$1:$S$200, T208, FALSE)</f>
        <v>#N/A</v>
      </c>
      <c r="G208" s="23">
        <v>0</v>
      </c>
      <c r="H208" s="23" t="e">
        <f>VLOOKUP($B208, focusarea_loads!$A$1:$S$200, V208, FALSE)</f>
        <v>#N/A</v>
      </c>
      <c r="I208" s="24" t="e">
        <f t="shared" si="282"/>
        <v>#N/A</v>
      </c>
      <c r="J208" s="23" t="e">
        <f>VLOOKUP($B208, focusarea_loads!$A$1:$S$200, X208, FALSE)</f>
        <v>#N/A</v>
      </c>
      <c r="K208" s="23" t="e">
        <f>VLOOKUP($B208, focusarea_loads!$A$1:$S$200, Y208, FALSE)</f>
        <v>#N/A</v>
      </c>
      <c r="L208" s="25"/>
      <c r="M208" s="26" t="e">
        <f t="shared" si="283"/>
        <v>#N/A</v>
      </c>
      <c r="N208" s="26" t="e">
        <f t="shared" si="284"/>
        <v>#N/A</v>
      </c>
      <c r="O208" s="26"/>
      <c r="P208" s="51">
        <f t="shared" si="277"/>
        <v>0</v>
      </c>
      <c r="Q208" s="51"/>
      <c r="R208" s="51">
        <f t="shared" si="277"/>
        <v>4</v>
      </c>
      <c r="S208" s="51"/>
      <c r="T208" s="51">
        <f t="shared" si="280"/>
        <v>8</v>
      </c>
      <c r="U208" s="51">
        <f t="shared" si="280"/>
        <v>0</v>
      </c>
      <c r="V208" s="51">
        <f t="shared" si="280"/>
        <v>16</v>
      </c>
      <c r="W208" s="51"/>
      <c r="X208" s="51">
        <f t="shared" ref="X208:Y208" si="290">X207</f>
        <v>19</v>
      </c>
      <c r="Y208" s="51">
        <f t="shared" si="290"/>
        <v>13</v>
      </c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</row>
    <row r="209" spans="2:37" ht="15" customHeight="1" x14ac:dyDescent="0.15">
      <c r="B209" s="22" t="s">
        <v>50</v>
      </c>
      <c r="C209" s="22"/>
      <c r="D209" s="23" t="e">
        <f>VLOOKUP($B209, focusarea_loads!$A$1:$S$200, R209, FALSE)</f>
        <v>#N/A</v>
      </c>
      <c r="E209" s="23" t="e">
        <f t="shared" si="281"/>
        <v>#N/A</v>
      </c>
      <c r="F209" s="23" t="e">
        <f>VLOOKUP($B209, focusarea_loads!$A$1:$S$200, T209, FALSE)</f>
        <v>#N/A</v>
      </c>
      <c r="G209" s="23">
        <v>0</v>
      </c>
      <c r="H209" s="23" t="e">
        <f>VLOOKUP($B209, focusarea_loads!$A$1:$S$200, V209, FALSE)</f>
        <v>#N/A</v>
      </c>
      <c r="I209" s="24" t="e">
        <f t="shared" si="282"/>
        <v>#N/A</v>
      </c>
      <c r="J209" s="23" t="e">
        <f>VLOOKUP($B209, focusarea_loads!$A$1:$S$200, X209, FALSE)</f>
        <v>#N/A</v>
      </c>
      <c r="K209" s="23" t="e">
        <f>VLOOKUP($B209, focusarea_loads!$A$1:$S$200, Y209, FALSE)</f>
        <v>#N/A</v>
      </c>
      <c r="L209" s="25"/>
      <c r="M209" s="26" t="e">
        <f t="shared" si="283"/>
        <v>#N/A</v>
      </c>
      <c r="N209" s="26" t="e">
        <f t="shared" si="284"/>
        <v>#N/A</v>
      </c>
      <c r="O209" s="26"/>
      <c r="P209" s="51">
        <f t="shared" si="277"/>
        <v>0</v>
      </c>
      <c r="Q209" s="51"/>
      <c r="R209" s="51">
        <f t="shared" si="277"/>
        <v>4</v>
      </c>
      <c r="S209" s="51"/>
      <c r="T209" s="51">
        <f t="shared" si="280"/>
        <v>8</v>
      </c>
      <c r="U209" s="51">
        <f t="shared" si="280"/>
        <v>0</v>
      </c>
      <c r="V209" s="51">
        <f t="shared" si="280"/>
        <v>16</v>
      </c>
      <c r="W209" s="51"/>
      <c r="X209" s="51">
        <f t="shared" ref="X209:Y209" si="291">X208</f>
        <v>19</v>
      </c>
      <c r="Y209" s="51">
        <f t="shared" si="291"/>
        <v>13</v>
      </c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</row>
    <row r="210" spans="2:37" ht="15" customHeight="1" x14ac:dyDescent="0.15">
      <c r="B210" s="22" t="s">
        <v>51</v>
      </c>
      <c r="C210" s="22"/>
      <c r="D210" s="23" t="e">
        <f>VLOOKUP($B210, focusarea_loads!$A$1:$S$200, R210, FALSE)</f>
        <v>#N/A</v>
      </c>
      <c r="E210" s="23" t="e">
        <f t="shared" si="281"/>
        <v>#N/A</v>
      </c>
      <c r="F210" s="23" t="e">
        <f>VLOOKUP($B210, focusarea_loads!$A$1:$S$200, T210, FALSE)</f>
        <v>#N/A</v>
      </c>
      <c r="G210" s="23">
        <v>0</v>
      </c>
      <c r="H210" s="23" t="e">
        <f>VLOOKUP($B210, focusarea_loads!$A$1:$S$200, V210, FALSE)</f>
        <v>#N/A</v>
      </c>
      <c r="I210" s="24" t="e">
        <f t="shared" si="282"/>
        <v>#N/A</v>
      </c>
      <c r="J210" s="23" t="e">
        <f>VLOOKUP($B210, focusarea_loads!$A$1:$S$200, X210, FALSE)</f>
        <v>#N/A</v>
      </c>
      <c r="K210" s="23" t="e">
        <f>VLOOKUP($B210, focusarea_loads!$A$1:$S$200, Y210, FALSE)</f>
        <v>#N/A</v>
      </c>
      <c r="L210" s="25"/>
      <c r="M210" s="26" t="e">
        <f t="shared" si="283"/>
        <v>#N/A</v>
      </c>
      <c r="N210" s="26" t="e">
        <f t="shared" si="284"/>
        <v>#N/A</v>
      </c>
      <c r="O210" s="26"/>
      <c r="P210" s="51">
        <f t="shared" si="277"/>
        <v>0</v>
      </c>
      <c r="Q210" s="51"/>
      <c r="R210" s="51">
        <f t="shared" si="277"/>
        <v>4</v>
      </c>
      <c r="S210" s="51"/>
      <c r="T210" s="51">
        <f t="shared" si="280"/>
        <v>8</v>
      </c>
      <c r="U210" s="51">
        <f t="shared" si="280"/>
        <v>0</v>
      </c>
      <c r="V210" s="51">
        <f t="shared" si="280"/>
        <v>16</v>
      </c>
      <c r="W210" s="51"/>
      <c r="X210" s="51">
        <f t="shared" ref="X210:Y210" si="292">X209</f>
        <v>19</v>
      </c>
      <c r="Y210" s="51">
        <f t="shared" si="292"/>
        <v>13</v>
      </c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</row>
    <row r="211" spans="2:37" ht="15" customHeight="1" x14ac:dyDescent="0.15">
      <c r="B211" s="22" t="s">
        <v>52</v>
      </c>
      <c r="C211" s="22"/>
      <c r="D211" s="23" t="e">
        <f>VLOOKUP($B211, focusarea_loads!$A$1:$S$200, R211, FALSE)</f>
        <v>#N/A</v>
      </c>
      <c r="E211" s="23" t="e">
        <f t="shared" si="281"/>
        <v>#N/A</v>
      </c>
      <c r="F211" s="23" t="e">
        <f>VLOOKUP($B211, focusarea_loads!$A$1:$S$200, T211, FALSE)</f>
        <v>#N/A</v>
      </c>
      <c r="G211" s="23">
        <v>0</v>
      </c>
      <c r="H211" s="23" t="e">
        <f>VLOOKUP($B211, focusarea_loads!$A$1:$S$200, V211, FALSE)</f>
        <v>#N/A</v>
      </c>
      <c r="I211" s="24" t="e">
        <f t="shared" si="282"/>
        <v>#N/A</v>
      </c>
      <c r="J211" s="23" t="e">
        <f>VLOOKUP($B211, focusarea_loads!$A$1:$S$200, X211, FALSE)</f>
        <v>#N/A</v>
      </c>
      <c r="K211" s="23" t="e">
        <f>VLOOKUP($B211, focusarea_loads!$A$1:$S$200, Y211, FALSE)</f>
        <v>#N/A</v>
      </c>
      <c r="L211" s="25"/>
      <c r="M211" s="26" t="e">
        <f t="shared" si="283"/>
        <v>#N/A</v>
      </c>
      <c r="N211" s="26" t="e">
        <f t="shared" si="284"/>
        <v>#N/A</v>
      </c>
      <c r="O211" s="26"/>
      <c r="P211" s="51">
        <f t="shared" si="277"/>
        <v>0</v>
      </c>
      <c r="Q211" s="51"/>
      <c r="R211" s="51">
        <f t="shared" si="277"/>
        <v>4</v>
      </c>
      <c r="S211" s="51"/>
      <c r="T211" s="51">
        <f t="shared" si="280"/>
        <v>8</v>
      </c>
      <c r="U211" s="51">
        <f t="shared" si="280"/>
        <v>0</v>
      </c>
      <c r="V211" s="51">
        <f t="shared" si="280"/>
        <v>16</v>
      </c>
      <c r="W211" s="51"/>
      <c r="X211" s="51">
        <f t="shared" ref="X211:Y211" si="293">X210</f>
        <v>19</v>
      </c>
      <c r="Y211" s="51">
        <f t="shared" si="293"/>
        <v>13</v>
      </c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</row>
    <row r="212" spans="2:37" ht="15" customHeight="1" x14ac:dyDescent="0.15">
      <c r="B212" s="28" t="s">
        <v>125</v>
      </c>
      <c r="C212" s="28"/>
      <c r="D212" s="23">
        <f>VLOOKUP($B156, cluster_load_noFA!$A$1:$P$10, R212, FALSE)</f>
        <v>97953.762300000002</v>
      </c>
      <c r="E212" s="23">
        <f>F212 - SUM(G212:H212)</f>
        <v>90489685.61274001</v>
      </c>
      <c r="F212" s="23">
        <f>VLOOKUP($B156, cluster_load_noFA!$A$1:$P$10, T212, FALSE)</f>
        <v>45168422.195600003</v>
      </c>
      <c r="G212" s="23">
        <v>0</v>
      </c>
      <c r="H212" s="23">
        <f>VLOOKUP($B156, cluster_load_noFA!$A$1:$P$10, V212, FALSE)</f>
        <v>-45321263.41714</v>
      </c>
      <c r="I212" s="24">
        <f t="shared" si="274"/>
        <v>155403.12240000069</v>
      </c>
      <c r="J212" s="23">
        <f>VLOOKUP($B156, cluster_load_noFA!$A$1:$P$10, X212, FALSE)</f>
        <v>-45476666.53954</v>
      </c>
      <c r="K212" s="23">
        <f>VLOOKUP($B156, cluster_load_noFA!$A$1:$P$10, Y212, FALSE)</f>
        <v>52774.409872447199</v>
      </c>
      <c r="L212" s="25"/>
      <c r="M212" s="26" t="str">
        <f t="shared" si="275"/>
        <v>--</v>
      </c>
      <c r="N212" s="26" t="str">
        <f t="shared" si="276"/>
        <v>--</v>
      </c>
      <c r="O212" s="26"/>
      <c r="P212" s="55">
        <f>B196</f>
        <v>0</v>
      </c>
      <c r="Q212" s="55">
        <f t="shared" ref="Q212" si="294">C196</f>
        <v>0</v>
      </c>
      <c r="R212" s="55">
        <f>D196</f>
        <v>2</v>
      </c>
      <c r="S212" s="55">
        <f t="shared" ref="S212" si="295">E196</f>
        <v>0</v>
      </c>
      <c r="T212" s="55">
        <f t="shared" ref="T212" si="296">F196</f>
        <v>5</v>
      </c>
      <c r="U212" s="55">
        <f t="shared" ref="U212" si="297">G196</f>
        <v>0</v>
      </c>
      <c r="V212" s="55">
        <f t="shared" ref="V212" si="298">H196</f>
        <v>13</v>
      </c>
      <c r="W212" s="55">
        <f t="shared" ref="W212" si="299">I196</f>
        <v>0</v>
      </c>
      <c r="X212" s="55">
        <f t="shared" ref="X212" si="300">J196</f>
        <v>16</v>
      </c>
      <c r="Y212" s="55">
        <f t="shared" ref="Y212" si="301">K196</f>
        <v>10</v>
      </c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</row>
    <row r="213" spans="2:37" ht="15" customHeight="1" x14ac:dyDescent="0.15">
      <c r="B213" s="28"/>
      <c r="C213" s="28"/>
      <c r="D213" s="25"/>
      <c r="E213" s="25"/>
      <c r="F213" s="25"/>
      <c r="G213" s="25"/>
      <c r="H213" s="25"/>
      <c r="I213" s="29"/>
      <c r="J213" s="25"/>
      <c r="K213" s="25"/>
      <c r="L213" s="25"/>
      <c r="M213" s="25"/>
      <c r="N213" s="25"/>
      <c r="O213" s="25"/>
      <c r="P213" s="25"/>
      <c r="Q213" s="27"/>
      <c r="R213" s="25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</row>
    <row r="214" spans="2:37" ht="15" customHeight="1" x14ac:dyDescent="0.15">
      <c r="B214" s="30" t="s">
        <v>126</v>
      </c>
      <c r="C214" s="30"/>
      <c r="D214" s="31" t="e">
        <f t="shared" ref="D214:K214" si="302">SUM(D200:D212)</f>
        <v>#N/A</v>
      </c>
      <c r="E214" s="31" t="e">
        <f t="shared" si="302"/>
        <v>#N/A</v>
      </c>
      <c r="F214" s="31" t="e">
        <f t="shared" si="302"/>
        <v>#N/A</v>
      </c>
      <c r="G214" s="31">
        <f t="shared" si="302"/>
        <v>0</v>
      </c>
      <c r="H214" s="31" t="e">
        <f t="shared" si="302"/>
        <v>#N/A</v>
      </c>
      <c r="I214" s="31" t="e">
        <f t="shared" si="302"/>
        <v>#N/A</v>
      </c>
      <c r="J214" s="31" t="e">
        <f t="shared" si="302"/>
        <v>#N/A</v>
      </c>
      <c r="K214" s="31" t="e">
        <f t="shared" si="302"/>
        <v>#N/A</v>
      </c>
      <c r="L214" s="32"/>
      <c r="M214" s="33" t="e">
        <f t="shared" ref="M214" si="303">IF($H214&lt;0, "--", I214/$H214)</f>
        <v>#N/A</v>
      </c>
      <c r="N214" s="33" t="e">
        <f t="shared" ref="N214" si="304">IF($H214&lt;0, "--", J214/$H214)</f>
        <v>#N/A</v>
      </c>
      <c r="O214" s="47"/>
      <c r="P214" s="47"/>
      <c r="Q214" s="27"/>
      <c r="R214" s="4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</row>
    <row r="215" spans="2:37" ht="15" customHeight="1" x14ac:dyDescent="0.15">
      <c r="B215" s="9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</row>
    <row r="216" spans="2:37" s="49" customFormat="1" ht="15" customHeight="1" x14ac:dyDescent="0.15">
      <c r="B216" s="50" t="s">
        <v>54</v>
      </c>
      <c r="C216" s="50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 t="s">
        <v>128</v>
      </c>
      <c r="Q216" s="48"/>
      <c r="R216" s="48" t="s">
        <v>128</v>
      </c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</row>
    <row r="217" spans="2:37" ht="15" customHeight="1" x14ac:dyDescent="0.15">
      <c r="B217" s="9"/>
      <c r="C217" s="9"/>
      <c r="D217" s="43">
        <v>4</v>
      </c>
      <c r="F217" s="42">
        <f>MATCH(F221,focusarea_loads!$A$1:$S$1,0)</f>
        <v>7</v>
      </c>
      <c r="G217" s="42">
        <f>MATCH(G221,focusarea_loads!$A$1:$S$1,0)</f>
        <v>9</v>
      </c>
      <c r="H217" s="42">
        <f>MATCH(H221,focusarea_loads!$A$1:$S$1,0)</f>
        <v>14</v>
      </c>
      <c r="I217" s="42"/>
      <c r="J217" s="42">
        <f>MATCH(J221,focusarea_loads!$A$1:$S$1,0)</f>
        <v>17</v>
      </c>
      <c r="K217" s="42">
        <f>MATCH(K221,focusarea_loads!$A$1:$S$1,0)</f>
        <v>11</v>
      </c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</row>
    <row r="218" spans="2:37" ht="15" customHeight="1" x14ac:dyDescent="0.15">
      <c r="B218" s="41"/>
      <c r="C218" s="41"/>
      <c r="D218" s="43">
        <v>2</v>
      </c>
      <c r="F218" s="42">
        <f>MATCH(F221,cluster_load_noFA!$A$1:$P$1,0)</f>
        <v>4</v>
      </c>
      <c r="G218" s="42">
        <f>MATCH(G221,cluster_load_noFA!$A$1:$P$1,0)</f>
        <v>6</v>
      </c>
      <c r="H218" s="42">
        <f>MATCH(H221,cluster_load_noFA!$A$1:$P$1,0)</f>
        <v>11</v>
      </c>
      <c r="I218" s="42"/>
      <c r="J218" s="42">
        <f>MATCH(J221,cluster_load_noFA!$A$1:$P$1,0)</f>
        <v>14</v>
      </c>
      <c r="K218" s="42">
        <f>MATCH(K221,cluster_load_noFA!$A$1:$P$1,0)</f>
        <v>8</v>
      </c>
      <c r="L218" s="34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</row>
    <row r="219" spans="2:37" ht="15" customHeight="1" x14ac:dyDescent="0.15">
      <c r="B219" s="12" t="s">
        <v>124</v>
      </c>
      <c r="C219" s="12"/>
      <c r="D219" s="13"/>
      <c r="E219" s="14" t="s">
        <v>122</v>
      </c>
      <c r="F219" s="15" t="s">
        <v>109</v>
      </c>
      <c r="G219" s="15"/>
      <c r="H219" s="16"/>
      <c r="I219" s="15"/>
      <c r="J219" s="15"/>
      <c r="K219" s="15"/>
      <c r="L219" s="17"/>
      <c r="M219" s="15" t="s">
        <v>110</v>
      </c>
      <c r="N219" s="15"/>
      <c r="O219" s="53"/>
      <c r="P219" s="53"/>
      <c r="Q219" s="35"/>
      <c r="R219" s="53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</row>
    <row r="220" spans="2:37" s="40" customFormat="1" ht="34" customHeight="1" x14ac:dyDescent="0.15">
      <c r="B220" s="39" t="str">
        <f>_xlfn.CONCAT(B216," Cluster")</f>
        <v>Poconos and Kittatinny Cluster</v>
      </c>
      <c r="C220" s="39"/>
      <c r="D220" s="18" t="s">
        <v>111</v>
      </c>
      <c r="E220" s="18" t="s">
        <v>112</v>
      </c>
      <c r="F220" s="18" t="s">
        <v>113</v>
      </c>
      <c r="G220" s="18" t="s">
        <v>114</v>
      </c>
      <c r="H220" s="18" t="s">
        <v>115</v>
      </c>
      <c r="I220" s="18" t="s">
        <v>116</v>
      </c>
      <c r="J220" s="18" t="s">
        <v>117</v>
      </c>
      <c r="K220" s="18" t="s">
        <v>118</v>
      </c>
      <c r="L220" s="18"/>
      <c r="M220" s="18" t="s">
        <v>119</v>
      </c>
      <c r="N220" s="18" t="s">
        <v>120</v>
      </c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</row>
    <row r="221" spans="2:37" ht="15" customHeight="1" x14ac:dyDescent="0.15">
      <c r="B221" s="36"/>
      <c r="C221" s="36"/>
      <c r="D221" s="36"/>
      <c r="E221" s="36"/>
      <c r="F221" s="19" t="s">
        <v>4</v>
      </c>
      <c r="G221" s="19" t="s">
        <v>7</v>
      </c>
      <c r="H221" s="19" t="s">
        <v>11</v>
      </c>
      <c r="I221" s="36"/>
      <c r="J221" s="19" t="s">
        <v>14</v>
      </c>
      <c r="K221" s="19" t="s">
        <v>8</v>
      </c>
      <c r="L221" s="36"/>
      <c r="M221" s="62" t="s">
        <v>127</v>
      </c>
      <c r="N221" s="63"/>
      <c r="O221" s="54"/>
      <c r="P221" s="54"/>
      <c r="Q221" s="37"/>
      <c r="R221" s="54"/>
      <c r="S221" s="37"/>
      <c r="T221" s="37"/>
      <c r="U221" s="37"/>
      <c r="V221" s="38"/>
      <c r="W221" s="37"/>
      <c r="X221" s="37"/>
      <c r="Y221" s="37"/>
      <c r="Z221" s="37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</row>
    <row r="222" spans="2:37" ht="15" customHeight="1" x14ac:dyDescent="0.15">
      <c r="B222" s="22" t="s">
        <v>53</v>
      </c>
      <c r="C222" s="22"/>
      <c r="D222" s="23" t="e">
        <f>VLOOKUP($B222, focusarea_loads!$A$1:$S$200, R222, FALSE)</f>
        <v>#N/A</v>
      </c>
      <c r="E222" s="23" t="e">
        <f>F222 - SUM(G222:H222)</f>
        <v>#N/A</v>
      </c>
      <c r="F222" s="23" t="e">
        <f>VLOOKUP($B222, focusarea_loads!$A$1:$S$200, T222, FALSE)</f>
        <v>#N/A</v>
      </c>
      <c r="G222" s="23" t="e">
        <f>VLOOKUP($B222, focusarea_loads!$A$1:$S$200, U222, FALSE)</f>
        <v>#N/A</v>
      </c>
      <c r="H222" s="23" t="e">
        <f>VLOOKUP($B222, focusarea_loads!$A$1:$S$200, V222, FALSE)</f>
        <v>#N/A</v>
      </c>
      <c r="I222" s="24" t="e">
        <f>H222-J222</f>
        <v>#N/A</v>
      </c>
      <c r="J222" s="23" t="e">
        <f>VLOOKUP($B222, focusarea_loads!$A$1:$S$200, X222, FALSE)</f>
        <v>#N/A</v>
      </c>
      <c r="K222" s="23" t="e">
        <f>VLOOKUP($B222, focusarea_loads!$A$1:$S$200, Y222, FALSE)</f>
        <v>#N/A</v>
      </c>
      <c r="L222" s="25"/>
      <c r="M222" s="26" t="e">
        <f>IF($H222&lt;0, "--", I222/$H222)</f>
        <v>#N/A</v>
      </c>
      <c r="N222" s="26" t="e">
        <f>IF($H222&lt;0, "--", J222/$H222)</f>
        <v>#N/A</v>
      </c>
      <c r="O222" s="26"/>
      <c r="P222" s="52">
        <f t="shared" ref="P222" si="305">B217</f>
        <v>0</v>
      </c>
      <c r="Q222" s="52"/>
      <c r="R222" s="52">
        <f t="shared" ref="R222" si="306">D217</f>
        <v>4</v>
      </c>
      <c r="S222" s="52"/>
      <c r="T222" s="52">
        <f>F217</f>
        <v>7</v>
      </c>
      <c r="U222" s="52">
        <f>G217</f>
        <v>9</v>
      </c>
      <c r="V222" s="52">
        <f>H217</f>
        <v>14</v>
      </c>
      <c r="W222" s="52"/>
      <c r="X222" s="52">
        <f>J217</f>
        <v>17</v>
      </c>
      <c r="Y222" s="52">
        <f>K217</f>
        <v>11</v>
      </c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</row>
    <row r="223" spans="2:37" ht="15" customHeight="1" x14ac:dyDescent="0.15">
      <c r="B223" s="22" t="s">
        <v>55</v>
      </c>
      <c r="C223" s="22"/>
      <c r="D223" s="23" t="e">
        <f>VLOOKUP($B223, focusarea_loads!$A$1:$S$200, R223, FALSE)</f>
        <v>#N/A</v>
      </c>
      <c r="E223" s="23" t="e">
        <f t="shared" ref="E223:E237" si="307">F223 - SUM(G223:H223)</f>
        <v>#N/A</v>
      </c>
      <c r="F223" s="23" t="e">
        <f>VLOOKUP($B223, focusarea_loads!$A$1:$S$200, T223, FALSE)</f>
        <v>#N/A</v>
      </c>
      <c r="G223" s="23" t="e">
        <f>VLOOKUP($B223, focusarea_loads!$A$1:$S$200, U223, FALSE)</f>
        <v>#N/A</v>
      </c>
      <c r="H223" s="23" t="e">
        <f>VLOOKUP($B223, focusarea_loads!$A$1:$S$200, V223, FALSE)</f>
        <v>#N/A</v>
      </c>
      <c r="I223" s="24" t="e">
        <f t="shared" ref="I223:I244" si="308">H223-J223</f>
        <v>#N/A</v>
      </c>
      <c r="J223" s="23" t="e">
        <f>VLOOKUP($B223, focusarea_loads!$A$1:$S$200, X223, FALSE)</f>
        <v>#N/A</v>
      </c>
      <c r="K223" s="23" t="e">
        <f>VLOOKUP($B223, focusarea_loads!$A$1:$S$200, Y223, FALSE)</f>
        <v>#N/A</v>
      </c>
      <c r="L223" s="25"/>
      <c r="M223" s="26" t="e">
        <f t="shared" ref="M223:M244" si="309">IF($H223&lt;0, "--", I223/$H223)</f>
        <v>#N/A</v>
      </c>
      <c r="N223" s="26" t="e">
        <f t="shared" ref="N223:N244" si="310">IF($H223&lt;0, "--", J223/$H223)</f>
        <v>#N/A</v>
      </c>
      <c r="O223" s="26"/>
      <c r="P223" s="51">
        <f t="shared" ref="P223:R243" si="311">P222</f>
        <v>0</v>
      </c>
      <c r="Q223" s="51"/>
      <c r="R223" s="51">
        <f t="shared" si="311"/>
        <v>4</v>
      </c>
      <c r="S223" s="51"/>
      <c r="T223" s="51">
        <f>T222</f>
        <v>7</v>
      </c>
      <c r="U223" s="51">
        <f t="shared" ref="U223:V237" si="312">U222</f>
        <v>9</v>
      </c>
      <c r="V223" s="51">
        <f t="shared" si="312"/>
        <v>14</v>
      </c>
      <c r="W223" s="51"/>
      <c r="X223" s="51">
        <f t="shared" ref="X223:Y237" si="313">X222</f>
        <v>17</v>
      </c>
      <c r="Y223" s="51">
        <f t="shared" si="313"/>
        <v>11</v>
      </c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</row>
    <row r="224" spans="2:37" ht="15" customHeight="1" x14ac:dyDescent="0.15">
      <c r="B224" s="22" t="s">
        <v>56</v>
      </c>
      <c r="C224" s="22"/>
      <c r="D224" s="23" t="e">
        <f>VLOOKUP($B224, focusarea_loads!$A$1:$S$200, R224, FALSE)</f>
        <v>#N/A</v>
      </c>
      <c r="E224" s="23" t="e">
        <f t="shared" si="307"/>
        <v>#N/A</v>
      </c>
      <c r="F224" s="23" t="e">
        <f>VLOOKUP($B224, focusarea_loads!$A$1:$S$200, T224, FALSE)</f>
        <v>#N/A</v>
      </c>
      <c r="G224" s="23" t="e">
        <f>VLOOKUP($B224, focusarea_loads!$A$1:$S$200, U224, FALSE)</f>
        <v>#N/A</v>
      </c>
      <c r="H224" s="23" t="e">
        <f>VLOOKUP($B224, focusarea_loads!$A$1:$S$200, V224, FALSE)</f>
        <v>#N/A</v>
      </c>
      <c r="I224" s="24" t="e">
        <f t="shared" si="308"/>
        <v>#N/A</v>
      </c>
      <c r="J224" s="23" t="e">
        <f>VLOOKUP($B224, focusarea_loads!$A$1:$S$200, X224, FALSE)</f>
        <v>#N/A</v>
      </c>
      <c r="K224" s="23" t="e">
        <f>VLOOKUP($B224, focusarea_loads!$A$1:$S$200, Y224, FALSE)</f>
        <v>#N/A</v>
      </c>
      <c r="L224" s="25"/>
      <c r="M224" s="26" t="e">
        <f t="shared" si="309"/>
        <v>#N/A</v>
      </c>
      <c r="N224" s="26" t="e">
        <f t="shared" si="310"/>
        <v>#N/A</v>
      </c>
      <c r="O224" s="26"/>
      <c r="P224" s="51">
        <f t="shared" si="311"/>
        <v>0</v>
      </c>
      <c r="Q224" s="51"/>
      <c r="R224" s="51">
        <f t="shared" si="311"/>
        <v>4</v>
      </c>
      <c r="S224" s="51"/>
      <c r="T224" s="51">
        <f t="shared" ref="T224:V239" si="314">T223</f>
        <v>7</v>
      </c>
      <c r="U224" s="51">
        <f t="shared" si="312"/>
        <v>9</v>
      </c>
      <c r="V224" s="51">
        <f t="shared" si="312"/>
        <v>14</v>
      </c>
      <c r="W224" s="51"/>
      <c r="X224" s="51">
        <f t="shared" si="313"/>
        <v>17</v>
      </c>
      <c r="Y224" s="51">
        <f t="shared" si="313"/>
        <v>11</v>
      </c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</row>
    <row r="225" spans="2:37" ht="15" customHeight="1" x14ac:dyDescent="0.15">
      <c r="B225" s="22" t="s">
        <v>57</v>
      </c>
      <c r="C225" s="22"/>
      <c r="D225" s="23" t="e">
        <f>VLOOKUP($B225, focusarea_loads!$A$1:$S$200, R225, FALSE)</f>
        <v>#N/A</v>
      </c>
      <c r="E225" s="23" t="e">
        <f t="shared" si="307"/>
        <v>#N/A</v>
      </c>
      <c r="F225" s="23" t="e">
        <f>VLOOKUP($B225, focusarea_loads!$A$1:$S$200, T225, FALSE)</f>
        <v>#N/A</v>
      </c>
      <c r="G225" s="23" t="e">
        <f>VLOOKUP($B225, focusarea_loads!$A$1:$S$200, U225, FALSE)</f>
        <v>#N/A</v>
      </c>
      <c r="H225" s="23" t="e">
        <f>VLOOKUP($B225, focusarea_loads!$A$1:$S$200, V225, FALSE)</f>
        <v>#N/A</v>
      </c>
      <c r="I225" s="24" t="e">
        <f t="shared" si="308"/>
        <v>#N/A</v>
      </c>
      <c r="J225" s="23" t="e">
        <f>VLOOKUP($B225, focusarea_loads!$A$1:$S$200, X225, FALSE)</f>
        <v>#N/A</v>
      </c>
      <c r="K225" s="23" t="e">
        <f>VLOOKUP($B225, focusarea_loads!$A$1:$S$200, Y225, FALSE)</f>
        <v>#N/A</v>
      </c>
      <c r="L225" s="25"/>
      <c r="M225" s="26" t="e">
        <f t="shared" si="309"/>
        <v>#N/A</v>
      </c>
      <c r="N225" s="26" t="e">
        <f t="shared" si="310"/>
        <v>#N/A</v>
      </c>
      <c r="O225" s="26"/>
      <c r="P225" s="51">
        <f t="shared" si="311"/>
        <v>0</v>
      </c>
      <c r="Q225" s="51"/>
      <c r="R225" s="51">
        <f t="shared" si="311"/>
        <v>4</v>
      </c>
      <c r="S225" s="51"/>
      <c r="T225" s="51">
        <f t="shared" si="314"/>
        <v>7</v>
      </c>
      <c r="U225" s="51">
        <f t="shared" si="312"/>
        <v>9</v>
      </c>
      <c r="V225" s="51">
        <f t="shared" si="312"/>
        <v>14</v>
      </c>
      <c r="W225" s="51"/>
      <c r="X225" s="51">
        <f t="shared" si="313"/>
        <v>17</v>
      </c>
      <c r="Y225" s="51">
        <f t="shared" si="313"/>
        <v>11</v>
      </c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</row>
    <row r="226" spans="2:37" ht="15" customHeight="1" x14ac:dyDescent="0.15">
      <c r="B226" s="22" t="s">
        <v>58</v>
      </c>
      <c r="C226" s="22"/>
      <c r="D226" s="23" t="e">
        <f>VLOOKUP($B226, focusarea_loads!$A$1:$S$200, R226, FALSE)</f>
        <v>#N/A</v>
      </c>
      <c r="E226" s="23" t="e">
        <f t="shared" si="307"/>
        <v>#N/A</v>
      </c>
      <c r="F226" s="23" t="e">
        <f>VLOOKUP($B226, focusarea_loads!$A$1:$S$200, T226, FALSE)</f>
        <v>#N/A</v>
      </c>
      <c r="G226" s="23" t="e">
        <f>VLOOKUP($B226, focusarea_loads!$A$1:$S$200, U226, FALSE)</f>
        <v>#N/A</v>
      </c>
      <c r="H226" s="23" t="e">
        <f>VLOOKUP($B226, focusarea_loads!$A$1:$S$200, V226, FALSE)</f>
        <v>#N/A</v>
      </c>
      <c r="I226" s="24" t="e">
        <f t="shared" si="308"/>
        <v>#N/A</v>
      </c>
      <c r="J226" s="23" t="e">
        <f>VLOOKUP($B226, focusarea_loads!$A$1:$S$200, X226, FALSE)</f>
        <v>#N/A</v>
      </c>
      <c r="K226" s="23" t="e">
        <f>VLOOKUP($B226, focusarea_loads!$A$1:$S$200, Y226, FALSE)</f>
        <v>#N/A</v>
      </c>
      <c r="L226" s="25"/>
      <c r="M226" s="26" t="e">
        <f t="shared" si="309"/>
        <v>#N/A</v>
      </c>
      <c r="N226" s="26" t="e">
        <f t="shared" si="310"/>
        <v>#N/A</v>
      </c>
      <c r="O226" s="26"/>
      <c r="P226" s="51">
        <f t="shared" si="311"/>
        <v>0</v>
      </c>
      <c r="Q226" s="51"/>
      <c r="R226" s="51">
        <f t="shared" si="311"/>
        <v>4</v>
      </c>
      <c r="S226" s="51"/>
      <c r="T226" s="51">
        <f t="shared" si="314"/>
        <v>7</v>
      </c>
      <c r="U226" s="51">
        <f t="shared" si="312"/>
        <v>9</v>
      </c>
      <c r="V226" s="51">
        <f t="shared" si="312"/>
        <v>14</v>
      </c>
      <c r="W226" s="51"/>
      <c r="X226" s="51">
        <f t="shared" si="313"/>
        <v>17</v>
      </c>
      <c r="Y226" s="51">
        <f t="shared" si="313"/>
        <v>11</v>
      </c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</row>
    <row r="227" spans="2:37" ht="15" customHeight="1" x14ac:dyDescent="0.15">
      <c r="B227" s="22" t="s">
        <v>59</v>
      </c>
      <c r="C227" s="22"/>
      <c r="D227" s="23" t="e">
        <f>VLOOKUP($B227, focusarea_loads!$A$1:$S$200, R227, FALSE)</f>
        <v>#N/A</v>
      </c>
      <c r="E227" s="23" t="e">
        <f t="shared" si="307"/>
        <v>#N/A</v>
      </c>
      <c r="F227" s="23" t="e">
        <f>VLOOKUP($B227, focusarea_loads!$A$1:$S$200, T227, FALSE)</f>
        <v>#N/A</v>
      </c>
      <c r="G227" s="23" t="e">
        <f>VLOOKUP($B227, focusarea_loads!$A$1:$S$200, U227, FALSE)</f>
        <v>#N/A</v>
      </c>
      <c r="H227" s="23" t="e">
        <f>VLOOKUP($B227, focusarea_loads!$A$1:$S$200, V227, FALSE)</f>
        <v>#N/A</v>
      </c>
      <c r="I227" s="24" t="e">
        <f t="shared" si="308"/>
        <v>#N/A</v>
      </c>
      <c r="J227" s="23" t="e">
        <f>VLOOKUP($B227, focusarea_loads!$A$1:$S$200, X227, FALSE)</f>
        <v>#N/A</v>
      </c>
      <c r="K227" s="23" t="e">
        <f>VLOOKUP($B227, focusarea_loads!$A$1:$S$200, Y227, FALSE)</f>
        <v>#N/A</v>
      </c>
      <c r="L227" s="25"/>
      <c r="M227" s="26" t="e">
        <f t="shared" si="309"/>
        <v>#N/A</v>
      </c>
      <c r="N227" s="26" t="e">
        <f t="shared" si="310"/>
        <v>#N/A</v>
      </c>
      <c r="O227" s="26"/>
      <c r="P227" s="51">
        <f t="shared" si="311"/>
        <v>0</v>
      </c>
      <c r="Q227" s="51"/>
      <c r="R227" s="51">
        <f t="shared" si="311"/>
        <v>4</v>
      </c>
      <c r="S227" s="51"/>
      <c r="T227" s="51">
        <f t="shared" si="314"/>
        <v>7</v>
      </c>
      <c r="U227" s="51">
        <f t="shared" si="312"/>
        <v>9</v>
      </c>
      <c r="V227" s="51">
        <f t="shared" si="312"/>
        <v>14</v>
      </c>
      <c r="W227" s="51"/>
      <c r="X227" s="51">
        <f t="shared" si="313"/>
        <v>17</v>
      </c>
      <c r="Y227" s="51">
        <f t="shared" si="313"/>
        <v>11</v>
      </c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</row>
    <row r="228" spans="2:37" ht="15" customHeight="1" x14ac:dyDescent="0.15">
      <c r="B228" s="22" t="s">
        <v>60</v>
      </c>
      <c r="C228" s="22"/>
      <c r="D228" s="23" t="e">
        <f>VLOOKUP($B228, focusarea_loads!$A$1:$S$200, R228, FALSE)</f>
        <v>#N/A</v>
      </c>
      <c r="E228" s="23" t="e">
        <f t="shared" si="307"/>
        <v>#N/A</v>
      </c>
      <c r="F228" s="23" t="e">
        <f>VLOOKUP($B228, focusarea_loads!$A$1:$S$200, T228, FALSE)</f>
        <v>#N/A</v>
      </c>
      <c r="G228" s="23" t="e">
        <f>VLOOKUP($B228, focusarea_loads!$A$1:$S$200, U228, FALSE)</f>
        <v>#N/A</v>
      </c>
      <c r="H228" s="23" t="e">
        <f>VLOOKUP($B228, focusarea_loads!$A$1:$S$200, V228, FALSE)</f>
        <v>#N/A</v>
      </c>
      <c r="I228" s="24" t="e">
        <f t="shared" si="308"/>
        <v>#N/A</v>
      </c>
      <c r="J228" s="23" t="e">
        <f>VLOOKUP($B228, focusarea_loads!$A$1:$S$200, X228, FALSE)</f>
        <v>#N/A</v>
      </c>
      <c r="K228" s="23" t="e">
        <f>VLOOKUP($B228, focusarea_loads!$A$1:$S$200, Y228, FALSE)</f>
        <v>#N/A</v>
      </c>
      <c r="L228" s="25"/>
      <c r="M228" s="26" t="e">
        <f t="shared" si="309"/>
        <v>#N/A</v>
      </c>
      <c r="N228" s="26" t="e">
        <f t="shared" si="310"/>
        <v>#N/A</v>
      </c>
      <c r="O228" s="26"/>
      <c r="P228" s="51">
        <f t="shared" si="311"/>
        <v>0</v>
      </c>
      <c r="Q228" s="51"/>
      <c r="R228" s="51">
        <f t="shared" si="311"/>
        <v>4</v>
      </c>
      <c r="S228" s="51"/>
      <c r="T228" s="51">
        <f t="shared" si="314"/>
        <v>7</v>
      </c>
      <c r="U228" s="51">
        <f t="shared" si="312"/>
        <v>9</v>
      </c>
      <c r="V228" s="51">
        <f t="shared" si="312"/>
        <v>14</v>
      </c>
      <c r="W228" s="51"/>
      <c r="X228" s="51">
        <f t="shared" si="313"/>
        <v>17</v>
      </c>
      <c r="Y228" s="51">
        <f t="shared" si="313"/>
        <v>11</v>
      </c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</row>
    <row r="229" spans="2:37" ht="15" customHeight="1" x14ac:dyDescent="0.15">
      <c r="B229" s="22" t="s">
        <v>61</v>
      </c>
      <c r="C229" s="22"/>
      <c r="D229" s="23" t="e">
        <f>VLOOKUP($B229, focusarea_loads!$A$1:$S$200, R229, FALSE)</f>
        <v>#N/A</v>
      </c>
      <c r="E229" s="23" t="e">
        <f t="shared" si="307"/>
        <v>#N/A</v>
      </c>
      <c r="F229" s="23" t="e">
        <f>VLOOKUP($B229, focusarea_loads!$A$1:$S$200, T229, FALSE)</f>
        <v>#N/A</v>
      </c>
      <c r="G229" s="23" t="e">
        <f>VLOOKUP($B229, focusarea_loads!$A$1:$S$200, U229, FALSE)</f>
        <v>#N/A</v>
      </c>
      <c r="H229" s="23" t="e">
        <f>VLOOKUP($B229, focusarea_loads!$A$1:$S$200, V229, FALSE)</f>
        <v>#N/A</v>
      </c>
      <c r="I229" s="24" t="e">
        <f t="shared" si="308"/>
        <v>#N/A</v>
      </c>
      <c r="J229" s="23" t="e">
        <f>VLOOKUP($B229, focusarea_loads!$A$1:$S$200, X229, FALSE)</f>
        <v>#N/A</v>
      </c>
      <c r="K229" s="23" t="e">
        <f>VLOOKUP($B229, focusarea_loads!$A$1:$S$200, Y229, FALSE)</f>
        <v>#N/A</v>
      </c>
      <c r="L229" s="25"/>
      <c r="M229" s="26" t="e">
        <f t="shared" si="309"/>
        <v>#N/A</v>
      </c>
      <c r="N229" s="26" t="e">
        <f t="shared" si="310"/>
        <v>#N/A</v>
      </c>
      <c r="O229" s="26"/>
      <c r="P229" s="51">
        <f t="shared" si="311"/>
        <v>0</v>
      </c>
      <c r="Q229" s="51"/>
      <c r="R229" s="51">
        <f t="shared" si="311"/>
        <v>4</v>
      </c>
      <c r="S229" s="51"/>
      <c r="T229" s="51">
        <f t="shared" si="314"/>
        <v>7</v>
      </c>
      <c r="U229" s="51">
        <f t="shared" si="312"/>
        <v>9</v>
      </c>
      <c r="V229" s="51">
        <f t="shared" si="312"/>
        <v>14</v>
      </c>
      <c r="W229" s="51"/>
      <c r="X229" s="51">
        <f t="shared" si="313"/>
        <v>17</v>
      </c>
      <c r="Y229" s="51">
        <f t="shared" si="313"/>
        <v>11</v>
      </c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</row>
    <row r="230" spans="2:37" ht="15" customHeight="1" x14ac:dyDescent="0.15">
      <c r="B230" s="22" t="s">
        <v>62</v>
      </c>
      <c r="C230" s="22"/>
      <c r="D230" s="23" t="e">
        <f>VLOOKUP($B230, focusarea_loads!$A$1:$S$200, R230, FALSE)</f>
        <v>#N/A</v>
      </c>
      <c r="E230" s="23" t="e">
        <f t="shared" si="307"/>
        <v>#N/A</v>
      </c>
      <c r="F230" s="23" t="e">
        <f>VLOOKUP($B230, focusarea_loads!$A$1:$S$200, T230, FALSE)</f>
        <v>#N/A</v>
      </c>
      <c r="G230" s="23" t="e">
        <f>VLOOKUP($B230, focusarea_loads!$A$1:$S$200, U230, FALSE)</f>
        <v>#N/A</v>
      </c>
      <c r="H230" s="23" t="e">
        <f>VLOOKUP($B230, focusarea_loads!$A$1:$S$200, V230, FALSE)</f>
        <v>#N/A</v>
      </c>
      <c r="I230" s="24" t="e">
        <f t="shared" si="308"/>
        <v>#N/A</v>
      </c>
      <c r="J230" s="23" t="e">
        <f>VLOOKUP($B230, focusarea_loads!$A$1:$S$200, X230, FALSE)</f>
        <v>#N/A</v>
      </c>
      <c r="K230" s="23" t="e">
        <f>VLOOKUP($B230, focusarea_loads!$A$1:$S$200, Y230, FALSE)</f>
        <v>#N/A</v>
      </c>
      <c r="L230" s="25"/>
      <c r="M230" s="26" t="e">
        <f t="shared" si="309"/>
        <v>#N/A</v>
      </c>
      <c r="N230" s="26" t="e">
        <f t="shared" si="310"/>
        <v>#N/A</v>
      </c>
      <c r="O230" s="26"/>
      <c r="P230" s="51">
        <f t="shared" si="311"/>
        <v>0</v>
      </c>
      <c r="Q230" s="51"/>
      <c r="R230" s="51">
        <f t="shared" si="311"/>
        <v>4</v>
      </c>
      <c r="S230" s="51"/>
      <c r="T230" s="51">
        <f t="shared" si="314"/>
        <v>7</v>
      </c>
      <c r="U230" s="51">
        <f t="shared" si="312"/>
        <v>9</v>
      </c>
      <c r="V230" s="51">
        <f t="shared" si="312"/>
        <v>14</v>
      </c>
      <c r="W230" s="51"/>
      <c r="X230" s="51">
        <f t="shared" si="313"/>
        <v>17</v>
      </c>
      <c r="Y230" s="51">
        <f t="shared" si="313"/>
        <v>11</v>
      </c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</row>
    <row r="231" spans="2:37" ht="15" customHeight="1" x14ac:dyDescent="0.15">
      <c r="B231" s="22" t="s">
        <v>63</v>
      </c>
      <c r="C231" s="22"/>
      <c r="D231" s="23" t="e">
        <f>VLOOKUP($B231, focusarea_loads!$A$1:$S$200, R231, FALSE)</f>
        <v>#N/A</v>
      </c>
      <c r="E231" s="23" t="e">
        <f t="shared" si="307"/>
        <v>#N/A</v>
      </c>
      <c r="F231" s="23" t="e">
        <f>VLOOKUP($B231, focusarea_loads!$A$1:$S$200, T231, FALSE)</f>
        <v>#N/A</v>
      </c>
      <c r="G231" s="23" t="e">
        <f>VLOOKUP($B231, focusarea_loads!$A$1:$S$200, U231, FALSE)</f>
        <v>#N/A</v>
      </c>
      <c r="H231" s="23" t="e">
        <f>VLOOKUP($B231, focusarea_loads!$A$1:$S$200, V231, FALSE)</f>
        <v>#N/A</v>
      </c>
      <c r="I231" s="24" t="e">
        <f t="shared" si="308"/>
        <v>#N/A</v>
      </c>
      <c r="J231" s="23" t="e">
        <f>VLOOKUP($B231, focusarea_loads!$A$1:$S$200, X231, FALSE)</f>
        <v>#N/A</v>
      </c>
      <c r="K231" s="23" t="e">
        <f>VLOOKUP($B231, focusarea_loads!$A$1:$S$200, Y231, FALSE)</f>
        <v>#N/A</v>
      </c>
      <c r="L231" s="25"/>
      <c r="M231" s="26" t="e">
        <f t="shared" si="309"/>
        <v>#N/A</v>
      </c>
      <c r="N231" s="26" t="e">
        <f t="shared" si="310"/>
        <v>#N/A</v>
      </c>
      <c r="O231" s="26"/>
      <c r="P231" s="51">
        <f t="shared" si="311"/>
        <v>0</v>
      </c>
      <c r="Q231" s="51"/>
      <c r="R231" s="51">
        <f t="shared" si="311"/>
        <v>4</v>
      </c>
      <c r="S231" s="51"/>
      <c r="T231" s="51">
        <f t="shared" si="314"/>
        <v>7</v>
      </c>
      <c r="U231" s="51">
        <f t="shared" si="312"/>
        <v>9</v>
      </c>
      <c r="V231" s="51">
        <f t="shared" si="312"/>
        <v>14</v>
      </c>
      <c r="W231" s="51"/>
      <c r="X231" s="51">
        <f t="shared" si="313"/>
        <v>17</v>
      </c>
      <c r="Y231" s="51">
        <f t="shared" si="313"/>
        <v>11</v>
      </c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</row>
    <row r="232" spans="2:37" ht="15" customHeight="1" x14ac:dyDescent="0.15">
      <c r="B232" s="22" t="s">
        <v>64</v>
      </c>
      <c r="C232" s="22"/>
      <c r="D232" s="23" t="e">
        <f>VLOOKUP($B232, focusarea_loads!$A$1:$S$200, R232, FALSE)</f>
        <v>#N/A</v>
      </c>
      <c r="E232" s="23" t="e">
        <f t="shared" si="307"/>
        <v>#N/A</v>
      </c>
      <c r="F232" s="23" t="e">
        <f>VLOOKUP($B232, focusarea_loads!$A$1:$S$200, T232, FALSE)</f>
        <v>#N/A</v>
      </c>
      <c r="G232" s="23" t="e">
        <f>VLOOKUP($B232, focusarea_loads!$A$1:$S$200, U232, FALSE)</f>
        <v>#N/A</v>
      </c>
      <c r="H232" s="23" t="e">
        <f>VLOOKUP($B232, focusarea_loads!$A$1:$S$200, V232, FALSE)</f>
        <v>#N/A</v>
      </c>
      <c r="I232" s="24" t="e">
        <f t="shared" si="308"/>
        <v>#N/A</v>
      </c>
      <c r="J232" s="23" t="e">
        <f>VLOOKUP($B232, focusarea_loads!$A$1:$S$200, X232, FALSE)</f>
        <v>#N/A</v>
      </c>
      <c r="K232" s="23" t="e">
        <f>VLOOKUP($B232, focusarea_loads!$A$1:$S$200, Y232, FALSE)</f>
        <v>#N/A</v>
      </c>
      <c r="L232" s="25"/>
      <c r="M232" s="26" t="e">
        <f t="shared" si="309"/>
        <v>#N/A</v>
      </c>
      <c r="N232" s="26" t="e">
        <f t="shared" si="310"/>
        <v>#N/A</v>
      </c>
      <c r="O232" s="26"/>
      <c r="P232" s="51">
        <f t="shared" si="311"/>
        <v>0</v>
      </c>
      <c r="Q232" s="51"/>
      <c r="R232" s="51">
        <f t="shared" si="311"/>
        <v>4</v>
      </c>
      <c r="S232" s="51"/>
      <c r="T232" s="51">
        <f t="shared" si="314"/>
        <v>7</v>
      </c>
      <c r="U232" s="51">
        <f t="shared" si="312"/>
        <v>9</v>
      </c>
      <c r="V232" s="51">
        <f t="shared" si="312"/>
        <v>14</v>
      </c>
      <c r="W232" s="51"/>
      <c r="X232" s="51">
        <f t="shared" si="313"/>
        <v>17</v>
      </c>
      <c r="Y232" s="51">
        <f t="shared" si="313"/>
        <v>11</v>
      </c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</row>
    <row r="233" spans="2:37" ht="15" customHeight="1" x14ac:dyDescent="0.15">
      <c r="B233" s="22" t="s">
        <v>65</v>
      </c>
      <c r="C233" s="22"/>
      <c r="D233" s="23" t="e">
        <f>VLOOKUP($B233, focusarea_loads!$A$1:$S$200, R233, FALSE)</f>
        <v>#N/A</v>
      </c>
      <c r="E233" s="23" t="e">
        <f t="shared" si="307"/>
        <v>#N/A</v>
      </c>
      <c r="F233" s="23" t="e">
        <f>VLOOKUP($B233, focusarea_loads!$A$1:$S$200, T233, FALSE)</f>
        <v>#N/A</v>
      </c>
      <c r="G233" s="23" t="e">
        <f>VLOOKUP($B233, focusarea_loads!$A$1:$S$200, U233, FALSE)</f>
        <v>#N/A</v>
      </c>
      <c r="H233" s="23" t="e">
        <f>VLOOKUP($B233, focusarea_loads!$A$1:$S$200, V233, FALSE)</f>
        <v>#N/A</v>
      </c>
      <c r="I233" s="24" t="e">
        <f t="shared" si="308"/>
        <v>#N/A</v>
      </c>
      <c r="J233" s="23" t="e">
        <f>VLOOKUP($B233, focusarea_loads!$A$1:$S$200, X233, FALSE)</f>
        <v>#N/A</v>
      </c>
      <c r="K233" s="23" t="e">
        <f>VLOOKUP($B233, focusarea_loads!$A$1:$S$200, Y233, FALSE)</f>
        <v>#N/A</v>
      </c>
      <c r="L233" s="25"/>
      <c r="M233" s="26" t="e">
        <f t="shared" si="309"/>
        <v>#N/A</v>
      </c>
      <c r="N233" s="26" t="e">
        <f t="shared" si="310"/>
        <v>#N/A</v>
      </c>
      <c r="O233" s="26"/>
      <c r="P233" s="51">
        <f t="shared" si="311"/>
        <v>0</v>
      </c>
      <c r="Q233" s="51"/>
      <c r="R233" s="51">
        <f t="shared" si="311"/>
        <v>4</v>
      </c>
      <c r="S233" s="51"/>
      <c r="T233" s="51">
        <f t="shared" si="314"/>
        <v>7</v>
      </c>
      <c r="U233" s="51">
        <f t="shared" si="312"/>
        <v>9</v>
      </c>
      <c r="V233" s="51">
        <f t="shared" si="312"/>
        <v>14</v>
      </c>
      <c r="W233" s="51"/>
      <c r="X233" s="51">
        <f t="shared" si="313"/>
        <v>17</v>
      </c>
      <c r="Y233" s="51">
        <f t="shared" si="313"/>
        <v>11</v>
      </c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</row>
    <row r="234" spans="2:37" ht="15" customHeight="1" x14ac:dyDescent="0.15">
      <c r="B234" s="22" t="s">
        <v>66</v>
      </c>
      <c r="C234" s="22"/>
      <c r="D234" s="23" t="e">
        <f>VLOOKUP($B234, focusarea_loads!$A$1:$S$200, R234, FALSE)</f>
        <v>#N/A</v>
      </c>
      <c r="E234" s="23" t="e">
        <f t="shared" si="307"/>
        <v>#N/A</v>
      </c>
      <c r="F234" s="23" t="e">
        <f>VLOOKUP($B234, focusarea_loads!$A$1:$S$200, T234, FALSE)</f>
        <v>#N/A</v>
      </c>
      <c r="G234" s="23" t="e">
        <f>VLOOKUP($B234, focusarea_loads!$A$1:$S$200, U234, FALSE)</f>
        <v>#N/A</v>
      </c>
      <c r="H234" s="23" t="e">
        <f>VLOOKUP($B234, focusarea_loads!$A$1:$S$200, V234, FALSE)</f>
        <v>#N/A</v>
      </c>
      <c r="I234" s="24" t="e">
        <f t="shared" si="308"/>
        <v>#N/A</v>
      </c>
      <c r="J234" s="23" t="e">
        <f>VLOOKUP($B234, focusarea_loads!$A$1:$S$200, X234, FALSE)</f>
        <v>#N/A</v>
      </c>
      <c r="K234" s="23" t="e">
        <f>VLOOKUP($B234, focusarea_loads!$A$1:$S$200, Y234, FALSE)</f>
        <v>#N/A</v>
      </c>
      <c r="L234" s="25"/>
      <c r="M234" s="26" t="e">
        <f t="shared" si="309"/>
        <v>#N/A</v>
      </c>
      <c r="N234" s="26" t="e">
        <f t="shared" si="310"/>
        <v>#N/A</v>
      </c>
      <c r="O234" s="26"/>
      <c r="P234" s="51">
        <f t="shared" si="311"/>
        <v>0</v>
      </c>
      <c r="Q234" s="51"/>
      <c r="R234" s="51">
        <f t="shared" si="311"/>
        <v>4</v>
      </c>
      <c r="S234" s="51"/>
      <c r="T234" s="51">
        <f t="shared" si="314"/>
        <v>7</v>
      </c>
      <c r="U234" s="51">
        <f t="shared" si="312"/>
        <v>9</v>
      </c>
      <c r="V234" s="51">
        <f t="shared" si="312"/>
        <v>14</v>
      </c>
      <c r="W234" s="51"/>
      <c r="X234" s="51">
        <f t="shared" si="313"/>
        <v>17</v>
      </c>
      <c r="Y234" s="51">
        <f t="shared" si="313"/>
        <v>11</v>
      </c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</row>
    <row r="235" spans="2:37" ht="15" customHeight="1" x14ac:dyDescent="0.15">
      <c r="B235" s="22" t="s">
        <v>67</v>
      </c>
      <c r="C235" s="22"/>
      <c r="D235" s="23" t="e">
        <f>VLOOKUP($B235, focusarea_loads!$A$1:$S$200, R235, FALSE)</f>
        <v>#N/A</v>
      </c>
      <c r="E235" s="23" t="e">
        <f t="shared" si="307"/>
        <v>#N/A</v>
      </c>
      <c r="F235" s="23" t="e">
        <f>VLOOKUP($B235, focusarea_loads!$A$1:$S$200, T235, FALSE)</f>
        <v>#N/A</v>
      </c>
      <c r="G235" s="23" t="e">
        <f>VLOOKUP($B235, focusarea_loads!$A$1:$S$200, U235, FALSE)</f>
        <v>#N/A</v>
      </c>
      <c r="H235" s="23" t="e">
        <f>VLOOKUP($B235, focusarea_loads!$A$1:$S$200, V235, FALSE)</f>
        <v>#N/A</v>
      </c>
      <c r="I235" s="24" t="e">
        <f t="shared" si="308"/>
        <v>#N/A</v>
      </c>
      <c r="J235" s="23" t="e">
        <f>VLOOKUP($B235, focusarea_loads!$A$1:$S$200, X235, FALSE)</f>
        <v>#N/A</v>
      </c>
      <c r="K235" s="23" t="e">
        <f>VLOOKUP($B235, focusarea_loads!$A$1:$S$200, Y235, FALSE)</f>
        <v>#N/A</v>
      </c>
      <c r="L235" s="25"/>
      <c r="M235" s="26" t="e">
        <f t="shared" si="309"/>
        <v>#N/A</v>
      </c>
      <c r="N235" s="26" t="e">
        <f t="shared" si="310"/>
        <v>#N/A</v>
      </c>
      <c r="O235" s="26"/>
      <c r="P235" s="51">
        <f t="shared" si="311"/>
        <v>0</v>
      </c>
      <c r="Q235" s="51"/>
      <c r="R235" s="51">
        <f t="shared" si="311"/>
        <v>4</v>
      </c>
      <c r="S235" s="51"/>
      <c r="T235" s="51">
        <f t="shared" si="314"/>
        <v>7</v>
      </c>
      <c r="U235" s="51">
        <f t="shared" si="312"/>
        <v>9</v>
      </c>
      <c r="V235" s="51">
        <f t="shared" si="312"/>
        <v>14</v>
      </c>
      <c r="W235" s="51"/>
      <c r="X235" s="51">
        <f t="shared" si="313"/>
        <v>17</v>
      </c>
      <c r="Y235" s="51">
        <f t="shared" si="313"/>
        <v>11</v>
      </c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</row>
    <row r="236" spans="2:37" ht="15" customHeight="1" x14ac:dyDescent="0.15">
      <c r="B236" s="22" t="s">
        <v>68</v>
      </c>
      <c r="C236" s="22"/>
      <c r="D236" s="23" t="e">
        <f>VLOOKUP($B236, focusarea_loads!$A$1:$S$200, R236, FALSE)</f>
        <v>#N/A</v>
      </c>
      <c r="E236" s="23" t="e">
        <f t="shared" si="307"/>
        <v>#N/A</v>
      </c>
      <c r="F236" s="23" t="e">
        <f>VLOOKUP($B236, focusarea_loads!$A$1:$S$200, T236, FALSE)</f>
        <v>#N/A</v>
      </c>
      <c r="G236" s="23" t="e">
        <f>VLOOKUP($B236, focusarea_loads!$A$1:$S$200, U236, FALSE)</f>
        <v>#N/A</v>
      </c>
      <c r="H236" s="23" t="e">
        <f>VLOOKUP($B236, focusarea_loads!$A$1:$S$200, V236, FALSE)</f>
        <v>#N/A</v>
      </c>
      <c r="I236" s="24" t="e">
        <f t="shared" si="308"/>
        <v>#N/A</v>
      </c>
      <c r="J236" s="23" t="e">
        <f>VLOOKUP($B236, focusarea_loads!$A$1:$S$200, X236, FALSE)</f>
        <v>#N/A</v>
      </c>
      <c r="K236" s="23" t="e">
        <f>VLOOKUP($B236, focusarea_loads!$A$1:$S$200, Y236, FALSE)</f>
        <v>#N/A</v>
      </c>
      <c r="L236" s="25"/>
      <c r="M236" s="26" t="e">
        <f t="shared" si="309"/>
        <v>#N/A</v>
      </c>
      <c r="N236" s="26" t="e">
        <f t="shared" si="310"/>
        <v>#N/A</v>
      </c>
      <c r="O236" s="26"/>
      <c r="P236" s="51">
        <f t="shared" si="311"/>
        <v>0</v>
      </c>
      <c r="Q236" s="51"/>
      <c r="R236" s="51">
        <f t="shared" si="311"/>
        <v>4</v>
      </c>
      <c r="S236" s="51"/>
      <c r="T236" s="51">
        <f t="shared" si="314"/>
        <v>7</v>
      </c>
      <c r="U236" s="51">
        <f t="shared" si="312"/>
        <v>9</v>
      </c>
      <c r="V236" s="51">
        <f t="shared" si="312"/>
        <v>14</v>
      </c>
      <c r="W236" s="51"/>
      <c r="X236" s="51">
        <f t="shared" si="313"/>
        <v>17</v>
      </c>
      <c r="Y236" s="51">
        <f t="shared" si="313"/>
        <v>11</v>
      </c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</row>
    <row r="237" spans="2:37" ht="15" customHeight="1" x14ac:dyDescent="0.15">
      <c r="B237" s="22" t="s">
        <v>69</v>
      </c>
      <c r="C237" s="22"/>
      <c r="D237" s="23" t="e">
        <f>VLOOKUP($B237, focusarea_loads!$A$1:$S$200, R237, FALSE)</f>
        <v>#N/A</v>
      </c>
      <c r="E237" s="23" t="e">
        <f t="shared" si="307"/>
        <v>#N/A</v>
      </c>
      <c r="F237" s="23" t="e">
        <f>VLOOKUP($B237, focusarea_loads!$A$1:$S$200, T237, FALSE)</f>
        <v>#N/A</v>
      </c>
      <c r="G237" s="23" t="e">
        <f>VLOOKUP($B237, focusarea_loads!$A$1:$S$200, U237, FALSE)</f>
        <v>#N/A</v>
      </c>
      <c r="H237" s="23" t="e">
        <f>VLOOKUP($B237, focusarea_loads!$A$1:$S$200, V237, FALSE)</f>
        <v>#N/A</v>
      </c>
      <c r="I237" s="24" t="e">
        <f t="shared" si="308"/>
        <v>#N/A</v>
      </c>
      <c r="J237" s="23" t="e">
        <f>VLOOKUP($B237, focusarea_loads!$A$1:$S$200, X237, FALSE)</f>
        <v>#N/A</v>
      </c>
      <c r="K237" s="23" t="e">
        <f>VLOOKUP($B237, focusarea_loads!$A$1:$S$200, Y237, FALSE)</f>
        <v>#N/A</v>
      </c>
      <c r="L237" s="25"/>
      <c r="M237" s="26" t="e">
        <f t="shared" si="309"/>
        <v>#N/A</v>
      </c>
      <c r="N237" s="26" t="e">
        <f t="shared" si="310"/>
        <v>#N/A</v>
      </c>
      <c r="O237" s="26"/>
      <c r="P237" s="51">
        <f t="shared" si="311"/>
        <v>0</v>
      </c>
      <c r="Q237" s="51"/>
      <c r="R237" s="51">
        <f t="shared" si="311"/>
        <v>4</v>
      </c>
      <c r="S237" s="51"/>
      <c r="T237" s="51">
        <f t="shared" si="314"/>
        <v>7</v>
      </c>
      <c r="U237" s="51">
        <f t="shared" si="312"/>
        <v>9</v>
      </c>
      <c r="V237" s="51">
        <f t="shared" si="312"/>
        <v>14</v>
      </c>
      <c r="W237" s="51"/>
      <c r="X237" s="51">
        <f t="shared" si="313"/>
        <v>17</v>
      </c>
      <c r="Y237" s="51">
        <f t="shared" si="313"/>
        <v>11</v>
      </c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</row>
    <row r="238" spans="2:37" ht="15" customHeight="1" x14ac:dyDescent="0.15">
      <c r="B238" s="22" t="s">
        <v>70</v>
      </c>
      <c r="C238" s="22"/>
      <c r="D238" s="23" t="e">
        <f>VLOOKUP($B238, focusarea_loads!$A$1:$S$200, R238, FALSE)</f>
        <v>#N/A</v>
      </c>
      <c r="E238" s="23" t="e">
        <f t="shared" ref="E238:E243" si="315">F238 - SUM(G238:H238)</f>
        <v>#N/A</v>
      </c>
      <c r="F238" s="23" t="e">
        <f>VLOOKUP($B238, focusarea_loads!$A$1:$S$200, T238, FALSE)</f>
        <v>#N/A</v>
      </c>
      <c r="G238" s="23" t="e">
        <f>VLOOKUP($B238, focusarea_loads!$A$1:$S$200, U238, FALSE)</f>
        <v>#N/A</v>
      </c>
      <c r="H238" s="23" t="e">
        <f>VLOOKUP($B238, focusarea_loads!$A$1:$S$200, V238, FALSE)</f>
        <v>#N/A</v>
      </c>
      <c r="I238" s="24" t="e">
        <f t="shared" ref="I238:I243" si="316">H238-J238</f>
        <v>#N/A</v>
      </c>
      <c r="J238" s="23" t="e">
        <f>VLOOKUP($B238, focusarea_loads!$A$1:$S$200, X238, FALSE)</f>
        <v>#N/A</v>
      </c>
      <c r="K238" s="23" t="e">
        <f>VLOOKUP($B238, focusarea_loads!$A$1:$S$200, Y238, FALSE)</f>
        <v>#N/A</v>
      </c>
      <c r="L238" s="25"/>
      <c r="M238" s="26" t="e">
        <f t="shared" ref="M238:M243" si="317">IF($H238&lt;0, "--", I238/$H238)</f>
        <v>#N/A</v>
      </c>
      <c r="N238" s="26" t="e">
        <f t="shared" ref="N238:N243" si="318">IF($H238&lt;0, "--", J238/$H238)</f>
        <v>#N/A</v>
      </c>
      <c r="O238" s="26"/>
      <c r="P238" s="51">
        <f t="shared" si="311"/>
        <v>0</v>
      </c>
      <c r="Q238" s="51"/>
      <c r="R238" s="51">
        <f t="shared" si="311"/>
        <v>4</v>
      </c>
      <c r="S238" s="51"/>
      <c r="T238" s="51">
        <f t="shared" si="314"/>
        <v>7</v>
      </c>
      <c r="U238" s="51">
        <f t="shared" si="314"/>
        <v>9</v>
      </c>
      <c r="V238" s="51">
        <f t="shared" si="314"/>
        <v>14</v>
      </c>
      <c r="W238" s="51"/>
      <c r="X238" s="51">
        <f t="shared" ref="X238:Y238" si="319">X237</f>
        <v>17</v>
      </c>
      <c r="Y238" s="51">
        <f t="shared" si="319"/>
        <v>11</v>
      </c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</row>
    <row r="239" spans="2:37" ht="15" customHeight="1" x14ac:dyDescent="0.15">
      <c r="B239" s="22" t="s">
        <v>71</v>
      </c>
      <c r="C239" s="22"/>
      <c r="D239" s="23" t="e">
        <f>VLOOKUP($B239, focusarea_loads!$A$1:$S$200, R239, FALSE)</f>
        <v>#N/A</v>
      </c>
      <c r="E239" s="23" t="e">
        <f t="shared" si="315"/>
        <v>#N/A</v>
      </c>
      <c r="F239" s="23" t="e">
        <f>VLOOKUP($B239, focusarea_loads!$A$1:$S$200, T239, FALSE)</f>
        <v>#N/A</v>
      </c>
      <c r="G239" s="23" t="e">
        <f>VLOOKUP($B239, focusarea_loads!$A$1:$S$200, U239, FALSE)</f>
        <v>#N/A</v>
      </c>
      <c r="H239" s="23" t="e">
        <f>VLOOKUP($B239, focusarea_loads!$A$1:$S$200, V239, FALSE)</f>
        <v>#N/A</v>
      </c>
      <c r="I239" s="24" t="e">
        <f t="shared" si="316"/>
        <v>#N/A</v>
      </c>
      <c r="J239" s="23" t="e">
        <f>VLOOKUP($B239, focusarea_loads!$A$1:$S$200, X239, FALSE)</f>
        <v>#N/A</v>
      </c>
      <c r="K239" s="23" t="e">
        <f>VLOOKUP($B239, focusarea_loads!$A$1:$S$200, Y239, FALSE)</f>
        <v>#N/A</v>
      </c>
      <c r="L239" s="25"/>
      <c r="M239" s="26" t="e">
        <f t="shared" si="317"/>
        <v>#N/A</v>
      </c>
      <c r="N239" s="26" t="e">
        <f t="shared" si="318"/>
        <v>#N/A</v>
      </c>
      <c r="O239" s="26"/>
      <c r="P239" s="51">
        <f t="shared" si="311"/>
        <v>0</v>
      </c>
      <c r="Q239" s="51"/>
      <c r="R239" s="51">
        <f t="shared" si="311"/>
        <v>4</v>
      </c>
      <c r="S239" s="51"/>
      <c r="T239" s="51">
        <f t="shared" si="314"/>
        <v>7</v>
      </c>
      <c r="U239" s="51">
        <f t="shared" si="314"/>
        <v>9</v>
      </c>
      <c r="V239" s="51">
        <f t="shared" si="314"/>
        <v>14</v>
      </c>
      <c r="W239" s="51"/>
      <c r="X239" s="51">
        <f t="shared" ref="X239:Y239" si="320">X238</f>
        <v>17</v>
      </c>
      <c r="Y239" s="51">
        <f t="shared" si="320"/>
        <v>11</v>
      </c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</row>
    <row r="240" spans="2:37" ht="15" customHeight="1" x14ac:dyDescent="0.15">
      <c r="B240" s="22" t="s">
        <v>72</v>
      </c>
      <c r="C240" s="22"/>
      <c r="D240" s="23" t="e">
        <f>VLOOKUP($B240, focusarea_loads!$A$1:$S$200, R240, FALSE)</f>
        <v>#N/A</v>
      </c>
      <c r="E240" s="23" t="e">
        <f t="shared" si="315"/>
        <v>#N/A</v>
      </c>
      <c r="F240" s="23" t="e">
        <f>VLOOKUP($B240, focusarea_loads!$A$1:$S$200, T240, FALSE)</f>
        <v>#N/A</v>
      </c>
      <c r="G240" s="23" t="e">
        <f>VLOOKUP($B240, focusarea_loads!$A$1:$S$200, U240, FALSE)</f>
        <v>#N/A</v>
      </c>
      <c r="H240" s="23" t="e">
        <f>VLOOKUP($B240, focusarea_loads!$A$1:$S$200, V240, FALSE)</f>
        <v>#N/A</v>
      </c>
      <c r="I240" s="24" t="e">
        <f t="shared" si="316"/>
        <v>#N/A</v>
      </c>
      <c r="J240" s="23" t="e">
        <f>VLOOKUP($B240, focusarea_loads!$A$1:$S$200, X240, FALSE)</f>
        <v>#N/A</v>
      </c>
      <c r="K240" s="23" t="e">
        <f>VLOOKUP($B240, focusarea_loads!$A$1:$S$200, Y240, FALSE)</f>
        <v>#N/A</v>
      </c>
      <c r="L240" s="25"/>
      <c r="M240" s="26" t="e">
        <f t="shared" si="317"/>
        <v>#N/A</v>
      </c>
      <c r="N240" s="26" t="e">
        <f t="shared" si="318"/>
        <v>#N/A</v>
      </c>
      <c r="O240" s="26"/>
      <c r="P240" s="51">
        <f t="shared" si="311"/>
        <v>0</v>
      </c>
      <c r="Q240" s="51"/>
      <c r="R240" s="51">
        <f t="shared" si="311"/>
        <v>4</v>
      </c>
      <c r="S240" s="51"/>
      <c r="T240" s="51">
        <f t="shared" ref="T240:V243" si="321">T239</f>
        <v>7</v>
      </c>
      <c r="U240" s="51">
        <f t="shared" si="321"/>
        <v>9</v>
      </c>
      <c r="V240" s="51">
        <f t="shared" si="321"/>
        <v>14</v>
      </c>
      <c r="W240" s="51"/>
      <c r="X240" s="51">
        <f t="shared" ref="X240:Y240" si="322">X239</f>
        <v>17</v>
      </c>
      <c r="Y240" s="51">
        <f t="shared" si="322"/>
        <v>11</v>
      </c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</row>
    <row r="241" spans="1:37" ht="15" customHeight="1" x14ac:dyDescent="0.15">
      <c r="B241" s="22" t="s">
        <v>73</v>
      </c>
      <c r="C241" s="22"/>
      <c r="D241" s="23" t="e">
        <f>VLOOKUP($B241, focusarea_loads!$A$1:$S$200, R241, FALSE)</f>
        <v>#N/A</v>
      </c>
      <c r="E241" s="23" t="e">
        <f t="shared" si="315"/>
        <v>#N/A</v>
      </c>
      <c r="F241" s="23" t="e">
        <f>VLOOKUP($B241, focusarea_loads!$A$1:$S$200, T241, FALSE)</f>
        <v>#N/A</v>
      </c>
      <c r="G241" s="23" t="e">
        <f>VLOOKUP($B241, focusarea_loads!$A$1:$S$200, U241, FALSE)</f>
        <v>#N/A</v>
      </c>
      <c r="H241" s="23" t="e">
        <f>VLOOKUP($B241, focusarea_loads!$A$1:$S$200, V241, FALSE)</f>
        <v>#N/A</v>
      </c>
      <c r="I241" s="24" t="e">
        <f t="shared" si="316"/>
        <v>#N/A</v>
      </c>
      <c r="J241" s="23" t="e">
        <f>VLOOKUP($B241, focusarea_loads!$A$1:$S$200, X241, FALSE)</f>
        <v>#N/A</v>
      </c>
      <c r="K241" s="23" t="e">
        <f>VLOOKUP($B241, focusarea_loads!$A$1:$S$200, Y241, FALSE)</f>
        <v>#N/A</v>
      </c>
      <c r="L241" s="25"/>
      <c r="M241" s="26" t="e">
        <f t="shared" si="317"/>
        <v>#N/A</v>
      </c>
      <c r="N241" s="26" t="e">
        <f t="shared" si="318"/>
        <v>#N/A</v>
      </c>
      <c r="O241" s="26"/>
      <c r="P241" s="51">
        <f t="shared" si="311"/>
        <v>0</v>
      </c>
      <c r="Q241" s="51"/>
      <c r="R241" s="51">
        <f t="shared" si="311"/>
        <v>4</v>
      </c>
      <c r="S241" s="51"/>
      <c r="T241" s="51">
        <f t="shared" si="321"/>
        <v>7</v>
      </c>
      <c r="U241" s="51">
        <f t="shared" si="321"/>
        <v>9</v>
      </c>
      <c r="V241" s="51">
        <f t="shared" si="321"/>
        <v>14</v>
      </c>
      <c r="W241" s="51"/>
      <c r="X241" s="51">
        <f t="shared" ref="X241:Y241" si="323">X240</f>
        <v>17</v>
      </c>
      <c r="Y241" s="51">
        <f t="shared" si="323"/>
        <v>11</v>
      </c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</row>
    <row r="242" spans="1:37" ht="15" customHeight="1" x14ac:dyDescent="0.15">
      <c r="B242" s="22" t="s">
        <v>74</v>
      </c>
      <c r="C242" s="22"/>
      <c r="D242" s="23" t="e">
        <f>VLOOKUP($B242, focusarea_loads!$A$1:$S$200, R242, FALSE)</f>
        <v>#N/A</v>
      </c>
      <c r="E242" s="23" t="e">
        <f t="shared" si="315"/>
        <v>#N/A</v>
      </c>
      <c r="F242" s="23" t="e">
        <f>VLOOKUP($B242, focusarea_loads!$A$1:$S$200, T242, FALSE)</f>
        <v>#N/A</v>
      </c>
      <c r="G242" s="23" t="e">
        <f>VLOOKUP($B242, focusarea_loads!$A$1:$S$200, U242, FALSE)</f>
        <v>#N/A</v>
      </c>
      <c r="H242" s="23" t="e">
        <f>VLOOKUP($B242, focusarea_loads!$A$1:$S$200, V242, FALSE)</f>
        <v>#N/A</v>
      </c>
      <c r="I242" s="24" t="e">
        <f t="shared" si="316"/>
        <v>#N/A</v>
      </c>
      <c r="J242" s="23" t="e">
        <f>VLOOKUP($B242, focusarea_loads!$A$1:$S$200, X242, FALSE)</f>
        <v>#N/A</v>
      </c>
      <c r="K242" s="23" t="e">
        <f>VLOOKUP($B242, focusarea_loads!$A$1:$S$200, Y242, FALSE)</f>
        <v>#N/A</v>
      </c>
      <c r="L242" s="25"/>
      <c r="M242" s="26" t="e">
        <f t="shared" si="317"/>
        <v>#N/A</v>
      </c>
      <c r="N242" s="26" t="e">
        <f t="shared" si="318"/>
        <v>#N/A</v>
      </c>
      <c r="O242" s="26"/>
      <c r="P242" s="51">
        <f t="shared" si="311"/>
        <v>0</v>
      </c>
      <c r="Q242" s="51"/>
      <c r="R242" s="51">
        <f t="shared" si="311"/>
        <v>4</v>
      </c>
      <c r="S242" s="51"/>
      <c r="T242" s="51">
        <f t="shared" si="321"/>
        <v>7</v>
      </c>
      <c r="U242" s="51">
        <f t="shared" si="321"/>
        <v>9</v>
      </c>
      <c r="V242" s="51">
        <f t="shared" si="321"/>
        <v>14</v>
      </c>
      <c r="W242" s="51"/>
      <c r="X242" s="51">
        <f t="shared" ref="X242:Y242" si="324">X241</f>
        <v>17</v>
      </c>
      <c r="Y242" s="51">
        <f t="shared" si="324"/>
        <v>11</v>
      </c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</row>
    <row r="243" spans="1:37" ht="15" customHeight="1" x14ac:dyDescent="0.15">
      <c r="B243" s="22" t="s">
        <v>75</v>
      </c>
      <c r="C243" s="22"/>
      <c r="D243" s="23" t="e">
        <f>VLOOKUP($B243, focusarea_loads!$A$1:$S$200, R243, FALSE)</f>
        <v>#N/A</v>
      </c>
      <c r="E243" s="23" t="e">
        <f t="shared" si="315"/>
        <v>#N/A</v>
      </c>
      <c r="F243" s="23" t="e">
        <f>VLOOKUP($B243, focusarea_loads!$A$1:$S$200, T243, FALSE)</f>
        <v>#N/A</v>
      </c>
      <c r="G243" s="23" t="e">
        <f>VLOOKUP($B243, focusarea_loads!$A$1:$S$200, U243, FALSE)</f>
        <v>#N/A</v>
      </c>
      <c r="H243" s="23" t="e">
        <f>VLOOKUP($B243, focusarea_loads!$A$1:$S$200, V243, FALSE)</f>
        <v>#N/A</v>
      </c>
      <c r="I243" s="24" t="e">
        <f t="shared" si="316"/>
        <v>#N/A</v>
      </c>
      <c r="J243" s="23" t="e">
        <f>VLOOKUP($B243, focusarea_loads!$A$1:$S$200, X243, FALSE)</f>
        <v>#N/A</v>
      </c>
      <c r="K243" s="23" t="e">
        <f>VLOOKUP($B243, focusarea_loads!$A$1:$S$200, Y243, FALSE)</f>
        <v>#N/A</v>
      </c>
      <c r="L243" s="25"/>
      <c r="M243" s="26" t="e">
        <f t="shared" si="317"/>
        <v>#N/A</v>
      </c>
      <c r="N243" s="26" t="e">
        <f t="shared" si="318"/>
        <v>#N/A</v>
      </c>
      <c r="O243" s="26"/>
      <c r="P243" s="51">
        <f t="shared" si="311"/>
        <v>0</v>
      </c>
      <c r="Q243" s="51"/>
      <c r="R243" s="51">
        <f t="shared" si="311"/>
        <v>4</v>
      </c>
      <c r="S243" s="51"/>
      <c r="T243" s="51">
        <f t="shared" si="321"/>
        <v>7</v>
      </c>
      <c r="U243" s="51">
        <f t="shared" si="321"/>
        <v>9</v>
      </c>
      <c r="V243" s="51">
        <f t="shared" si="321"/>
        <v>14</v>
      </c>
      <c r="W243" s="51"/>
      <c r="X243" s="51">
        <f t="shared" ref="X243:Y243" si="325">X242</f>
        <v>17</v>
      </c>
      <c r="Y243" s="51">
        <f t="shared" si="325"/>
        <v>11</v>
      </c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</row>
    <row r="244" spans="1:37" ht="15" customHeight="1" x14ac:dyDescent="0.15">
      <c r="B244" s="28" t="s">
        <v>125</v>
      </c>
      <c r="C244" s="28"/>
      <c r="D244" s="23">
        <f>VLOOKUP($B216, cluster_load_noFA!$A$1:$P$10, R244, FALSE)</f>
        <v>182634.065</v>
      </c>
      <c r="E244" s="23">
        <f>F244 - SUM(G244:H244)</f>
        <v>3117563.4895499926</v>
      </c>
      <c r="F244" s="23">
        <f>VLOOKUP($B216, cluster_load_noFA!$A$1:$P$10, T244, FALSE)</f>
        <v>486738.90179999999</v>
      </c>
      <c r="G244" s="23">
        <f>VLOOKUP($B216, cluster_load_noFA!$A$1:$P$10, U244, FALSE)</f>
        <v>74496.270637657697</v>
      </c>
      <c r="H244" s="23">
        <f>VLOOKUP($B216, cluster_load_noFA!$A$1:$P$10, V244, FALSE)</f>
        <v>-2705320.85838765</v>
      </c>
      <c r="I244" s="24">
        <f t="shared" si="308"/>
        <v>0</v>
      </c>
      <c r="J244" s="23">
        <f>VLOOKUP($B216, cluster_load_noFA!$A$1:$P$10, X244, FALSE)</f>
        <v>-2705320.85838765</v>
      </c>
      <c r="K244" s="23">
        <f>VLOOKUP($B216, cluster_load_noFA!$A$1:$P$10, Y244, FALSE)</f>
        <v>3935.56457217153</v>
      </c>
      <c r="L244" s="25"/>
      <c r="M244" s="26" t="str">
        <f t="shared" si="309"/>
        <v>--</v>
      </c>
      <c r="N244" s="26" t="str">
        <f t="shared" si="310"/>
        <v>--</v>
      </c>
      <c r="O244" s="26"/>
      <c r="P244" s="55">
        <f>B218</f>
        <v>0</v>
      </c>
      <c r="Q244" s="55">
        <f t="shared" ref="Q244" si="326">C218</f>
        <v>0</v>
      </c>
      <c r="R244" s="55">
        <f>D218</f>
        <v>2</v>
      </c>
      <c r="S244" s="55">
        <f t="shared" ref="S244" si="327">E218</f>
        <v>0</v>
      </c>
      <c r="T244" s="55">
        <f t="shared" ref="T244" si="328">F218</f>
        <v>4</v>
      </c>
      <c r="U244" s="55">
        <f t="shared" ref="U244" si="329">G218</f>
        <v>6</v>
      </c>
      <c r="V244" s="55">
        <f t="shared" ref="V244" si="330">H218</f>
        <v>11</v>
      </c>
      <c r="W244" s="55">
        <f t="shared" ref="W244" si="331">I218</f>
        <v>0</v>
      </c>
      <c r="X244" s="55">
        <f t="shared" ref="X244" si="332">J218</f>
        <v>14</v>
      </c>
      <c r="Y244" s="55">
        <f t="shared" ref="Y244" si="333">K218</f>
        <v>8</v>
      </c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</row>
    <row r="245" spans="1:37" ht="15" customHeight="1" x14ac:dyDescent="0.15">
      <c r="B245" s="28"/>
      <c r="C245" s="28"/>
      <c r="D245" s="25"/>
      <c r="E245" s="25"/>
      <c r="F245" s="25"/>
      <c r="G245" s="25"/>
      <c r="H245" s="25"/>
      <c r="I245" s="29"/>
      <c r="J245" s="25"/>
      <c r="K245" s="25"/>
      <c r="L245" s="25"/>
      <c r="M245" s="25"/>
      <c r="N245" s="25"/>
      <c r="O245" s="25"/>
      <c r="P245" s="25"/>
      <c r="Q245" s="27"/>
      <c r="R245" s="25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</row>
    <row r="246" spans="1:37" ht="15" customHeight="1" x14ac:dyDescent="0.15">
      <c r="B246" s="30" t="s">
        <v>126</v>
      </c>
      <c r="C246" s="30"/>
      <c r="D246" s="31" t="e">
        <f t="shared" ref="D246:K246" si="334">SUM(D222:D244)</f>
        <v>#N/A</v>
      </c>
      <c r="E246" s="31" t="e">
        <f t="shared" si="334"/>
        <v>#N/A</v>
      </c>
      <c r="F246" s="31" t="e">
        <f t="shared" si="334"/>
        <v>#N/A</v>
      </c>
      <c r="G246" s="31" t="e">
        <f t="shared" si="334"/>
        <v>#N/A</v>
      </c>
      <c r="H246" s="31" t="e">
        <f t="shared" si="334"/>
        <v>#N/A</v>
      </c>
      <c r="I246" s="31" t="e">
        <f t="shared" si="334"/>
        <v>#N/A</v>
      </c>
      <c r="J246" s="31" t="e">
        <f t="shared" si="334"/>
        <v>#N/A</v>
      </c>
      <c r="K246" s="31" t="e">
        <f t="shared" si="334"/>
        <v>#N/A</v>
      </c>
      <c r="L246" s="32"/>
      <c r="M246" s="33" t="e">
        <f t="shared" ref="M246" si="335">IF($H246&lt;0, "--", I246/$H246)</f>
        <v>#N/A</v>
      </c>
      <c r="N246" s="33" t="e">
        <f t="shared" ref="N246" si="336">IF($H246&lt;0, "--", J246/$H246)</f>
        <v>#N/A</v>
      </c>
      <c r="O246" s="47"/>
      <c r="P246" s="47"/>
      <c r="Q246" s="27"/>
      <c r="R246" s="4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</row>
    <row r="248" spans="1:37" ht="15" customHeight="1" x14ac:dyDescent="0.15">
      <c r="B248" s="77">
        <v>4</v>
      </c>
      <c r="C248" s="77">
        <v>3</v>
      </c>
      <c r="D248" s="43">
        <v>5</v>
      </c>
      <c r="F248" s="42">
        <f>MATCH(F252,focusarea_loads!$A$1:$S$1,0)</f>
        <v>6</v>
      </c>
      <c r="G248" s="42">
        <f>MATCH(G$22,focusarea_loads!$A$1:$S$1,0)</f>
        <v>10</v>
      </c>
      <c r="H248" s="42">
        <f>MATCH(H$22,focusarea_loads!$A$1:$S$1,0)</f>
        <v>15</v>
      </c>
      <c r="I248" s="10"/>
      <c r="J248" s="42">
        <f>MATCH(J$22,focusarea_loads!$A$1:$S$1,0)</f>
        <v>18</v>
      </c>
      <c r="K248" s="42">
        <f>MATCH(K$22,focusarea_loads!$A$1:$S$1,0)</f>
        <v>12</v>
      </c>
    </row>
    <row r="249" spans="1:37" ht="17" customHeight="1" x14ac:dyDescent="0.15">
      <c r="B249" s="41"/>
      <c r="C249" s="41"/>
      <c r="D249" s="43">
        <v>2</v>
      </c>
      <c r="F249" s="42">
        <f>MATCH(F252,cluster_load_noFA!$A$1:$P$1,0)</f>
        <v>3</v>
      </c>
      <c r="G249" s="42">
        <f>MATCH(G252,cluster_load_noFA!$A$1:$P$1,0)</f>
        <v>7</v>
      </c>
      <c r="H249" s="42">
        <f>MATCH(H252,cluster_load_noFA!$A$1:$P$1,0)</f>
        <v>12</v>
      </c>
      <c r="I249" s="42"/>
      <c r="J249" s="42">
        <f>MATCH(J252,cluster_load_noFA!$A$1:$P$1,0)</f>
        <v>15</v>
      </c>
      <c r="K249" s="42">
        <f>MATCH(K252,cluster_load_noFA!$A$1:$P$1,0)</f>
        <v>9</v>
      </c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</row>
    <row r="250" spans="1:37" ht="15" customHeight="1" x14ac:dyDescent="0.15">
      <c r="B250" s="12" t="s">
        <v>124</v>
      </c>
      <c r="C250" s="12"/>
      <c r="D250" s="13"/>
      <c r="E250" s="14" t="s">
        <v>108</v>
      </c>
      <c r="F250" s="15" t="s">
        <v>109</v>
      </c>
      <c r="G250" s="15"/>
      <c r="H250" s="16"/>
      <c r="I250" s="15"/>
      <c r="J250" s="15"/>
      <c r="K250" s="15"/>
      <c r="L250" s="17"/>
      <c r="M250" s="15" t="s">
        <v>110</v>
      </c>
      <c r="N250" s="15"/>
      <c r="O250" s="53"/>
      <c r="P250" s="53"/>
      <c r="Q250" s="10"/>
      <c r="R250" s="53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</row>
    <row r="251" spans="1:37" s="40" customFormat="1" ht="34" customHeight="1" x14ac:dyDescent="0.15">
      <c r="B251" s="39" t="str">
        <f>_xlfn.CONCAT(B216," Cluster")</f>
        <v>Poconos and Kittatinny Cluster</v>
      </c>
      <c r="C251" s="82" t="s">
        <v>302</v>
      </c>
      <c r="D251" s="18" t="s">
        <v>111</v>
      </c>
      <c r="E251" s="18" t="s">
        <v>112</v>
      </c>
      <c r="F251" s="18" t="s">
        <v>113</v>
      </c>
      <c r="G251" s="18" t="s">
        <v>114</v>
      </c>
      <c r="H251" s="18" t="s">
        <v>115</v>
      </c>
      <c r="I251" s="18" t="s">
        <v>116</v>
      </c>
      <c r="J251" s="18" t="s">
        <v>117</v>
      </c>
      <c r="K251" s="18" t="s">
        <v>118</v>
      </c>
      <c r="L251" s="18"/>
      <c r="M251" s="18" t="s">
        <v>119</v>
      </c>
      <c r="N251" s="18" t="s">
        <v>120</v>
      </c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</row>
    <row r="252" spans="1:37" ht="15" customHeight="1" x14ac:dyDescent="0.15">
      <c r="B252" s="19"/>
      <c r="C252" s="19"/>
      <c r="D252" s="19"/>
      <c r="E252" s="19"/>
      <c r="F252" s="19" t="s">
        <v>3</v>
      </c>
      <c r="G252" s="19" t="s">
        <v>6</v>
      </c>
      <c r="H252" s="19" t="s">
        <v>12</v>
      </c>
      <c r="I252" s="19"/>
      <c r="J252" s="19" t="s">
        <v>15</v>
      </c>
      <c r="K252" s="19" t="s">
        <v>9</v>
      </c>
      <c r="L252" s="19"/>
      <c r="M252" s="62" t="s">
        <v>127</v>
      </c>
      <c r="N252" s="63"/>
      <c r="O252" s="54"/>
      <c r="P252" s="54"/>
      <c r="Q252" s="20"/>
      <c r="R252" s="54"/>
      <c r="S252" s="20"/>
      <c r="T252" s="20"/>
      <c r="U252" s="20"/>
      <c r="V252" s="21"/>
      <c r="W252" s="20"/>
      <c r="X252" s="20"/>
      <c r="Y252" s="20"/>
      <c r="Z252" s="20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</row>
    <row r="253" spans="1:37" s="40" customFormat="1" ht="24" customHeight="1" x14ac:dyDescent="0.15">
      <c r="A253" s="22" t="s">
        <v>236</v>
      </c>
      <c r="B253" s="69" t="s">
        <v>53</v>
      </c>
      <c r="C253" s="70" t="str">
        <f>VLOOKUP($A253, focusarea_loads!$A$1:$S$200, Q253, FALSE)</f>
        <v>Phase 2</v>
      </c>
      <c r="D253" s="24">
        <f>VLOOKUP($A253, focusarea_loads!$A$1:$S$200, R253, FALSE)</f>
        <v>18263.0412</v>
      </c>
      <c r="E253" s="24">
        <f>F253 - SUM(G253:H253)</f>
        <v>5661.5427719999952</v>
      </c>
      <c r="F253" s="24">
        <f>VLOOKUP($A253, focusarea_loads!$A$1:$S$200, T253, FALSE)</f>
        <v>2144.2928000000002</v>
      </c>
      <c r="G253" s="24">
        <f>VLOOKUP($A253, focusarea_loads!$A$1:$S$200, U253, FALSE)</f>
        <v>275.12944837535503</v>
      </c>
      <c r="H253" s="24">
        <f>VLOOKUP($A253, focusarea_loads!$A$1:$S$200, V253, FALSE)</f>
        <v>-3792.37942037535</v>
      </c>
      <c r="I253" s="24">
        <f>H253-J253</f>
        <v>0</v>
      </c>
      <c r="J253" s="24">
        <f>VLOOKUP($A253, focusarea_loads!$A$1:$S$200, X253, FALSE)</f>
        <v>-3792.37942037535</v>
      </c>
      <c r="K253" s="24">
        <f>VLOOKUP($A253, focusarea_loads!$A$1:$S$200, Y253, FALSE)</f>
        <v>1053.5766325181</v>
      </c>
      <c r="L253" s="29"/>
      <c r="M253" s="64" t="str">
        <f>IF($H253&lt;0, "--", I253/$H253)</f>
        <v>--</v>
      </c>
      <c r="N253" s="64" t="str">
        <f>IF($H253&lt;0, "--", J253/$H253)</f>
        <v>--</v>
      </c>
      <c r="O253" s="64"/>
      <c r="P253" s="83">
        <f t="shared" ref="P253:Q253" si="337">B248</f>
        <v>4</v>
      </c>
      <c r="Q253" s="83">
        <f t="shared" si="337"/>
        <v>3</v>
      </c>
      <c r="R253" s="83">
        <f t="shared" ref="R253" si="338">D248</f>
        <v>5</v>
      </c>
      <c r="S253" s="83"/>
      <c r="T253" s="83">
        <f>F248</f>
        <v>6</v>
      </c>
      <c r="U253" s="83">
        <f>G248</f>
        <v>10</v>
      </c>
      <c r="V253" s="83">
        <f>H248</f>
        <v>15</v>
      </c>
      <c r="W253" s="83"/>
      <c r="X253" s="83">
        <f>J248</f>
        <v>18</v>
      </c>
      <c r="Y253" s="83">
        <f>K248</f>
        <v>12</v>
      </c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</row>
    <row r="254" spans="1:37" s="40" customFormat="1" ht="24" customHeight="1" x14ac:dyDescent="0.15">
      <c r="A254" s="22" t="s">
        <v>240</v>
      </c>
      <c r="B254" s="69" t="s">
        <v>55</v>
      </c>
      <c r="C254" s="70" t="str">
        <f>VLOOKUP($A254, focusarea_loads!$A$1:$S$200, Q254, FALSE)</f>
        <v>Phase 2</v>
      </c>
      <c r="D254" s="24">
        <f>VLOOKUP($A254, focusarea_loads!$A$1:$S$200, R254, FALSE)</f>
        <v>5411.1976999999997</v>
      </c>
      <c r="E254" s="24">
        <f t="shared" ref="E254:E260" si="339">F254 - SUM(G254:H254)</f>
        <v>1677.4712869999998</v>
      </c>
      <c r="F254" s="24">
        <f>VLOOKUP($A254, focusarea_loads!$A$1:$S$200, T254, FALSE)</f>
        <v>2054.5027</v>
      </c>
      <c r="G254" s="24">
        <f>VLOOKUP($A254, focusarea_loads!$A$1:$S$200, U254, FALSE)</f>
        <v>730.01853633910002</v>
      </c>
      <c r="H254" s="24">
        <f>VLOOKUP($A254, focusarea_loads!$A$1:$S$200, V254, FALSE)</f>
        <v>-352.98712333909998</v>
      </c>
      <c r="I254" s="24">
        <f t="shared" ref="I254:I264" si="340">H254-J254</f>
        <v>0</v>
      </c>
      <c r="J254" s="24">
        <f>VLOOKUP($A254, focusarea_loads!$A$1:$S$200, X254, FALSE)</f>
        <v>-352.98712333909998</v>
      </c>
      <c r="K254" s="24">
        <f>VLOOKUP($A254, focusarea_loads!$A$1:$S$200, Y254, FALSE)</f>
        <v>790.30240534421296</v>
      </c>
      <c r="L254" s="29"/>
      <c r="M254" s="64" t="str">
        <f t="shared" ref="M254:M260" si="341">IF($H254&lt;0, "--", I254/$H254)</f>
        <v>--</v>
      </c>
      <c r="N254" s="64" t="str">
        <f t="shared" ref="N254:N260" si="342">IF($H254&lt;0, "--", J254/$H254)</f>
        <v>--</v>
      </c>
      <c r="O254" s="64"/>
      <c r="P254" s="67">
        <f t="shared" ref="P254:R263" si="343">P253</f>
        <v>4</v>
      </c>
      <c r="Q254" s="67">
        <f t="shared" ref="Q254" si="344">Q253</f>
        <v>3</v>
      </c>
      <c r="R254" s="67">
        <f t="shared" si="343"/>
        <v>5</v>
      </c>
      <c r="S254" s="67"/>
      <c r="T254" s="67">
        <f>T253</f>
        <v>6</v>
      </c>
      <c r="U254" s="67">
        <f t="shared" ref="U254:V263" si="345">U253</f>
        <v>10</v>
      </c>
      <c r="V254" s="67">
        <f t="shared" si="345"/>
        <v>15</v>
      </c>
      <c r="W254" s="67"/>
      <c r="X254" s="67">
        <f t="shared" ref="X254:Y263" si="346">X253</f>
        <v>18</v>
      </c>
      <c r="Y254" s="67">
        <f t="shared" si="346"/>
        <v>12</v>
      </c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</row>
    <row r="255" spans="1:37" s="40" customFormat="1" ht="24" customHeight="1" x14ac:dyDescent="0.15">
      <c r="A255" s="22" t="s">
        <v>238</v>
      </c>
      <c r="B255" s="69" t="s">
        <v>56</v>
      </c>
      <c r="C255" s="70" t="str">
        <f>VLOOKUP($A255, focusarea_loads!$A$1:$S$200, Q255, FALSE)</f>
        <v>Phase 2</v>
      </c>
      <c r="D255" s="24">
        <f>VLOOKUP($A255, focusarea_loads!$A$1:$S$200, R255, FALSE)</f>
        <v>9145.5409</v>
      </c>
      <c r="E255" s="24">
        <f t="shared" si="339"/>
        <v>2835.117679</v>
      </c>
      <c r="F255" s="24">
        <f>VLOOKUP($A255, focusarea_loads!$A$1:$S$200, T255, FALSE)</f>
        <v>1002.5416</v>
      </c>
      <c r="G255" s="24">
        <f>VLOOKUP($A255, focusarea_loads!$A$1:$S$200, U255, FALSE)</f>
        <v>0</v>
      </c>
      <c r="H255" s="24">
        <f>VLOOKUP($A255, focusarea_loads!$A$1:$S$200, V255, FALSE)</f>
        <v>-1832.5760789999999</v>
      </c>
      <c r="I255" s="24">
        <f t="shared" si="340"/>
        <v>0</v>
      </c>
      <c r="J255" s="24">
        <f>VLOOKUP($A255, focusarea_loads!$A$1:$S$200, X255, FALSE)</f>
        <v>-1832.5760789999999</v>
      </c>
      <c r="K255" s="24">
        <f>VLOOKUP($A255, focusarea_loads!$A$1:$S$200, Y255, FALSE)</f>
        <v>0</v>
      </c>
      <c r="L255" s="29"/>
      <c r="M255" s="64" t="str">
        <f t="shared" si="341"/>
        <v>--</v>
      </c>
      <c r="N255" s="64" t="str">
        <f t="shared" si="342"/>
        <v>--</v>
      </c>
      <c r="O255" s="64"/>
      <c r="P255" s="67">
        <f t="shared" si="343"/>
        <v>4</v>
      </c>
      <c r="Q255" s="67">
        <f t="shared" ref="Q255" si="347">Q254</f>
        <v>3</v>
      </c>
      <c r="R255" s="67">
        <f t="shared" si="343"/>
        <v>5</v>
      </c>
      <c r="S255" s="67"/>
      <c r="T255" s="67">
        <f t="shared" ref="T255:T263" si="348">T254</f>
        <v>6</v>
      </c>
      <c r="U255" s="67">
        <f t="shared" si="345"/>
        <v>10</v>
      </c>
      <c r="V255" s="67">
        <f t="shared" si="345"/>
        <v>15</v>
      </c>
      <c r="W255" s="67"/>
      <c r="X255" s="67">
        <f t="shared" si="346"/>
        <v>18</v>
      </c>
      <c r="Y255" s="67">
        <f t="shared" si="346"/>
        <v>12</v>
      </c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</row>
    <row r="256" spans="1:37" s="40" customFormat="1" ht="24" customHeight="1" x14ac:dyDescent="0.15">
      <c r="A256" s="22" t="s">
        <v>230</v>
      </c>
      <c r="B256" s="69" t="s">
        <v>57</v>
      </c>
      <c r="C256" s="70" t="str">
        <f>VLOOKUP($A256, focusarea_loads!$A$1:$S$200, Q256, FALSE)</f>
        <v>Phase 2</v>
      </c>
      <c r="D256" s="24">
        <f>VLOOKUP($A256, focusarea_loads!$A$1:$S$200, R256, FALSE)</f>
        <v>7330.3923999999997</v>
      </c>
      <c r="E256" s="24">
        <f t="shared" si="339"/>
        <v>2272.4216439999905</v>
      </c>
      <c r="F256" s="24">
        <f>VLOOKUP($A256, focusarea_loads!$A$1:$S$200, T256, FALSE)</f>
        <v>416.66680000000002</v>
      </c>
      <c r="G256" s="24">
        <f>VLOOKUP($A256, focusarea_loads!$A$1:$S$200, U256, FALSE)</f>
        <v>2.4899950076496</v>
      </c>
      <c r="H256" s="24">
        <f>VLOOKUP($A256, focusarea_loads!$A$1:$S$200, V256, FALSE)</f>
        <v>-1858.2448390076399</v>
      </c>
      <c r="I256" s="24">
        <f t="shared" si="340"/>
        <v>0</v>
      </c>
      <c r="J256" s="24">
        <f>VLOOKUP($A256, focusarea_loads!$A$1:$S$200, X256, FALSE)</f>
        <v>-1858.2448390076399</v>
      </c>
      <c r="K256" s="24">
        <f>VLOOKUP($A256, focusarea_loads!$A$1:$S$200, Y256, FALSE)</f>
        <v>1694.97186666367</v>
      </c>
      <c r="L256" s="29"/>
      <c r="M256" s="64" t="str">
        <f t="shared" si="341"/>
        <v>--</v>
      </c>
      <c r="N256" s="64" t="str">
        <f t="shared" si="342"/>
        <v>--</v>
      </c>
      <c r="O256" s="64"/>
      <c r="P256" s="67">
        <f t="shared" si="343"/>
        <v>4</v>
      </c>
      <c r="Q256" s="67">
        <f t="shared" ref="Q256" si="349">Q255</f>
        <v>3</v>
      </c>
      <c r="R256" s="67">
        <f t="shared" si="343"/>
        <v>5</v>
      </c>
      <c r="S256" s="67"/>
      <c r="T256" s="67">
        <f t="shared" si="348"/>
        <v>6</v>
      </c>
      <c r="U256" s="67">
        <f t="shared" si="345"/>
        <v>10</v>
      </c>
      <c r="V256" s="67">
        <f t="shared" si="345"/>
        <v>15</v>
      </c>
      <c r="W256" s="67"/>
      <c r="X256" s="67">
        <f t="shared" si="346"/>
        <v>18</v>
      </c>
      <c r="Y256" s="67">
        <f t="shared" si="346"/>
        <v>12</v>
      </c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</row>
    <row r="257" spans="1:37" s="40" customFormat="1" ht="24" customHeight="1" x14ac:dyDescent="0.15">
      <c r="A257" s="22" t="s">
        <v>229</v>
      </c>
      <c r="B257" s="69" t="s">
        <v>58</v>
      </c>
      <c r="C257" s="70" t="str">
        <f>VLOOKUP($A257, focusarea_loads!$A$1:$S$200, Q257, FALSE)</f>
        <v>Phase 2</v>
      </c>
      <c r="D257" s="24">
        <f>VLOOKUP($A257, focusarea_loads!$A$1:$S$200, R257, FALSE)</f>
        <v>2202.8559999999902</v>
      </c>
      <c r="E257" s="24">
        <f t="shared" si="339"/>
        <v>682.88535999999999</v>
      </c>
      <c r="F257" s="24">
        <f>VLOOKUP($A257, focusarea_loads!$A$1:$S$200, T257, FALSE)</f>
        <v>596.62300000000005</v>
      </c>
      <c r="G257" s="24">
        <f>VLOOKUP($A257, focusarea_loads!$A$1:$S$200, U257, FALSE)</f>
        <v>0</v>
      </c>
      <c r="H257" s="24">
        <f>VLOOKUP($A257, focusarea_loads!$A$1:$S$200, V257, FALSE)</f>
        <v>-86.262359999999902</v>
      </c>
      <c r="I257" s="24">
        <f t="shared" si="340"/>
        <v>0</v>
      </c>
      <c r="J257" s="24">
        <f>VLOOKUP($A257, focusarea_loads!$A$1:$S$200, X257, FALSE)</f>
        <v>-86.262359999999902</v>
      </c>
      <c r="K257" s="24">
        <f>VLOOKUP($A257, focusarea_loads!$A$1:$S$200, Y257, FALSE)</f>
        <v>0</v>
      </c>
      <c r="L257" s="29"/>
      <c r="M257" s="64" t="str">
        <f t="shared" si="341"/>
        <v>--</v>
      </c>
      <c r="N257" s="64" t="str">
        <f t="shared" si="342"/>
        <v>--</v>
      </c>
      <c r="O257" s="64"/>
      <c r="P257" s="67">
        <f t="shared" si="343"/>
        <v>4</v>
      </c>
      <c r="Q257" s="67">
        <f t="shared" ref="Q257" si="350">Q256</f>
        <v>3</v>
      </c>
      <c r="R257" s="67">
        <f t="shared" si="343"/>
        <v>5</v>
      </c>
      <c r="S257" s="67"/>
      <c r="T257" s="67">
        <f t="shared" si="348"/>
        <v>6</v>
      </c>
      <c r="U257" s="67">
        <f t="shared" si="345"/>
        <v>10</v>
      </c>
      <c r="V257" s="67">
        <f t="shared" si="345"/>
        <v>15</v>
      </c>
      <c r="W257" s="67"/>
      <c r="X257" s="67">
        <f t="shared" si="346"/>
        <v>18</v>
      </c>
      <c r="Y257" s="67">
        <f t="shared" si="346"/>
        <v>12</v>
      </c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</row>
    <row r="258" spans="1:37" s="40" customFormat="1" ht="24" customHeight="1" x14ac:dyDescent="0.15">
      <c r="A258" s="22" t="s">
        <v>224</v>
      </c>
      <c r="B258" s="69" t="s">
        <v>59</v>
      </c>
      <c r="C258" s="70" t="str">
        <f>VLOOKUP($A258, focusarea_loads!$A$1:$S$200, Q258, FALSE)</f>
        <v>Phase 2</v>
      </c>
      <c r="D258" s="24">
        <f>VLOOKUP($A258, focusarea_loads!$A$1:$S$200, R258, FALSE)</f>
        <v>7687.3977999999997</v>
      </c>
      <c r="E258" s="24">
        <f t="shared" si="339"/>
        <v>2383.0933180000011</v>
      </c>
      <c r="F258" s="24">
        <f>VLOOKUP($A258, focusarea_loads!$A$1:$S$200, T258, FALSE)</f>
        <v>2917.1804000000002</v>
      </c>
      <c r="G258" s="24">
        <f>VLOOKUP($A258, focusarea_loads!$A$1:$S$200, U258, FALSE)</f>
        <v>0</v>
      </c>
      <c r="H258" s="24">
        <f>VLOOKUP($A258, focusarea_loads!$A$1:$S$200, V258, FALSE)</f>
        <v>534.08708199999899</v>
      </c>
      <c r="I258" s="24">
        <f t="shared" si="340"/>
        <v>0</v>
      </c>
      <c r="J258" s="24">
        <f>VLOOKUP($A258, focusarea_loads!$A$1:$S$200, X258, FALSE)</f>
        <v>534.08708199999899</v>
      </c>
      <c r="K258" s="24">
        <f>VLOOKUP($A258, focusarea_loads!$A$1:$S$200, Y258, FALSE)</f>
        <v>0</v>
      </c>
      <c r="L258" s="29"/>
      <c r="M258" s="64">
        <f t="shared" si="341"/>
        <v>0</v>
      </c>
      <c r="N258" s="64">
        <f t="shared" si="342"/>
        <v>1</v>
      </c>
      <c r="O258" s="64"/>
      <c r="P258" s="67">
        <f t="shared" si="343"/>
        <v>4</v>
      </c>
      <c r="Q258" s="67">
        <f t="shared" ref="Q258" si="351">Q257</f>
        <v>3</v>
      </c>
      <c r="R258" s="67">
        <f t="shared" si="343"/>
        <v>5</v>
      </c>
      <c r="S258" s="67"/>
      <c r="T258" s="67">
        <f t="shared" si="348"/>
        <v>6</v>
      </c>
      <c r="U258" s="67">
        <f t="shared" si="345"/>
        <v>10</v>
      </c>
      <c r="V258" s="67">
        <f t="shared" si="345"/>
        <v>15</v>
      </c>
      <c r="W258" s="67"/>
      <c r="X258" s="67">
        <f t="shared" si="346"/>
        <v>18</v>
      </c>
      <c r="Y258" s="67">
        <f t="shared" si="346"/>
        <v>12</v>
      </c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</row>
    <row r="259" spans="1:37" s="40" customFormat="1" ht="24" customHeight="1" x14ac:dyDescent="0.15">
      <c r="A259" s="22" t="s">
        <v>232</v>
      </c>
      <c r="B259" s="69" t="s">
        <v>60</v>
      </c>
      <c r="C259" s="70" t="str">
        <f>VLOOKUP($A259, focusarea_loads!$A$1:$S$200, Q259, FALSE)</f>
        <v>Phase 2</v>
      </c>
      <c r="D259" s="24">
        <f>VLOOKUP($A259, focusarea_loads!$A$1:$S$200, R259, FALSE)</f>
        <v>4346.7705999999998</v>
      </c>
      <c r="E259" s="24">
        <f t="shared" si="339"/>
        <v>1347.4988860000001</v>
      </c>
      <c r="F259" s="24">
        <f>VLOOKUP($A259, focusarea_loads!$A$1:$S$200, T259, FALSE)</f>
        <v>440.42270000000002</v>
      </c>
      <c r="G259" s="24">
        <f>VLOOKUP($A259, focusarea_loads!$A$1:$S$200, U259, FALSE)</f>
        <v>0</v>
      </c>
      <c r="H259" s="24">
        <f>VLOOKUP($A259, focusarea_loads!$A$1:$S$200, V259, FALSE)</f>
        <v>-907.07618600000001</v>
      </c>
      <c r="I259" s="24">
        <f t="shared" si="340"/>
        <v>0</v>
      </c>
      <c r="J259" s="24">
        <f>VLOOKUP($A259, focusarea_loads!$A$1:$S$200, X259, FALSE)</f>
        <v>-907.07618600000001</v>
      </c>
      <c r="K259" s="24">
        <f>VLOOKUP($A259, focusarea_loads!$A$1:$S$200, Y259, FALSE)</f>
        <v>0</v>
      </c>
      <c r="L259" s="29"/>
      <c r="M259" s="64" t="str">
        <f t="shared" si="341"/>
        <v>--</v>
      </c>
      <c r="N259" s="64" t="str">
        <f t="shared" si="342"/>
        <v>--</v>
      </c>
      <c r="O259" s="64"/>
      <c r="P259" s="67">
        <f t="shared" si="343"/>
        <v>4</v>
      </c>
      <c r="Q259" s="67">
        <f t="shared" ref="Q259" si="352">Q258</f>
        <v>3</v>
      </c>
      <c r="R259" s="67">
        <f t="shared" si="343"/>
        <v>5</v>
      </c>
      <c r="S259" s="67"/>
      <c r="T259" s="67">
        <f t="shared" si="348"/>
        <v>6</v>
      </c>
      <c r="U259" s="67">
        <f t="shared" si="345"/>
        <v>10</v>
      </c>
      <c r="V259" s="67">
        <f t="shared" si="345"/>
        <v>15</v>
      </c>
      <c r="W259" s="67"/>
      <c r="X259" s="67">
        <f t="shared" si="346"/>
        <v>18</v>
      </c>
      <c r="Y259" s="67">
        <f t="shared" si="346"/>
        <v>12</v>
      </c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</row>
    <row r="260" spans="1:37" s="40" customFormat="1" ht="24" customHeight="1" x14ac:dyDescent="0.15">
      <c r="A260" s="22" t="s">
        <v>225</v>
      </c>
      <c r="B260" s="69" t="s">
        <v>61</v>
      </c>
      <c r="C260" s="70" t="str">
        <f>VLOOKUP($A260, focusarea_loads!$A$1:$S$200, Q260, FALSE)</f>
        <v>Phase 2</v>
      </c>
      <c r="D260" s="24">
        <f>VLOOKUP($A260, focusarea_loads!$A$1:$S$200, R260, FALSE)</f>
        <v>8649.9809000000005</v>
      </c>
      <c r="E260" s="24">
        <f t="shared" si="339"/>
        <v>2681.4940789999982</v>
      </c>
      <c r="F260" s="24">
        <f>VLOOKUP($A260, focusarea_loads!$A$1:$S$200, T260, FALSE)</f>
        <v>872.60680000000002</v>
      </c>
      <c r="G260" s="24">
        <f>VLOOKUP($A260, focusarea_loads!$A$1:$S$200, U260, FALSE)</f>
        <v>69.039861577561595</v>
      </c>
      <c r="H260" s="24">
        <f>VLOOKUP($A260, focusarea_loads!$A$1:$S$200, V260, FALSE)</f>
        <v>-1877.9271405775601</v>
      </c>
      <c r="I260" s="24">
        <f t="shared" si="340"/>
        <v>0</v>
      </c>
      <c r="J260" s="24">
        <f>VLOOKUP($A260, focusarea_loads!$A$1:$S$200, X260, FALSE)</f>
        <v>-1877.9271405775601</v>
      </c>
      <c r="K260" s="24">
        <f>VLOOKUP($A260, focusarea_loads!$A$1:$S$200, Y260, FALSE)</f>
        <v>0</v>
      </c>
      <c r="L260" s="29"/>
      <c r="M260" s="64" t="str">
        <f t="shared" si="341"/>
        <v>--</v>
      </c>
      <c r="N260" s="64" t="str">
        <f t="shared" si="342"/>
        <v>--</v>
      </c>
      <c r="O260" s="64"/>
      <c r="P260" s="67">
        <f t="shared" si="343"/>
        <v>4</v>
      </c>
      <c r="Q260" s="67">
        <f t="shared" ref="Q260" si="353">Q259</f>
        <v>3</v>
      </c>
      <c r="R260" s="67">
        <f t="shared" si="343"/>
        <v>5</v>
      </c>
      <c r="S260" s="67"/>
      <c r="T260" s="67">
        <f t="shared" si="348"/>
        <v>6</v>
      </c>
      <c r="U260" s="67">
        <f t="shared" si="345"/>
        <v>10</v>
      </c>
      <c r="V260" s="67">
        <f t="shared" si="345"/>
        <v>15</v>
      </c>
      <c r="W260" s="67"/>
      <c r="X260" s="67">
        <f t="shared" si="346"/>
        <v>18</v>
      </c>
      <c r="Y260" s="67">
        <f t="shared" si="346"/>
        <v>12</v>
      </c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</row>
    <row r="261" spans="1:37" s="40" customFormat="1" ht="24" customHeight="1" x14ac:dyDescent="0.15">
      <c r="A261" s="22" t="s">
        <v>227</v>
      </c>
      <c r="B261" s="69" t="s">
        <v>62</v>
      </c>
      <c r="C261" s="70" t="str">
        <f>VLOOKUP($A261, focusarea_loads!$A$1:$S$200, Q261, FALSE)</f>
        <v>Phase 1 only</v>
      </c>
      <c r="D261" s="24">
        <f>VLOOKUP($A261, focusarea_loads!$A$1:$S$200, R261, FALSE)</f>
        <v>44484.944000000003</v>
      </c>
      <c r="E261" s="24">
        <f>F261 - SUM(G261:H261)</f>
        <v>13790.332640000001</v>
      </c>
      <c r="F261" s="24">
        <f>VLOOKUP($A261, focusarea_loads!$A$1:$S$200, T261, FALSE)</f>
        <v>7339.1062000000002</v>
      </c>
      <c r="G261" s="24">
        <f>VLOOKUP($A261, focusarea_loads!$A$1:$S$200, U261, FALSE)</f>
        <v>2270.55544761802</v>
      </c>
      <c r="H261" s="24">
        <f>VLOOKUP($A261, focusarea_loads!$A$1:$S$200, V261, FALSE)</f>
        <v>-8721.7818876180208</v>
      </c>
      <c r="I261" s="24">
        <f>H261-J261</f>
        <v>0</v>
      </c>
      <c r="J261" s="24">
        <f>VLOOKUP($A261, focusarea_loads!$A$1:$S$200, X261, FALSE)</f>
        <v>-8721.7818876180208</v>
      </c>
      <c r="K261" s="24">
        <f>VLOOKUP($A261, focusarea_loads!$A$1:$S$200, Y261, FALSE)</f>
        <v>1104.0148848886899</v>
      </c>
      <c r="L261" s="29"/>
      <c r="M261" s="64" t="str">
        <f>IF($H261&lt;0, "--", I261/$H261)</f>
        <v>--</v>
      </c>
      <c r="N261" s="64" t="str">
        <f>IF($H261&lt;0, "--", J261/$H261)</f>
        <v>--</v>
      </c>
      <c r="O261" s="64"/>
      <c r="P261" s="67">
        <f t="shared" si="343"/>
        <v>4</v>
      </c>
      <c r="Q261" s="67">
        <f t="shared" ref="Q261" si="354">Q260</f>
        <v>3</v>
      </c>
      <c r="R261" s="67">
        <f t="shared" si="343"/>
        <v>5</v>
      </c>
      <c r="S261" s="67"/>
      <c r="T261" s="67">
        <f t="shared" si="348"/>
        <v>6</v>
      </c>
      <c r="U261" s="67">
        <f t="shared" si="345"/>
        <v>10</v>
      </c>
      <c r="V261" s="67">
        <f t="shared" si="345"/>
        <v>15</v>
      </c>
      <c r="W261" s="67"/>
      <c r="X261" s="67">
        <f t="shared" si="346"/>
        <v>18</v>
      </c>
      <c r="Y261" s="67">
        <f t="shared" si="346"/>
        <v>12</v>
      </c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</row>
    <row r="262" spans="1:37" s="40" customFormat="1" ht="24" customHeight="1" x14ac:dyDescent="0.15">
      <c r="A262" s="22" t="s">
        <v>233</v>
      </c>
      <c r="B262" s="69" t="s">
        <v>63</v>
      </c>
      <c r="C262" s="70" t="str">
        <f>VLOOKUP($A262, focusarea_loads!$A$1:$S$200, Q262, FALSE)</f>
        <v>Phase 1 only</v>
      </c>
      <c r="D262" s="24">
        <f>VLOOKUP($A262, focusarea_loads!$A$1:$S$200, R262, FALSE)</f>
        <v>21653.0347</v>
      </c>
      <c r="E262" s="24">
        <f t="shared" ref="E262:E263" si="355">F262 - SUM(G262:H262)</f>
        <v>6712.4407570000003</v>
      </c>
      <c r="F262" s="24">
        <f>VLOOKUP($A262, focusarea_loads!$A$1:$S$200, T262, FALSE)</f>
        <v>4210.9863999999998</v>
      </c>
      <c r="G262" s="24">
        <f>VLOOKUP($A262, focusarea_loads!$A$1:$S$200, U262, FALSE)</f>
        <v>0</v>
      </c>
      <c r="H262" s="24">
        <f>VLOOKUP($A262, focusarea_loads!$A$1:$S$200, V262, FALSE)</f>
        <v>-2501.4543570000001</v>
      </c>
      <c r="I262" s="24">
        <f t="shared" si="340"/>
        <v>0</v>
      </c>
      <c r="J262" s="24">
        <f>VLOOKUP($A262, focusarea_loads!$A$1:$S$200, X262, FALSE)</f>
        <v>-2501.4543570000001</v>
      </c>
      <c r="K262" s="24">
        <f>VLOOKUP($A262, focusarea_loads!$A$1:$S$200, Y262, FALSE)</f>
        <v>0</v>
      </c>
      <c r="L262" s="29"/>
      <c r="M262" s="64" t="str">
        <f t="shared" ref="M262:M263" si="356">IF($H262&lt;0, "--", I262/$H262)</f>
        <v>--</v>
      </c>
      <c r="N262" s="64" t="str">
        <f t="shared" ref="N262:N263" si="357">IF($H262&lt;0, "--", J262/$H262)</f>
        <v>--</v>
      </c>
      <c r="O262" s="64"/>
      <c r="P262" s="67">
        <f t="shared" si="343"/>
        <v>4</v>
      </c>
      <c r="Q262" s="67">
        <f t="shared" ref="Q262" si="358">Q261</f>
        <v>3</v>
      </c>
      <c r="R262" s="67">
        <f t="shared" si="343"/>
        <v>5</v>
      </c>
      <c r="S262" s="67"/>
      <c r="T262" s="67">
        <f t="shared" si="348"/>
        <v>6</v>
      </c>
      <c r="U262" s="67">
        <f t="shared" si="345"/>
        <v>10</v>
      </c>
      <c r="V262" s="67">
        <f t="shared" si="345"/>
        <v>15</v>
      </c>
      <c r="W262" s="67"/>
      <c r="X262" s="67">
        <f t="shared" si="346"/>
        <v>18</v>
      </c>
      <c r="Y262" s="67">
        <f t="shared" si="346"/>
        <v>12</v>
      </c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</row>
    <row r="263" spans="1:37" s="40" customFormat="1" ht="24" customHeight="1" x14ac:dyDescent="0.15">
      <c r="A263" s="22" t="s">
        <v>234</v>
      </c>
      <c r="B263" s="69" t="s">
        <v>64</v>
      </c>
      <c r="C263" s="70" t="str">
        <f>VLOOKUP($A263, focusarea_loads!$A$1:$S$200, Q263, FALSE)</f>
        <v>Phase 1 only</v>
      </c>
      <c r="D263" s="24">
        <f>VLOOKUP($A263, focusarea_loads!$A$1:$S$200, R263, FALSE)</f>
        <v>30652.9123</v>
      </c>
      <c r="E263" s="24">
        <f t="shared" si="355"/>
        <v>9502.4028130000006</v>
      </c>
      <c r="F263" s="24">
        <f>VLOOKUP($A263, focusarea_loads!$A$1:$S$200, T263, FALSE)</f>
        <v>3902.8440999999998</v>
      </c>
      <c r="G263" s="24">
        <f>VLOOKUP($A263, focusarea_loads!$A$1:$S$200, U263, FALSE)</f>
        <v>167.98966318676901</v>
      </c>
      <c r="H263" s="24">
        <f>VLOOKUP($A263, focusarea_loads!$A$1:$S$200, V263, FALSE)</f>
        <v>-5767.5483761867699</v>
      </c>
      <c r="I263" s="24">
        <f t="shared" si="340"/>
        <v>0</v>
      </c>
      <c r="J263" s="24">
        <f>VLOOKUP($A263, focusarea_loads!$A$1:$S$200, X263, FALSE)</f>
        <v>-5767.5483761867699</v>
      </c>
      <c r="K263" s="24">
        <f>VLOOKUP($A263, focusarea_loads!$A$1:$S$200, Y263, FALSE)</f>
        <v>18.5142011701674</v>
      </c>
      <c r="L263" s="29"/>
      <c r="M263" s="64" t="str">
        <f t="shared" si="356"/>
        <v>--</v>
      </c>
      <c r="N263" s="64" t="str">
        <f t="shared" si="357"/>
        <v>--</v>
      </c>
      <c r="O263" s="64"/>
      <c r="P263" s="67">
        <f t="shared" si="343"/>
        <v>4</v>
      </c>
      <c r="Q263" s="67">
        <f t="shared" ref="Q263" si="359">Q262</f>
        <v>3</v>
      </c>
      <c r="R263" s="67">
        <f t="shared" si="343"/>
        <v>5</v>
      </c>
      <c r="S263" s="67"/>
      <c r="T263" s="67">
        <f t="shared" si="348"/>
        <v>6</v>
      </c>
      <c r="U263" s="67">
        <f t="shared" si="345"/>
        <v>10</v>
      </c>
      <c r="V263" s="67">
        <f t="shared" si="345"/>
        <v>15</v>
      </c>
      <c r="W263" s="67"/>
      <c r="X263" s="67">
        <f t="shared" si="346"/>
        <v>18</v>
      </c>
      <c r="Y263" s="67">
        <f t="shared" si="346"/>
        <v>12</v>
      </c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</row>
    <row r="264" spans="1:37" ht="15" customHeight="1" x14ac:dyDescent="0.15">
      <c r="B264" s="28" t="s">
        <v>125</v>
      </c>
      <c r="C264" s="28"/>
      <c r="D264" s="23">
        <f>VLOOKUP($B216, cluster_load_noFA!$A$1:$P$10, R264, FALSE)</f>
        <v>182634.065</v>
      </c>
      <c r="E264" s="23">
        <f>F264 - SUM(G264:H264)</f>
        <v>56616.560149999998</v>
      </c>
      <c r="F264" s="23">
        <f>VLOOKUP($B216, cluster_load_noFA!$A$1:$P$10, T264, FALSE)</f>
        <v>43085.591699999997</v>
      </c>
      <c r="G264" s="23">
        <f>VLOOKUP($B216, cluster_load_noFA!$A$1:$P$10, U264, FALSE)</f>
        <v>11378.037187444799</v>
      </c>
      <c r="H264" s="23">
        <f>VLOOKUP($B216, cluster_load_noFA!$A$1:$P$10, H$19, FALSE)</f>
        <v>-24909.0056374448</v>
      </c>
      <c r="I264" s="24">
        <f t="shared" ref="I264" si="360">H264-J264</f>
        <v>0</v>
      </c>
      <c r="J264" s="23">
        <f>VLOOKUP($B216, cluster_load_noFA!$A$1:$P$10, X264, FALSE)</f>
        <v>-24909.0056374448</v>
      </c>
      <c r="K264" s="23">
        <f>VLOOKUP($B216, cluster_load_noFA!$A$1:$P$10, Y264, FALSE)</f>
        <v>1119.1575691004</v>
      </c>
      <c r="L264" s="25"/>
      <c r="M264" s="26" t="str">
        <f t="shared" ref="M264" si="361">IF($H264&lt;0, "--", I264/$H264)</f>
        <v>--</v>
      </c>
      <c r="N264" s="26" t="str">
        <f t="shared" ref="N264" si="362">IF($H264&lt;0, "--", J264/$H264)</f>
        <v>--</v>
      </c>
      <c r="O264" s="26"/>
      <c r="P264" s="55">
        <f>B249</f>
        <v>0</v>
      </c>
      <c r="Q264" s="55">
        <f>C249</f>
        <v>0</v>
      </c>
      <c r="R264" s="55">
        <f>D249</f>
        <v>2</v>
      </c>
      <c r="S264" s="55">
        <f>E249</f>
        <v>0</v>
      </c>
      <c r="T264" s="55">
        <f>F249</f>
        <v>3</v>
      </c>
      <c r="U264" s="55">
        <f>G249</f>
        <v>7</v>
      </c>
      <c r="V264" s="55">
        <f>H249</f>
        <v>12</v>
      </c>
      <c r="W264" s="55">
        <f>I249</f>
        <v>0</v>
      </c>
      <c r="X264" s="55">
        <f>J249</f>
        <v>15</v>
      </c>
      <c r="Y264" s="55">
        <f>K249</f>
        <v>9</v>
      </c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</row>
    <row r="265" spans="1:37" s="84" customFormat="1" ht="18" customHeight="1" x14ac:dyDescent="0.15">
      <c r="B265" s="76" t="s">
        <v>126</v>
      </c>
      <c r="C265" s="72"/>
      <c r="D265" s="73">
        <f>SUM(D253:D264)</f>
        <v>342462.1335</v>
      </c>
      <c r="E265" s="73">
        <f>SUM(E253:E264)</f>
        <v>106163.26138499999</v>
      </c>
      <c r="F265" s="73">
        <f>SUM(F253:F264)</f>
        <v>68983.3652</v>
      </c>
      <c r="G265" s="73">
        <f>SUM(G253:G264)</f>
        <v>14893.260139549255</v>
      </c>
      <c r="H265" s="73">
        <f>SUM(H253:H264)</f>
        <v>-52073.156324549243</v>
      </c>
      <c r="I265" s="73">
        <f>SUM(I253:I264)</f>
        <v>0</v>
      </c>
      <c r="J265" s="73">
        <f>SUM(J253:J264)</f>
        <v>-52073.156324549243</v>
      </c>
      <c r="K265" s="73">
        <f>SUM(K253:K264)</f>
        <v>5780.53755968524</v>
      </c>
      <c r="L265" s="74"/>
      <c r="M265" s="75" t="str">
        <f t="shared" ref="M265" si="363">IF($H265&lt;0, "--", I265/$H265)</f>
        <v>--</v>
      </c>
      <c r="N265" s="75" t="str">
        <f t="shared" ref="N265" si="364">IF($H265&lt;0, "--", J265/$H265)</f>
        <v>--</v>
      </c>
      <c r="O265" s="47"/>
      <c r="P265" s="47"/>
      <c r="Q265" s="85"/>
      <c r="R265" s="47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  <c r="AJ265" s="85"/>
      <c r="AK265" s="85"/>
    </row>
    <row r="266" spans="1:37" ht="15" customHeight="1" x14ac:dyDescent="0.15">
      <c r="B266" s="44"/>
      <c r="C266" s="44"/>
      <c r="D266" s="45"/>
      <c r="E266" s="45"/>
      <c r="F266" s="45"/>
      <c r="G266" s="45"/>
      <c r="H266" s="45"/>
      <c r="I266" s="45"/>
      <c r="J266" s="45"/>
      <c r="K266" s="45"/>
      <c r="L266" s="46"/>
      <c r="M266" s="47"/>
      <c r="N266" s="47"/>
      <c r="O266" s="47"/>
      <c r="P266" s="47"/>
      <c r="Q266" s="27"/>
      <c r="R266" s="4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</row>
    <row r="267" spans="1:37" ht="15" customHeight="1" x14ac:dyDescent="0.15">
      <c r="D267" s="43">
        <v>4</v>
      </c>
      <c r="F267" s="42">
        <f>MATCH(F271,focusarea_loads!$A$1:$S$1,0)</f>
        <v>8</v>
      </c>
      <c r="G267" s="42"/>
      <c r="H267" s="42">
        <f>MATCH(H271,focusarea_loads!$A$1:$S$1,0)</f>
        <v>16</v>
      </c>
      <c r="I267" s="42"/>
      <c r="J267" s="42">
        <f>MATCH(J271,focusarea_loads!$A$1:$S$1,0)</f>
        <v>19</v>
      </c>
      <c r="K267" s="42">
        <f>MATCH(K271,focusarea_loads!$A$1:$S$1,0)</f>
        <v>13</v>
      </c>
    </row>
    <row r="268" spans="1:37" ht="17" customHeight="1" x14ac:dyDescent="0.15">
      <c r="B268" s="41"/>
      <c r="C268" s="41"/>
      <c r="D268" s="43">
        <v>2</v>
      </c>
      <c r="F268" s="42">
        <f>MATCH(F271,cluster_load_noFA!$A$1:$P$1,0)</f>
        <v>5</v>
      </c>
      <c r="G268" s="42"/>
      <c r="H268" s="42">
        <f>MATCH(H271,cluster_load_noFA!$A$1:$P$1,0)</f>
        <v>13</v>
      </c>
      <c r="I268" s="42"/>
      <c r="J268" s="42">
        <f>MATCH(J271,cluster_load_noFA!$A$1:$P$1,0)</f>
        <v>16</v>
      </c>
      <c r="K268" s="42">
        <f>MATCH(K271,cluster_load_noFA!$A$1:$P$1,0)</f>
        <v>10</v>
      </c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</row>
    <row r="269" spans="1:37" ht="15" customHeight="1" x14ac:dyDescent="0.15">
      <c r="B269" s="12" t="s">
        <v>124</v>
      </c>
      <c r="C269" s="12"/>
      <c r="D269" s="13"/>
      <c r="E269" s="14" t="s">
        <v>123</v>
      </c>
      <c r="F269" s="15" t="s">
        <v>109</v>
      </c>
      <c r="G269" s="15"/>
      <c r="H269" s="16"/>
      <c r="I269" s="15"/>
      <c r="J269" s="15"/>
      <c r="K269" s="15"/>
      <c r="L269" s="17"/>
      <c r="M269" s="15" t="s">
        <v>110</v>
      </c>
      <c r="N269" s="15"/>
      <c r="O269" s="53"/>
      <c r="P269" s="53"/>
      <c r="Q269" s="10"/>
      <c r="R269" s="53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</row>
    <row r="270" spans="1:37" s="40" customFormat="1" ht="34" customHeight="1" x14ac:dyDescent="0.15">
      <c r="B270" s="39" t="str">
        <f>_xlfn.CONCAT(B216," Cluster")</f>
        <v>Poconos and Kittatinny Cluster</v>
      </c>
      <c r="C270" s="39"/>
      <c r="D270" s="18" t="s">
        <v>111</v>
      </c>
      <c r="E270" s="18" t="s">
        <v>112</v>
      </c>
      <c r="F270" s="18" t="s">
        <v>113</v>
      </c>
      <c r="G270" s="18" t="s">
        <v>114</v>
      </c>
      <c r="H270" s="18" t="s">
        <v>115</v>
      </c>
      <c r="I270" s="18" t="s">
        <v>116</v>
      </c>
      <c r="J270" s="18" t="s">
        <v>117</v>
      </c>
      <c r="K270" s="18" t="s">
        <v>118</v>
      </c>
      <c r="L270" s="18"/>
      <c r="M270" s="18" t="s">
        <v>119</v>
      </c>
      <c r="N270" s="18" t="s">
        <v>120</v>
      </c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</row>
    <row r="271" spans="1:37" ht="15" customHeight="1" x14ac:dyDescent="0.15">
      <c r="B271" s="36"/>
      <c r="C271" s="36"/>
      <c r="D271" s="36"/>
      <c r="E271" s="36"/>
      <c r="F271" s="19" t="s">
        <v>5</v>
      </c>
      <c r="G271" s="36"/>
      <c r="H271" s="19" t="s">
        <v>13</v>
      </c>
      <c r="I271" s="36"/>
      <c r="J271" s="19" t="s">
        <v>16</v>
      </c>
      <c r="K271" s="19" t="s">
        <v>10</v>
      </c>
      <c r="L271" s="36"/>
      <c r="M271" s="62" t="s">
        <v>121</v>
      </c>
      <c r="N271" s="63"/>
      <c r="O271" s="54"/>
      <c r="P271" s="54"/>
      <c r="Q271" s="37"/>
      <c r="R271" s="54"/>
      <c r="S271" s="37"/>
      <c r="T271" s="37"/>
      <c r="U271" s="37"/>
      <c r="V271" s="38"/>
      <c r="W271" s="37"/>
      <c r="X271" s="37"/>
      <c r="Y271" s="37"/>
      <c r="Z271" s="37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</row>
    <row r="272" spans="1:37" ht="15" customHeight="1" x14ac:dyDescent="0.15">
      <c r="B272" s="22" t="s">
        <v>53</v>
      </c>
      <c r="C272" s="22"/>
      <c r="D272" s="23" t="e">
        <f>VLOOKUP($B272, focusarea_loads!$A$1:$S$200, R272, FALSE)</f>
        <v>#N/A</v>
      </c>
      <c r="E272" s="23" t="e">
        <f>F272 - SUM(G272:H272)</f>
        <v>#N/A</v>
      </c>
      <c r="F272" s="23" t="e">
        <f>VLOOKUP($B272, focusarea_loads!$A$1:$S$200, T272, FALSE)</f>
        <v>#N/A</v>
      </c>
      <c r="G272" s="23">
        <v>0</v>
      </c>
      <c r="H272" s="23" t="e">
        <f>VLOOKUP($B272, focusarea_loads!$A$1:$S$200, V272, FALSE)</f>
        <v>#N/A</v>
      </c>
      <c r="I272" s="24" t="e">
        <f>H272-J272</f>
        <v>#N/A</v>
      </c>
      <c r="J272" s="23" t="e">
        <f>VLOOKUP($B272, focusarea_loads!$A$1:$S$200, X272, FALSE)</f>
        <v>#N/A</v>
      </c>
      <c r="K272" s="23" t="e">
        <f>VLOOKUP($B272, focusarea_loads!$A$1:$S$200, Y272, FALSE)</f>
        <v>#N/A</v>
      </c>
      <c r="L272" s="25"/>
      <c r="M272" s="26" t="e">
        <f>IF($H272&lt;0, "--", I272/$H272)</f>
        <v>#N/A</v>
      </c>
      <c r="N272" s="26" t="e">
        <f>IF($H272&lt;0, "--", J272/$H272)</f>
        <v>#N/A</v>
      </c>
      <c r="O272" s="26"/>
      <c r="P272" s="52">
        <f t="shared" ref="P272" si="365">B267</f>
        <v>0</v>
      </c>
      <c r="Q272" s="52"/>
      <c r="R272" s="52">
        <f t="shared" ref="R272" si="366">D267</f>
        <v>4</v>
      </c>
      <c r="S272" s="52"/>
      <c r="T272" s="52">
        <f>F267</f>
        <v>8</v>
      </c>
      <c r="U272" s="52">
        <f>G267</f>
        <v>0</v>
      </c>
      <c r="V272" s="52">
        <f>H267</f>
        <v>16</v>
      </c>
      <c r="W272" s="52"/>
      <c r="X272" s="52">
        <f>J267</f>
        <v>19</v>
      </c>
      <c r="Y272" s="52">
        <f>K267</f>
        <v>13</v>
      </c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</row>
    <row r="273" spans="2:37" ht="15" customHeight="1" x14ac:dyDescent="0.15">
      <c r="B273" s="22" t="s">
        <v>55</v>
      </c>
      <c r="C273" s="22"/>
      <c r="D273" s="23" t="e">
        <f>VLOOKUP($B273, focusarea_loads!$A$1:$S$200, R273, FALSE)</f>
        <v>#N/A</v>
      </c>
      <c r="E273" s="23" t="e">
        <f t="shared" ref="E273:E287" si="367">F273 - SUM(G273:H273)</f>
        <v>#N/A</v>
      </c>
      <c r="F273" s="23" t="e">
        <f>VLOOKUP($B273, focusarea_loads!$A$1:$S$200, T273, FALSE)</f>
        <v>#N/A</v>
      </c>
      <c r="G273" s="23">
        <v>0</v>
      </c>
      <c r="H273" s="23" t="e">
        <f>VLOOKUP($B273, focusarea_loads!$A$1:$S$200, V273, FALSE)</f>
        <v>#N/A</v>
      </c>
      <c r="I273" s="24" t="e">
        <f t="shared" ref="I273:I294" si="368">H273-J273</f>
        <v>#N/A</v>
      </c>
      <c r="J273" s="23" t="e">
        <f>VLOOKUP($B273, focusarea_loads!$A$1:$S$200, X273, FALSE)</f>
        <v>#N/A</v>
      </c>
      <c r="K273" s="23" t="e">
        <f>VLOOKUP($B273, focusarea_loads!$A$1:$S$200, Y273, FALSE)</f>
        <v>#N/A</v>
      </c>
      <c r="L273" s="25"/>
      <c r="M273" s="26" t="e">
        <f t="shared" ref="M273:M294" si="369">IF($H273&lt;0, "--", I273/$H273)</f>
        <v>#N/A</v>
      </c>
      <c r="N273" s="26" t="e">
        <f t="shared" ref="N273:N294" si="370">IF($H273&lt;0, "--", J273/$H273)</f>
        <v>#N/A</v>
      </c>
      <c r="O273" s="26"/>
      <c r="P273" s="51">
        <f t="shared" ref="P273:R293" si="371">P272</f>
        <v>0</v>
      </c>
      <c r="Q273" s="51"/>
      <c r="R273" s="51">
        <f t="shared" si="371"/>
        <v>4</v>
      </c>
      <c r="S273" s="51"/>
      <c r="T273" s="51">
        <f>T272</f>
        <v>8</v>
      </c>
      <c r="U273" s="51">
        <f t="shared" ref="U273:V287" si="372">U272</f>
        <v>0</v>
      </c>
      <c r="V273" s="51">
        <f t="shared" si="372"/>
        <v>16</v>
      </c>
      <c r="W273" s="51"/>
      <c r="X273" s="51">
        <f t="shared" ref="X273:Y287" si="373">X272</f>
        <v>19</v>
      </c>
      <c r="Y273" s="51">
        <f t="shared" si="373"/>
        <v>13</v>
      </c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</row>
    <row r="274" spans="2:37" ht="15" customHeight="1" x14ac:dyDescent="0.15">
      <c r="B274" s="22" t="s">
        <v>56</v>
      </c>
      <c r="C274" s="22"/>
      <c r="D274" s="23" t="e">
        <f>VLOOKUP($B274, focusarea_loads!$A$1:$S$200, R274, FALSE)</f>
        <v>#N/A</v>
      </c>
      <c r="E274" s="23" t="e">
        <f t="shared" si="367"/>
        <v>#N/A</v>
      </c>
      <c r="F274" s="23" t="e">
        <f>VLOOKUP($B274, focusarea_loads!$A$1:$S$200, T274, FALSE)</f>
        <v>#N/A</v>
      </c>
      <c r="G274" s="23">
        <v>0</v>
      </c>
      <c r="H274" s="23" t="e">
        <f>VLOOKUP($B274, focusarea_loads!$A$1:$S$200, V274, FALSE)</f>
        <v>#N/A</v>
      </c>
      <c r="I274" s="24" t="e">
        <f t="shared" si="368"/>
        <v>#N/A</v>
      </c>
      <c r="J274" s="23" t="e">
        <f>VLOOKUP($B274, focusarea_loads!$A$1:$S$200, X274, FALSE)</f>
        <v>#N/A</v>
      </c>
      <c r="K274" s="23" t="e">
        <f>VLOOKUP($B274, focusarea_loads!$A$1:$S$200, Y274, FALSE)</f>
        <v>#N/A</v>
      </c>
      <c r="L274" s="25"/>
      <c r="M274" s="26" t="e">
        <f t="shared" si="369"/>
        <v>#N/A</v>
      </c>
      <c r="N274" s="26" t="e">
        <f t="shared" si="370"/>
        <v>#N/A</v>
      </c>
      <c r="O274" s="26"/>
      <c r="P274" s="51">
        <f t="shared" si="371"/>
        <v>0</v>
      </c>
      <c r="Q274" s="51"/>
      <c r="R274" s="51">
        <f t="shared" si="371"/>
        <v>4</v>
      </c>
      <c r="S274" s="51"/>
      <c r="T274" s="51">
        <f t="shared" ref="T274:V289" si="374">T273</f>
        <v>8</v>
      </c>
      <c r="U274" s="51">
        <f t="shared" si="372"/>
        <v>0</v>
      </c>
      <c r="V274" s="51">
        <f t="shared" si="372"/>
        <v>16</v>
      </c>
      <c r="W274" s="51"/>
      <c r="X274" s="51">
        <f t="shared" si="373"/>
        <v>19</v>
      </c>
      <c r="Y274" s="51">
        <f t="shared" si="373"/>
        <v>13</v>
      </c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</row>
    <row r="275" spans="2:37" ht="15" customHeight="1" x14ac:dyDescent="0.15">
      <c r="B275" s="22" t="s">
        <v>57</v>
      </c>
      <c r="C275" s="22"/>
      <c r="D275" s="23" t="e">
        <f>VLOOKUP($B275, focusarea_loads!$A$1:$S$200, R275, FALSE)</f>
        <v>#N/A</v>
      </c>
      <c r="E275" s="23" t="e">
        <f t="shared" si="367"/>
        <v>#N/A</v>
      </c>
      <c r="F275" s="23" t="e">
        <f>VLOOKUP($B275, focusarea_loads!$A$1:$S$200, T275, FALSE)</f>
        <v>#N/A</v>
      </c>
      <c r="G275" s="23">
        <v>0</v>
      </c>
      <c r="H275" s="23" t="e">
        <f>VLOOKUP($B275, focusarea_loads!$A$1:$S$200, V275, FALSE)</f>
        <v>#N/A</v>
      </c>
      <c r="I275" s="24" t="e">
        <f t="shared" si="368"/>
        <v>#N/A</v>
      </c>
      <c r="J275" s="23" t="e">
        <f>VLOOKUP($B275, focusarea_loads!$A$1:$S$200, X275, FALSE)</f>
        <v>#N/A</v>
      </c>
      <c r="K275" s="23" t="e">
        <f>VLOOKUP($B275, focusarea_loads!$A$1:$S$200, Y275, FALSE)</f>
        <v>#N/A</v>
      </c>
      <c r="L275" s="25"/>
      <c r="M275" s="26" t="e">
        <f t="shared" si="369"/>
        <v>#N/A</v>
      </c>
      <c r="N275" s="26" t="e">
        <f t="shared" si="370"/>
        <v>#N/A</v>
      </c>
      <c r="O275" s="26"/>
      <c r="P275" s="51">
        <f t="shared" si="371"/>
        <v>0</v>
      </c>
      <c r="Q275" s="51"/>
      <c r="R275" s="51">
        <f t="shared" si="371"/>
        <v>4</v>
      </c>
      <c r="S275" s="51"/>
      <c r="T275" s="51">
        <f t="shared" si="374"/>
        <v>8</v>
      </c>
      <c r="U275" s="51">
        <f t="shared" si="372"/>
        <v>0</v>
      </c>
      <c r="V275" s="51">
        <f t="shared" si="372"/>
        <v>16</v>
      </c>
      <c r="W275" s="51"/>
      <c r="X275" s="51">
        <f t="shared" si="373"/>
        <v>19</v>
      </c>
      <c r="Y275" s="51">
        <f t="shared" si="373"/>
        <v>13</v>
      </c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</row>
    <row r="276" spans="2:37" ht="15" customHeight="1" x14ac:dyDescent="0.15">
      <c r="B276" s="22" t="s">
        <v>58</v>
      </c>
      <c r="C276" s="22"/>
      <c r="D276" s="23" t="e">
        <f>VLOOKUP($B276, focusarea_loads!$A$1:$S$200, R276, FALSE)</f>
        <v>#N/A</v>
      </c>
      <c r="E276" s="23" t="e">
        <f t="shared" si="367"/>
        <v>#N/A</v>
      </c>
      <c r="F276" s="23" t="e">
        <f>VLOOKUP($B276, focusarea_loads!$A$1:$S$200, T276, FALSE)</f>
        <v>#N/A</v>
      </c>
      <c r="G276" s="23">
        <v>0</v>
      </c>
      <c r="H276" s="23" t="e">
        <f>VLOOKUP($B276, focusarea_loads!$A$1:$S$200, V276, FALSE)</f>
        <v>#N/A</v>
      </c>
      <c r="I276" s="24" t="e">
        <f t="shared" si="368"/>
        <v>#N/A</v>
      </c>
      <c r="J276" s="23" t="e">
        <f>VLOOKUP($B276, focusarea_loads!$A$1:$S$200, X276, FALSE)</f>
        <v>#N/A</v>
      </c>
      <c r="K276" s="23" t="e">
        <f>VLOOKUP($B276, focusarea_loads!$A$1:$S$200, Y276, FALSE)</f>
        <v>#N/A</v>
      </c>
      <c r="L276" s="25"/>
      <c r="M276" s="26" t="e">
        <f t="shared" si="369"/>
        <v>#N/A</v>
      </c>
      <c r="N276" s="26" t="e">
        <f t="shared" si="370"/>
        <v>#N/A</v>
      </c>
      <c r="O276" s="26"/>
      <c r="P276" s="51">
        <f t="shared" si="371"/>
        <v>0</v>
      </c>
      <c r="Q276" s="51"/>
      <c r="R276" s="51">
        <f t="shared" si="371"/>
        <v>4</v>
      </c>
      <c r="S276" s="51"/>
      <c r="T276" s="51">
        <f t="shared" si="374"/>
        <v>8</v>
      </c>
      <c r="U276" s="51">
        <f t="shared" si="372"/>
        <v>0</v>
      </c>
      <c r="V276" s="51">
        <f t="shared" si="372"/>
        <v>16</v>
      </c>
      <c r="W276" s="51"/>
      <c r="X276" s="51">
        <f t="shared" si="373"/>
        <v>19</v>
      </c>
      <c r="Y276" s="51">
        <f t="shared" si="373"/>
        <v>13</v>
      </c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</row>
    <row r="277" spans="2:37" ht="15" customHeight="1" x14ac:dyDescent="0.15">
      <c r="B277" s="22" t="s">
        <v>59</v>
      </c>
      <c r="C277" s="22"/>
      <c r="D277" s="23" t="e">
        <f>VLOOKUP($B277, focusarea_loads!$A$1:$S$200, R277, FALSE)</f>
        <v>#N/A</v>
      </c>
      <c r="E277" s="23" t="e">
        <f t="shared" si="367"/>
        <v>#N/A</v>
      </c>
      <c r="F277" s="23" t="e">
        <f>VLOOKUP($B277, focusarea_loads!$A$1:$S$200, T277, FALSE)</f>
        <v>#N/A</v>
      </c>
      <c r="G277" s="23">
        <v>0</v>
      </c>
      <c r="H277" s="23" t="e">
        <f>VLOOKUP($B277, focusarea_loads!$A$1:$S$200, V277, FALSE)</f>
        <v>#N/A</v>
      </c>
      <c r="I277" s="24" t="e">
        <f t="shared" si="368"/>
        <v>#N/A</v>
      </c>
      <c r="J277" s="23" t="e">
        <f>VLOOKUP($B277, focusarea_loads!$A$1:$S$200, X277, FALSE)</f>
        <v>#N/A</v>
      </c>
      <c r="K277" s="23" t="e">
        <f>VLOOKUP($B277, focusarea_loads!$A$1:$S$200, Y277, FALSE)</f>
        <v>#N/A</v>
      </c>
      <c r="L277" s="25"/>
      <c r="M277" s="26" t="e">
        <f t="shared" si="369"/>
        <v>#N/A</v>
      </c>
      <c r="N277" s="26" t="e">
        <f t="shared" si="370"/>
        <v>#N/A</v>
      </c>
      <c r="O277" s="26"/>
      <c r="P277" s="51">
        <f t="shared" si="371"/>
        <v>0</v>
      </c>
      <c r="Q277" s="51"/>
      <c r="R277" s="51">
        <f t="shared" si="371"/>
        <v>4</v>
      </c>
      <c r="S277" s="51"/>
      <c r="T277" s="51">
        <f t="shared" si="374"/>
        <v>8</v>
      </c>
      <c r="U277" s="51">
        <f t="shared" si="372"/>
        <v>0</v>
      </c>
      <c r="V277" s="51">
        <f t="shared" si="372"/>
        <v>16</v>
      </c>
      <c r="W277" s="51"/>
      <c r="X277" s="51">
        <f t="shared" si="373"/>
        <v>19</v>
      </c>
      <c r="Y277" s="51">
        <f t="shared" si="373"/>
        <v>13</v>
      </c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</row>
    <row r="278" spans="2:37" ht="15" customHeight="1" x14ac:dyDescent="0.15">
      <c r="B278" s="22" t="s">
        <v>60</v>
      </c>
      <c r="C278" s="22"/>
      <c r="D278" s="23" t="e">
        <f>VLOOKUP($B278, focusarea_loads!$A$1:$S$200, R278, FALSE)</f>
        <v>#N/A</v>
      </c>
      <c r="E278" s="23" t="e">
        <f t="shared" si="367"/>
        <v>#N/A</v>
      </c>
      <c r="F278" s="23" t="e">
        <f>VLOOKUP($B278, focusarea_loads!$A$1:$S$200, T278, FALSE)</f>
        <v>#N/A</v>
      </c>
      <c r="G278" s="23">
        <v>0</v>
      </c>
      <c r="H278" s="23" t="e">
        <f>VLOOKUP($B278, focusarea_loads!$A$1:$S$200, V278, FALSE)</f>
        <v>#N/A</v>
      </c>
      <c r="I278" s="24" t="e">
        <f t="shared" si="368"/>
        <v>#N/A</v>
      </c>
      <c r="J278" s="23" t="e">
        <f>VLOOKUP($B278, focusarea_loads!$A$1:$S$200, X278, FALSE)</f>
        <v>#N/A</v>
      </c>
      <c r="K278" s="23" t="e">
        <f>VLOOKUP($B278, focusarea_loads!$A$1:$S$200, Y278, FALSE)</f>
        <v>#N/A</v>
      </c>
      <c r="L278" s="25"/>
      <c r="M278" s="26" t="e">
        <f t="shared" si="369"/>
        <v>#N/A</v>
      </c>
      <c r="N278" s="26" t="e">
        <f t="shared" si="370"/>
        <v>#N/A</v>
      </c>
      <c r="O278" s="26"/>
      <c r="P278" s="51">
        <f t="shared" si="371"/>
        <v>0</v>
      </c>
      <c r="Q278" s="51"/>
      <c r="R278" s="51">
        <f t="shared" si="371"/>
        <v>4</v>
      </c>
      <c r="S278" s="51"/>
      <c r="T278" s="51">
        <f t="shared" si="374"/>
        <v>8</v>
      </c>
      <c r="U278" s="51">
        <f t="shared" si="372"/>
        <v>0</v>
      </c>
      <c r="V278" s="51">
        <f t="shared" si="372"/>
        <v>16</v>
      </c>
      <c r="W278" s="51"/>
      <c r="X278" s="51">
        <f t="shared" si="373"/>
        <v>19</v>
      </c>
      <c r="Y278" s="51">
        <f t="shared" si="373"/>
        <v>13</v>
      </c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</row>
    <row r="279" spans="2:37" ht="15" customHeight="1" x14ac:dyDescent="0.15">
      <c r="B279" s="22" t="s">
        <v>61</v>
      </c>
      <c r="C279" s="22"/>
      <c r="D279" s="23" t="e">
        <f>VLOOKUP($B279, focusarea_loads!$A$1:$S$200, R279, FALSE)</f>
        <v>#N/A</v>
      </c>
      <c r="E279" s="23" t="e">
        <f t="shared" si="367"/>
        <v>#N/A</v>
      </c>
      <c r="F279" s="23" t="e">
        <f>VLOOKUP($B279, focusarea_loads!$A$1:$S$200, T279, FALSE)</f>
        <v>#N/A</v>
      </c>
      <c r="G279" s="23">
        <v>0</v>
      </c>
      <c r="H279" s="23" t="e">
        <f>VLOOKUP($B279, focusarea_loads!$A$1:$S$200, V279, FALSE)</f>
        <v>#N/A</v>
      </c>
      <c r="I279" s="24" t="e">
        <f t="shared" si="368"/>
        <v>#N/A</v>
      </c>
      <c r="J279" s="23" t="e">
        <f>VLOOKUP($B279, focusarea_loads!$A$1:$S$200, X279, FALSE)</f>
        <v>#N/A</v>
      </c>
      <c r="K279" s="23" t="e">
        <f>VLOOKUP($B279, focusarea_loads!$A$1:$S$200, Y279, FALSE)</f>
        <v>#N/A</v>
      </c>
      <c r="L279" s="25"/>
      <c r="M279" s="26" t="e">
        <f t="shared" si="369"/>
        <v>#N/A</v>
      </c>
      <c r="N279" s="26" t="e">
        <f t="shared" si="370"/>
        <v>#N/A</v>
      </c>
      <c r="O279" s="26"/>
      <c r="P279" s="51">
        <f t="shared" si="371"/>
        <v>0</v>
      </c>
      <c r="Q279" s="51"/>
      <c r="R279" s="51">
        <f t="shared" si="371"/>
        <v>4</v>
      </c>
      <c r="S279" s="51"/>
      <c r="T279" s="51">
        <f t="shared" si="374"/>
        <v>8</v>
      </c>
      <c r="U279" s="51">
        <f t="shared" si="372"/>
        <v>0</v>
      </c>
      <c r="V279" s="51">
        <f t="shared" si="372"/>
        <v>16</v>
      </c>
      <c r="W279" s="51"/>
      <c r="X279" s="51">
        <f t="shared" si="373"/>
        <v>19</v>
      </c>
      <c r="Y279" s="51">
        <f t="shared" si="373"/>
        <v>13</v>
      </c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</row>
    <row r="280" spans="2:37" ht="15" customHeight="1" x14ac:dyDescent="0.15">
      <c r="B280" s="22" t="s">
        <v>62</v>
      </c>
      <c r="C280" s="22"/>
      <c r="D280" s="23" t="e">
        <f>VLOOKUP($B280, focusarea_loads!$A$1:$S$200, R280, FALSE)</f>
        <v>#N/A</v>
      </c>
      <c r="E280" s="23" t="e">
        <f t="shared" si="367"/>
        <v>#N/A</v>
      </c>
      <c r="F280" s="23" t="e">
        <f>VLOOKUP($B280, focusarea_loads!$A$1:$S$200, T280, FALSE)</f>
        <v>#N/A</v>
      </c>
      <c r="G280" s="23">
        <v>0</v>
      </c>
      <c r="H280" s="23" t="e">
        <f>VLOOKUP($B280, focusarea_loads!$A$1:$S$200, V280, FALSE)</f>
        <v>#N/A</v>
      </c>
      <c r="I280" s="24" t="e">
        <f t="shared" si="368"/>
        <v>#N/A</v>
      </c>
      <c r="J280" s="23" t="e">
        <f>VLOOKUP($B280, focusarea_loads!$A$1:$S$200, X280, FALSE)</f>
        <v>#N/A</v>
      </c>
      <c r="K280" s="23" t="e">
        <f>VLOOKUP($B280, focusarea_loads!$A$1:$S$200, Y280, FALSE)</f>
        <v>#N/A</v>
      </c>
      <c r="L280" s="25"/>
      <c r="M280" s="26" t="e">
        <f t="shared" si="369"/>
        <v>#N/A</v>
      </c>
      <c r="N280" s="26" t="e">
        <f t="shared" si="370"/>
        <v>#N/A</v>
      </c>
      <c r="O280" s="26"/>
      <c r="P280" s="51">
        <f t="shared" si="371"/>
        <v>0</v>
      </c>
      <c r="Q280" s="51"/>
      <c r="R280" s="51">
        <f t="shared" si="371"/>
        <v>4</v>
      </c>
      <c r="S280" s="51"/>
      <c r="T280" s="51">
        <f t="shared" si="374"/>
        <v>8</v>
      </c>
      <c r="U280" s="51">
        <f t="shared" si="372"/>
        <v>0</v>
      </c>
      <c r="V280" s="51">
        <f t="shared" si="372"/>
        <v>16</v>
      </c>
      <c r="W280" s="51"/>
      <c r="X280" s="51">
        <f t="shared" si="373"/>
        <v>19</v>
      </c>
      <c r="Y280" s="51">
        <f t="shared" si="373"/>
        <v>13</v>
      </c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</row>
    <row r="281" spans="2:37" ht="15" customHeight="1" x14ac:dyDescent="0.15">
      <c r="B281" s="22" t="s">
        <v>63</v>
      </c>
      <c r="C281" s="22"/>
      <c r="D281" s="23" t="e">
        <f>VLOOKUP($B281, focusarea_loads!$A$1:$S$200, R281, FALSE)</f>
        <v>#N/A</v>
      </c>
      <c r="E281" s="23" t="e">
        <f t="shared" si="367"/>
        <v>#N/A</v>
      </c>
      <c r="F281" s="23" t="e">
        <f>VLOOKUP($B281, focusarea_loads!$A$1:$S$200, T281, FALSE)</f>
        <v>#N/A</v>
      </c>
      <c r="G281" s="23">
        <v>0</v>
      </c>
      <c r="H281" s="23" t="e">
        <f>VLOOKUP($B281, focusarea_loads!$A$1:$S$200, V281, FALSE)</f>
        <v>#N/A</v>
      </c>
      <c r="I281" s="24" t="e">
        <f t="shared" si="368"/>
        <v>#N/A</v>
      </c>
      <c r="J281" s="23" t="e">
        <f>VLOOKUP($B281, focusarea_loads!$A$1:$S$200, X281, FALSE)</f>
        <v>#N/A</v>
      </c>
      <c r="K281" s="23" t="e">
        <f>VLOOKUP($B281, focusarea_loads!$A$1:$S$200, Y281, FALSE)</f>
        <v>#N/A</v>
      </c>
      <c r="L281" s="25"/>
      <c r="M281" s="26" t="e">
        <f t="shared" si="369"/>
        <v>#N/A</v>
      </c>
      <c r="N281" s="26" t="e">
        <f t="shared" si="370"/>
        <v>#N/A</v>
      </c>
      <c r="O281" s="26"/>
      <c r="P281" s="51">
        <f t="shared" si="371"/>
        <v>0</v>
      </c>
      <c r="Q281" s="51"/>
      <c r="R281" s="51">
        <f t="shared" si="371"/>
        <v>4</v>
      </c>
      <c r="S281" s="51"/>
      <c r="T281" s="51">
        <f t="shared" si="374"/>
        <v>8</v>
      </c>
      <c r="U281" s="51">
        <f t="shared" si="372"/>
        <v>0</v>
      </c>
      <c r="V281" s="51">
        <f t="shared" si="372"/>
        <v>16</v>
      </c>
      <c r="W281" s="51"/>
      <c r="X281" s="51">
        <f t="shared" si="373"/>
        <v>19</v>
      </c>
      <c r="Y281" s="51">
        <f t="shared" si="373"/>
        <v>13</v>
      </c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</row>
    <row r="282" spans="2:37" ht="15" customHeight="1" x14ac:dyDescent="0.15">
      <c r="B282" s="22" t="s">
        <v>64</v>
      </c>
      <c r="C282" s="22"/>
      <c r="D282" s="23" t="e">
        <f>VLOOKUP($B282, focusarea_loads!$A$1:$S$200, R282, FALSE)</f>
        <v>#N/A</v>
      </c>
      <c r="E282" s="23" t="e">
        <f t="shared" si="367"/>
        <v>#N/A</v>
      </c>
      <c r="F282" s="23" t="e">
        <f>VLOOKUP($B282, focusarea_loads!$A$1:$S$200, T282, FALSE)</f>
        <v>#N/A</v>
      </c>
      <c r="G282" s="23">
        <v>0</v>
      </c>
      <c r="H282" s="23" t="e">
        <f>VLOOKUP($B282, focusarea_loads!$A$1:$S$200, V282, FALSE)</f>
        <v>#N/A</v>
      </c>
      <c r="I282" s="24" t="e">
        <f t="shared" si="368"/>
        <v>#N/A</v>
      </c>
      <c r="J282" s="23" t="e">
        <f>VLOOKUP($B282, focusarea_loads!$A$1:$S$200, X282, FALSE)</f>
        <v>#N/A</v>
      </c>
      <c r="K282" s="23" t="e">
        <f>VLOOKUP($B282, focusarea_loads!$A$1:$S$200, Y282, FALSE)</f>
        <v>#N/A</v>
      </c>
      <c r="L282" s="25"/>
      <c r="M282" s="26" t="e">
        <f t="shared" si="369"/>
        <v>#N/A</v>
      </c>
      <c r="N282" s="26" t="e">
        <f t="shared" si="370"/>
        <v>#N/A</v>
      </c>
      <c r="O282" s="26"/>
      <c r="P282" s="51">
        <f t="shared" si="371"/>
        <v>0</v>
      </c>
      <c r="Q282" s="51"/>
      <c r="R282" s="51">
        <f t="shared" si="371"/>
        <v>4</v>
      </c>
      <c r="S282" s="51"/>
      <c r="T282" s="51">
        <f t="shared" si="374"/>
        <v>8</v>
      </c>
      <c r="U282" s="51">
        <f t="shared" si="372"/>
        <v>0</v>
      </c>
      <c r="V282" s="51">
        <f t="shared" si="372"/>
        <v>16</v>
      </c>
      <c r="W282" s="51"/>
      <c r="X282" s="51">
        <f t="shared" si="373"/>
        <v>19</v>
      </c>
      <c r="Y282" s="51">
        <f t="shared" si="373"/>
        <v>13</v>
      </c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</row>
    <row r="283" spans="2:37" ht="15" customHeight="1" x14ac:dyDescent="0.15">
      <c r="B283" s="22" t="s">
        <v>65</v>
      </c>
      <c r="C283" s="22"/>
      <c r="D283" s="23" t="e">
        <f>VLOOKUP($B283, focusarea_loads!$A$1:$S$200, R283, FALSE)</f>
        <v>#N/A</v>
      </c>
      <c r="E283" s="23" t="e">
        <f t="shared" si="367"/>
        <v>#N/A</v>
      </c>
      <c r="F283" s="23" t="e">
        <f>VLOOKUP($B283, focusarea_loads!$A$1:$S$200, T283, FALSE)</f>
        <v>#N/A</v>
      </c>
      <c r="G283" s="23">
        <v>0</v>
      </c>
      <c r="H283" s="23" t="e">
        <f>VLOOKUP($B283, focusarea_loads!$A$1:$S$200, V283, FALSE)</f>
        <v>#N/A</v>
      </c>
      <c r="I283" s="24" t="e">
        <f t="shared" si="368"/>
        <v>#N/A</v>
      </c>
      <c r="J283" s="23" t="e">
        <f>VLOOKUP($B283, focusarea_loads!$A$1:$S$200, X283, FALSE)</f>
        <v>#N/A</v>
      </c>
      <c r="K283" s="23" t="e">
        <f>VLOOKUP($B283, focusarea_loads!$A$1:$S$200, Y283, FALSE)</f>
        <v>#N/A</v>
      </c>
      <c r="L283" s="25"/>
      <c r="M283" s="26" t="e">
        <f t="shared" si="369"/>
        <v>#N/A</v>
      </c>
      <c r="N283" s="26" t="e">
        <f t="shared" si="370"/>
        <v>#N/A</v>
      </c>
      <c r="O283" s="26"/>
      <c r="P283" s="51">
        <f t="shared" si="371"/>
        <v>0</v>
      </c>
      <c r="Q283" s="51"/>
      <c r="R283" s="51">
        <f t="shared" si="371"/>
        <v>4</v>
      </c>
      <c r="S283" s="51"/>
      <c r="T283" s="51">
        <f t="shared" si="374"/>
        <v>8</v>
      </c>
      <c r="U283" s="51">
        <f t="shared" si="372"/>
        <v>0</v>
      </c>
      <c r="V283" s="51">
        <f t="shared" si="372"/>
        <v>16</v>
      </c>
      <c r="W283" s="51"/>
      <c r="X283" s="51">
        <f t="shared" si="373"/>
        <v>19</v>
      </c>
      <c r="Y283" s="51">
        <f t="shared" si="373"/>
        <v>13</v>
      </c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</row>
    <row r="284" spans="2:37" ht="15" customHeight="1" x14ac:dyDescent="0.15">
      <c r="B284" s="22" t="s">
        <v>66</v>
      </c>
      <c r="C284" s="22"/>
      <c r="D284" s="23" t="e">
        <f>VLOOKUP($B284, focusarea_loads!$A$1:$S$200, R284, FALSE)</f>
        <v>#N/A</v>
      </c>
      <c r="E284" s="23" t="e">
        <f t="shared" si="367"/>
        <v>#N/A</v>
      </c>
      <c r="F284" s="23" t="e">
        <f>VLOOKUP($B284, focusarea_loads!$A$1:$S$200, T284, FALSE)</f>
        <v>#N/A</v>
      </c>
      <c r="G284" s="23">
        <v>0</v>
      </c>
      <c r="H284" s="23" t="e">
        <f>VLOOKUP($B284, focusarea_loads!$A$1:$S$200, V284, FALSE)</f>
        <v>#N/A</v>
      </c>
      <c r="I284" s="24" t="e">
        <f t="shared" si="368"/>
        <v>#N/A</v>
      </c>
      <c r="J284" s="23" t="e">
        <f>VLOOKUP($B284, focusarea_loads!$A$1:$S$200, X284, FALSE)</f>
        <v>#N/A</v>
      </c>
      <c r="K284" s="23" t="e">
        <f>VLOOKUP($B284, focusarea_loads!$A$1:$S$200, Y284, FALSE)</f>
        <v>#N/A</v>
      </c>
      <c r="L284" s="25"/>
      <c r="M284" s="26" t="e">
        <f t="shared" si="369"/>
        <v>#N/A</v>
      </c>
      <c r="N284" s="26" t="e">
        <f t="shared" si="370"/>
        <v>#N/A</v>
      </c>
      <c r="O284" s="26"/>
      <c r="P284" s="51">
        <f t="shared" si="371"/>
        <v>0</v>
      </c>
      <c r="Q284" s="51"/>
      <c r="R284" s="51">
        <f t="shared" si="371"/>
        <v>4</v>
      </c>
      <c r="S284" s="51"/>
      <c r="T284" s="51">
        <f t="shared" si="374"/>
        <v>8</v>
      </c>
      <c r="U284" s="51">
        <f t="shared" si="372"/>
        <v>0</v>
      </c>
      <c r="V284" s="51">
        <f t="shared" si="372"/>
        <v>16</v>
      </c>
      <c r="W284" s="51"/>
      <c r="X284" s="51">
        <f t="shared" si="373"/>
        <v>19</v>
      </c>
      <c r="Y284" s="51">
        <f t="shared" si="373"/>
        <v>13</v>
      </c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</row>
    <row r="285" spans="2:37" ht="15" customHeight="1" x14ac:dyDescent="0.15">
      <c r="B285" s="22" t="s">
        <v>67</v>
      </c>
      <c r="C285" s="22"/>
      <c r="D285" s="23" t="e">
        <f>VLOOKUP($B285, focusarea_loads!$A$1:$S$200, R285, FALSE)</f>
        <v>#N/A</v>
      </c>
      <c r="E285" s="23" t="e">
        <f t="shared" si="367"/>
        <v>#N/A</v>
      </c>
      <c r="F285" s="23" t="e">
        <f>VLOOKUP($B285, focusarea_loads!$A$1:$S$200, T285, FALSE)</f>
        <v>#N/A</v>
      </c>
      <c r="G285" s="23">
        <v>0</v>
      </c>
      <c r="H285" s="23" t="e">
        <f>VLOOKUP($B285, focusarea_loads!$A$1:$S$200, V285, FALSE)</f>
        <v>#N/A</v>
      </c>
      <c r="I285" s="24" t="e">
        <f t="shared" si="368"/>
        <v>#N/A</v>
      </c>
      <c r="J285" s="23" t="e">
        <f>VLOOKUP($B285, focusarea_loads!$A$1:$S$200, X285, FALSE)</f>
        <v>#N/A</v>
      </c>
      <c r="K285" s="23" t="e">
        <f>VLOOKUP($B285, focusarea_loads!$A$1:$S$200, Y285, FALSE)</f>
        <v>#N/A</v>
      </c>
      <c r="L285" s="25"/>
      <c r="M285" s="26" t="e">
        <f t="shared" si="369"/>
        <v>#N/A</v>
      </c>
      <c r="N285" s="26" t="e">
        <f t="shared" si="370"/>
        <v>#N/A</v>
      </c>
      <c r="O285" s="26"/>
      <c r="P285" s="51">
        <f t="shared" si="371"/>
        <v>0</v>
      </c>
      <c r="Q285" s="51"/>
      <c r="R285" s="51">
        <f t="shared" si="371"/>
        <v>4</v>
      </c>
      <c r="S285" s="51"/>
      <c r="T285" s="51">
        <f t="shared" si="374"/>
        <v>8</v>
      </c>
      <c r="U285" s="51">
        <f t="shared" si="372"/>
        <v>0</v>
      </c>
      <c r="V285" s="51">
        <f t="shared" si="372"/>
        <v>16</v>
      </c>
      <c r="W285" s="51"/>
      <c r="X285" s="51">
        <f t="shared" si="373"/>
        <v>19</v>
      </c>
      <c r="Y285" s="51">
        <f t="shared" si="373"/>
        <v>13</v>
      </c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</row>
    <row r="286" spans="2:37" ht="15" customHeight="1" x14ac:dyDescent="0.15">
      <c r="B286" s="22" t="s">
        <v>68</v>
      </c>
      <c r="C286" s="22"/>
      <c r="D286" s="23" t="e">
        <f>VLOOKUP($B286, focusarea_loads!$A$1:$S$200, R286, FALSE)</f>
        <v>#N/A</v>
      </c>
      <c r="E286" s="23" t="e">
        <f t="shared" si="367"/>
        <v>#N/A</v>
      </c>
      <c r="F286" s="23" t="e">
        <f>VLOOKUP($B286, focusarea_loads!$A$1:$S$200, T286, FALSE)</f>
        <v>#N/A</v>
      </c>
      <c r="G286" s="23">
        <v>0</v>
      </c>
      <c r="H286" s="23" t="e">
        <f>VLOOKUP($B286, focusarea_loads!$A$1:$S$200, V286, FALSE)</f>
        <v>#N/A</v>
      </c>
      <c r="I286" s="24" t="e">
        <f t="shared" si="368"/>
        <v>#N/A</v>
      </c>
      <c r="J286" s="23" t="e">
        <f>VLOOKUP($B286, focusarea_loads!$A$1:$S$200, X286, FALSE)</f>
        <v>#N/A</v>
      </c>
      <c r="K286" s="23" t="e">
        <f>VLOOKUP($B286, focusarea_loads!$A$1:$S$200, Y286, FALSE)</f>
        <v>#N/A</v>
      </c>
      <c r="L286" s="25"/>
      <c r="M286" s="26" t="e">
        <f t="shared" si="369"/>
        <v>#N/A</v>
      </c>
      <c r="N286" s="26" t="e">
        <f t="shared" si="370"/>
        <v>#N/A</v>
      </c>
      <c r="O286" s="26"/>
      <c r="P286" s="51">
        <f t="shared" si="371"/>
        <v>0</v>
      </c>
      <c r="Q286" s="51"/>
      <c r="R286" s="51">
        <f t="shared" si="371"/>
        <v>4</v>
      </c>
      <c r="S286" s="51"/>
      <c r="T286" s="51">
        <f t="shared" si="374"/>
        <v>8</v>
      </c>
      <c r="U286" s="51">
        <f t="shared" si="372"/>
        <v>0</v>
      </c>
      <c r="V286" s="51">
        <f t="shared" si="372"/>
        <v>16</v>
      </c>
      <c r="W286" s="51"/>
      <c r="X286" s="51">
        <f t="shared" si="373"/>
        <v>19</v>
      </c>
      <c r="Y286" s="51">
        <f t="shared" si="373"/>
        <v>13</v>
      </c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</row>
    <row r="287" spans="2:37" ht="15" customHeight="1" x14ac:dyDescent="0.15">
      <c r="B287" s="22" t="s">
        <v>69</v>
      </c>
      <c r="C287" s="22"/>
      <c r="D287" s="23" t="e">
        <f>VLOOKUP($B287, focusarea_loads!$A$1:$S$200, R287, FALSE)</f>
        <v>#N/A</v>
      </c>
      <c r="E287" s="23" t="e">
        <f t="shared" si="367"/>
        <v>#N/A</v>
      </c>
      <c r="F287" s="23" t="e">
        <f>VLOOKUP($B287, focusarea_loads!$A$1:$S$200, T287, FALSE)</f>
        <v>#N/A</v>
      </c>
      <c r="G287" s="23">
        <v>0</v>
      </c>
      <c r="H287" s="23" t="e">
        <f>VLOOKUP($B287, focusarea_loads!$A$1:$S$200, V287, FALSE)</f>
        <v>#N/A</v>
      </c>
      <c r="I287" s="24" t="e">
        <f t="shared" si="368"/>
        <v>#N/A</v>
      </c>
      <c r="J287" s="23" t="e">
        <f>VLOOKUP($B287, focusarea_loads!$A$1:$S$200, X287, FALSE)</f>
        <v>#N/A</v>
      </c>
      <c r="K287" s="23" t="e">
        <f>VLOOKUP($B287, focusarea_loads!$A$1:$S$200, Y287, FALSE)</f>
        <v>#N/A</v>
      </c>
      <c r="L287" s="25"/>
      <c r="M287" s="26" t="e">
        <f t="shared" si="369"/>
        <v>#N/A</v>
      </c>
      <c r="N287" s="26" t="e">
        <f t="shared" si="370"/>
        <v>#N/A</v>
      </c>
      <c r="O287" s="26"/>
      <c r="P287" s="51">
        <f t="shared" si="371"/>
        <v>0</v>
      </c>
      <c r="Q287" s="51"/>
      <c r="R287" s="51">
        <f t="shared" si="371"/>
        <v>4</v>
      </c>
      <c r="S287" s="51"/>
      <c r="T287" s="51">
        <f t="shared" si="374"/>
        <v>8</v>
      </c>
      <c r="U287" s="51">
        <f t="shared" si="372"/>
        <v>0</v>
      </c>
      <c r="V287" s="51">
        <f t="shared" si="372"/>
        <v>16</v>
      </c>
      <c r="W287" s="51"/>
      <c r="X287" s="51">
        <f t="shared" si="373"/>
        <v>19</v>
      </c>
      <c r="Y287" s="51">
        <f t="shared" si="373"/>
        <v>13</v>
      </c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</row>
    <row r="288" spans="2:37" ht="15" customHeight="1" x14ac:dyDescent="0.15">
      <c r="B288" s="22" t="s">
        <v>70</v>
      </c>
      <c r="C288" s="22"/>
      <c r="D288" s="23" t="e">
        <f>VLOOKUP($B288, focusarea_loads!$A$1:$S$200, R288, FALSE)</f>
        <v>#N/A</v>
      </c>
      <c r="E288" s="23" t="e">
        <f t="shared" ref="E288:E293" si="375">F288 - SUM(G288:H288)</f>
        <v>#N/A</v>
      </c>
      <c r="F288" s="23" t="e">
        <f>VLOOKUP($B288, focusarea_loads!$A$1:$S$200, T288, FALSE)</f>
        <v>#N/A</v>
      </c>
      <c r="G288" s="23">
        <v>0</v>
      </c>
      <c r="H288" s="23" t="e">
        <f>VLOOKUP($B288, focusarea_loads!$A$1:$S$200, V288, FALSE)</f>
        <v>#N/A</v>
      </c>
      <c r="I288" s="24" t="e">
        <f t="shared" ref="I288:I293" si="376">H288-J288</f>
        <v>#N/A</v>
      </c>
      <c r="J288" s="23" t="e">
        <f>VLOOKUP($B288, focusarea_loads!$A$1:$S$200, X288, FALSE)</f>
        <v>#N/A</v>
      </c>
      <c r="K288" s="23" t="e">
        <f>VLOOKUP($B288, focusarea_loads!$A$1:$S$200, Y288, FALSE)</f>
        <v>#N/A</v>
      </c>
      <c r="L288" s="25"/>
      <c r="M288" s="26" t="e">
        <f t="shared" ref="M288:M293" si="377">IF($H288&lt;0, "--", I288/$H288)</f>
        <v>#N/A</v>
      </c>
      <c r="N288" s="26" t="e">
        <f t="shared" ref="N288:N293" si="378">IF($H288&lt;0, "--", J288/$H288)</f>
        <v>#N/A</v>
      </c>
      <c r="O288" s="26"/>
      <c r="P288" s="51">
        <f t="shared" si="371"/>
        <v>0</v>
      </c>
      <c r="Q288" s="51"/>
      <c r="R288" s="51">
        <f t="shared" si="371"/>
        <v>4</v>
      </c>
      <c r="S288" s="51"/>
      <c r="T288" s="51">
        <f t="shared" si="374"/>
        <v>8</v>
      </c>
      <c r="U288" s="51">
        <f t="shared" si="374"/>
        <v>0</v>
      </c>
      <c r="V288" s="51">
        <f t="shared" si="374"/>
        <v>16</v>
      </c>
      <c r="W288" s="51"/>
      <c r="X288" s="51">
        <f t="shared" ref="X288:Y288" si="379">X287</f>
        <v>19</v>
      </c>
      <c r="Y288" s="51">
        <f t="shared" si="379"/>
        <v>13</v>
      </c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</row>
    <row r="289" spans="2:37" ht="15" customHeight="1" x14ac:dyDescent="0.15">
      <c r="B289" s="22" t="s">
        <v>71</v>
      </c>
      <c r="C289" s="22"/>
      <c r="D289" s="23" t="e">
        <f>VLOOKUP($B289, focusarea_loads!$A$1:$S$200, R289, FALSE)</f>
        <v>#N/A</v>
      </c>
      <c r="E289" s="23" t="e">
        <f t="shared" si="375"/>
        <v>#N/A</v>
      </c>
      <c r="F289" s="23" t="e">
        <f>VLOOKUP($B289, focusarea_loads!$A$1:$S$200, T289, FALSE)</f>
        <v>#N/A</v>
      </c>
      <c r="G289" s="23">
        <v>0</v>
      </c>
      <c r="H289" s="23" t="e">
        <f>VLOOKUP($B289, focusarea_loads!$A$1:$S$200, V289, FALSE)</f>
        <v>#N/A</v>
      </c>
      <c r="I289" s="24" t="e">
        <f t="shared" si="376"/>
        <v>#N/A</v>
      </c>
      <c r="J289" s="23" t="e">
        <f>VLOOKUP($B289, focusarea_loads!$A$1:$S$200, X289, FALSE)</f>
        <v>#N/A</v>
      </c>
      <c r="K289" s="23" t="e">
        <f>VLOOKUP($B289, focusarea_loads!$A$1:$S$200, Y289, FALSE)</f>
        <v>#N/A</v>
      </c>
      <c r="L289" s="25"/>
      <c r="M289" s="26" t="e">
        <f t="shared" si="377"/>
        <v>#N/A</v>
      </c>
      <c r="N289" s="26" t="e">
        <f t="shared" si="378"/>
        <v>#N/A</v>
      </c>
      <c r="O289" s="26"/>
      <c r="P289" s="51">
        <f t="shared" si="371"/>
        <v>0</v>
      </c>
      <c r="Q289" s="51"/>
      <c r="R289" s="51">
        <f t="shared" si="371"/>
        <v>4</v>
      </c>
      <c r="S289" s="51"/>
      <c r="T289" s="51">
        <f t="shared" si="374"/>
        <v>8</v>
      </c>
      <c r="U289" s="51">
        <f t="shared" si="374"/>
        <v>0</v>
      </c>
      <c r="V289" s="51">
        <f t="shared" si="374"/>
        <v>16</v>
      </c>
      <c r="W289" s="51"/>
      <c r="X289" s="51">
        <f t="shared" ref="X289:Y289" si="380">X288</f>
        <v>19</v>
      </c>
      <c r="Y289" s="51">
        <f t="shared" si="380"/>
        <v>13</v>
      </c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</row>
    <row r="290" spans="2:37" ht="15" customHeight="1" x14ac:dyDescent="0.15">
      <c r="B290" s="22" t="s">
        <v>72</v>
      </c>
      <c r="C290" s="22"/>
      <c r="D290" s="23" t="e">
        <f>VLOOKUP($B290, focusarea_loads!$A$1:$S$200, R290, FALSE)</f>
        <v>#N/A</v>
      </c>
      <c r="E290" s="23" t="e">
        <f t="shared" si="375"/>
        <v>#N/A</v>
      </c>
      <c r="F290" s="23" t="e">
        <f>VLOOKUP($B290, focusarea_loads!$A$1:$S$200, T290, FALSE)</f>
        <v>#N/A</v>
      </c>
      <c r="G290" s="23">
        <v>0</v>
      </c>
      <c r="H290" s="23" t="e">
        <f>VLOOKUP($B290, focusarea_loads!$A$1:$S$200, V290, FALSE)</f>
        <v>#N/A</v>
      </c>
      <c r="I290" s="24" t="e">
        <f t="shared" si="376"/>
        <v>#N/A</v>
      </c>
      <c r="J290" s="23" t="e">
        <f>VLOOKUP($B290, focusarea_loads!$A$1:$S$200, X290, FALSE)</f>
        <v>#N/A</v>
      </c>
      <c r="K290" s="23" t="e">
        <f>VLOOKUP($B290, focusarea_loads!$A$1:$S$200, Y290, FALSE)</f>
        <v>#N/A</v>
      </c>
      <c r="L290" s="25"/>
      <c r="M290" s="26" t="e">
        <f t="shared" si="377"/>
        <v>#N/A</v>
      </c>
      <c r="N290" s="26" t="e">
        <f t="shared" si="378"/>
        <v>#N/A</v>
      </c>
      <c r="O290" s="26"/>
      <c r="P290" s="51">
        <f t="shared" si="371"/>
        <v>0</v>
      </c>
      <c r="Q290" s="51"/>
      <c r="R290" s="51">
        <f t="shared" si="371"/>
        <v>4</v>
      </c>
      <c r="S290" s="51"/>
      <c r="T290" s="51">
        <f t="shared" ref="T290:V293" si="381">T289</f>
        <v>8</v>
      </c>
      <c r="U290" s="51">
        <f t="shared" si="381"/>
        <v>0</v>
      </c>
      <c r="V290" s="51">
        <f t="shared" si="381"/>
        <v>16</v>
      </c>
      <c r="W290" s="51"/>
      <c r="X290" s="51">
        <f t="shared" ref="X290:Y290" si="382">X289</f>
        <v>19</v>
      </c>
      <c r="Y290" s="51">
        <f t="shared" si="382"/>
        <v>13</v>
      </c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</row>
    <row r="291" spans="2:37" ht="15" customHeight="1" x14ac:dyDescent="0.15">
      <c r="B291" s="22" t="s">
        <v>73</v>
      </c>
      <c r="C291" s="22"/>
      <c r="D291" s="23" t="e">
        <f>VLOOKUP($B291, focusarea_loads!$A$1:$S$200, R291, FALSE)</f>
        <v>#N/A</v>
      </c>
      <c r="E291" s="23" t="e">
        <f t="shared" si="375"/>
        <v>#N/A</v>
      </c>
      <c r="F291" s="23" t="e">
        <f>VLOOKUP($B291, focusarea_loads!$A$1:$S$200, T291, FALSE)</f>
        <v>#N/A</v>
      </c>
      <c r="G291" s="23">
        <v>0</v>
      </c>
      <c r="H291" s="23" t="e">
        <f>VLOOKUP($B291, focusarea_loads!$A$1:$S$200, V291, FALSE)</f>
        <v>#N/A</v>
      </c>
      <c r="I291" s="24" t="e">
        <f t="shared" si="376"/>
        <v>#N/A</v>
      </c>
      <c r="J291" s="23" t="e">
        <f>VLOOKUP($B291, focusarea_loads!$A$1:$S$200, X291, FALSE)</f>
        <v>#N/A</v>
      </c>
      <c r="K291" s="23" t="e">
        <f>VLOOKUP($B291, focusarea_loads!$A$1:$S$200, Y291, FALSE)</f>
        <v>#N/A</v>
      </c>
      <c r="L291" s="25"/>
      <c r="M291" s="26" t="e">
        <f t="shared" si="377"/>
        <v>#N/A</v>
      </c>
      <c r="N291" s="26" t="e">
        <f t="shared" si="378"/>
        <v>#N/A</v>
      </c>
      <c r="O291" s="26"/>
      <c r="P291" s="51">
        <f t="shared" si="371"/>
        <v>0</v>
      </c>
      <c r="Q291" s="51"/>
      <c r="R291" s="51">
        <f t="shared" si="371"/>
        <v>4</v>
      </c>
      <c r="S291" s="51"/>
      <c r="T291" s="51">
        <f t="shared" si="381"/>
        <v>8</v>
      </c>
      <c r="U291" s="51">
        <f t="shared" si="381"/>
        <v>0</v>
      </c>
      <c r="V291" s="51">
        <f t="shared" si="381"/>
        <v>16</v>
      </c>
      <c r="W291" s="51"/>
      <c r="X291" s="51">
        <f t="shared" ref="X291:Y291" si="383">X290</f>
        <v>19</v>
      </c>
      <c r="Y291" s="51">
        <f t="shared" si="383"/>
        <v>13</v>
      </c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</row>
    <row r="292" spans="2:37" ht="15" customHeight="1" x14ac:dyDescent="0.15">
      <c r="B292" s="22" t="s">
        <v>74</v>
      </c>
      <c r="C292" s="22"/>
      <c r="D292" s="23" t="e">
        <f>VLOOKUP($B292, focusarea_loads!$A$1:$S$200, R292, FALSE)</f>
        <v>#N/A</v>
      </c>
      <c r="E292" s="23" t="e">
        <f t="shared" si="375"/>
        <v>#N/A</v>
      </c>
      <c r="F292" s="23" t="e">
        <f>VLOOKUP($B292, focusarea_loads!$A$1:$S$200, T292, FALSE)</f>
        <v>#N/A</v>
      </c>
      <c r="G292" s="23">
        <v>0</v>
      </c>
      <c r="H292" s="23" t="e">
        <f>VLOOKUP($B292, focusarea_loads!$A$1:$S$200, V292, FALSE)</f>
        <v>#N/A</v>
      </c>
      <c r="I292" s="24" t="e">
        <f t="shared" si="376"/>
        <v>#N/A</v>
      </c>
      <c r="J292" s="23" t="e">
        <f>VLOOKUP($B292, focusarea_loads!$A$1:$S$200, X292, FALSE)</f>
        <v>#N/A</v>
      </c>
      <c r="K292" s="23" t="e">
        <f>VLOOKUP($B292, focusarea_loads!$A$1:$S$200, Y292, FALSE)</f>
        <v>#N/A</v>
      </c>
      <c r="L292" s="25"/>
      <c r="M292" s="26" t="e">
        <f t="shared" si="377"/>
        <v>#N/A</v>
      </c>
      <c r="N292" s="26" t="e">
        <f t="shared" si="378"/>
        <v>#N/A</v>
      </c>
      <c r="O292" s="26"/>
      <c r="P292" s="51">
        <f t="shared" si="371"/>
        <v>0</v>
      </c>
      <c r="Q292" s="51"/>
      <c r="R292" s="51">
        <f t="shared" si="371"/>
        <v>4</v>
      </c>
      <c r="S292" s="51"/>
      <c r="T292" s="51">
        <f t="shared" si="381"/>
        <v>8</v>
      </c>
      <c r="U292" s="51">
        <f t="shared" si="381"/>
        <v>0</v>
      </c>
      <c r="V292" s="51">
        <f t="shared" si="381"/>
        <v>16</v>
      </c>
      <c r="W292" s="51"/>
      <c r="X292" s="51">
        <f t="shared" ref="X292:Y292" si="384">X291</f>
        <v>19</v>
      </c>
      <c r="Y292" s="51">
        <f t="shared" si="384"/>
        <v>13</v>
      </c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</row>
    <row r="293" spans="2:37" ht="15" customHeight="1" x14ac:dyDescent="0.15">
      <c r="B293" s="22" t="s">
        <v>75</v>
      </c>
      <c r="C293" s="22"/>
      <c r="D293" s="23" t="e">
        <f>VLOOKUP($B293, focusarea_loads!$A$1:$S$200, R293, FALSE)</f>
        <v>#N/A</v>
      </c>
      <c r="E293" s="23" t="e">
        <f t="shared" si="375"/>
        <v>#N/A</v>
      </c>
      <c r="F293" s="23" t="e">
        <f>VLOOKUP($B293, focusarea_loads!$A$1:$S$200, T293, FALSE)</f>
        <v>#N/A</v>
      </c>
      <c r="G293" s="23">
        <v>0</v>
      </c>
      <c r="H293" s="23" t="e">
        <f>VLOOKUP($B293, focusarea_loads!$A$1:$S$200, V293, FALSE)</f>
        <v>#N/A</v>
      </c>
      <c r="I293" s="24" t="e">
        <f t="shared" si="376"/>
        <v>#N/A</v>
      </c>
      <c r="J293" s="23" t="e">
        <f>VLOOKUP($B293, focusarea_loads!$A$1:$S$200, X293, FALSE)</f>
        <v>#N/A</v>
      </c>
      <c r="K293" s="23" t="e">
        <f>VLOOKUP($B293, focusarea_loads!$A$1:$S$200, Y293, FALSE)</f>
        <v>#N/A</v>
      </c>
      <c r="L293" s="25"/>
      <c r="M293" s="26" t="e">
        <f t="shared" si="377"/>
        <v>#N/A</v>
      </c>
      <c r="N293" s="26" t="e">
        <f t="shared" si="378"/>
        <v>#N/A</v>
      </c>
      <c r="O293" s="26"/>
      <c r="P293" s="51">
        <f t="shared" si="371"/>
        <v>0</v>
      </c>
      <c r="Q293" s="51"/>
      <c r="R293" s="51">
        <f t="shared" si="371"/>
        <v>4</v>
      </c>
      <c r="S293" s="51"/>
      <c r="T293" s="51">
        <f t="shared" si="381"/>
        <v>8</v>
      </c>
      <c r="U293" s="51">
        <f t="shared" si="381"/>
        <v>0</v>
      </c>
      <c r="V293" s="51">
        <f t="shared" si="381"/>
        <v>16</v>
      </c>
      <c r="W293" s="51"/>
      <c r="X293" s="51">
        <f t="shared" ref="X293:Y293" si="385">X292</f>
        <v>19</v>
      </c>
      <c r="Y293" s="51">
        <f t="shared" si="385"/>
        <v>13</v>
      </c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</row>
    <row r="294" spans="2:37" ht="15" customHeight="1" x14ac:dyDescent="0.15">
      <c r="B294" s="28" t="s">
        <v>125</v>
      </c>
      <c r="C294" s="28"/>
      <c r="D294" s="23">
        <f>VLOOKUP($B216, cluster_load_noFA!$A$1:$P$10, R294, FALSE)</f>
        <v>182634.065</v>
      </c>
      <c r="E294" s="23">
        <f>F294 - SUM(G294:H294)</f>
        <v>168717349.24699998</v>
      </c>
      <c r="F294" s="23">
        <f>VLOOKUP($B216, cluster_load_noFA!$A$1:$P$10, T294, FALSE)</f>
        <v>41200570.954899997</v>
      </c>
      <c r="G294" s="23">
        <v>0</v>
      </c>
      <c r="H294" s="23">
        <f>VLOOKUP($B216, cluster_load_noFA!$A$1:$P$10, V294, FALSE)</f>
        <v>-127516778.2921</v>
      </c>
      <c r="I294" s="24">
        <f t="shared" si="368"/>
        <v>0</v>
      </c>
      <c r="J294" s="23">
        <f>VLOOKUP($B216, cluster_load_noFA!$A$1:$P$10, X294, FALSE)</f>
        <v>-127516778.2921</v>
      </c>
      <c r="K294" s="23">
        <f>VLOOKUP($B216, cluster_load_noFA!$A$1:$P$10, Y294, FALSE)</f>
        <v>2774931.89154654</v>
      </c>
      <c r="L294" s="25"/>
      <c r="M294" s="26" t="str">
        <f t="shared" si="369"/>
        <v>--</v>
      </c>
      <c r="N294" s="26" t="str">
        <f t="shared" si="370"/>
        <v>--</v>
      </c>
      <c r="O294" s="26"/>
      <c r="P294" s="55">
        <f>B268</f>
        <v>0</v>
      </c>
      <c r="Q294" s="55">
        <f t="shared" ref="Q294" si="386">C268</f>
        <v>0</v>
      </c>
      <c r="R294" s="55">
        <f>D268</f>
        <v>2</v>
      </c>
      <c r="S294" s="55">
        <f t="shared" ref="S294" si="387">E268</f>
        <v>0</v>
      </c>
      <c r="T294" s="55">
        <f t="shared" ref="T294" si="388">F268</f>
        <v>5</v>
      </c>
      <c r="U294" s="55">
        <f t="shared" ref="U294" si="389">G268</f>
        <v>0</v>
      </c>
      <c r="V294" s="55">
        <f t="shared" ref="V294" si="390">H268</f>
        <v>13</v>
      </c>
      <c r="W294" s="55">
        <f t="shared" ref="W294" si="391">I268</f>
        <v>0</v>
      </c>
      <c r="X294" s="55">
        <f t="shared" ref="X294" si="392">J268</f>
        <v>16</v>
      </c>
      <c r="Y294" s="55">
        <f t="shared" ref="Y294" si="393">K268</f>
        <v>10</v>
      </c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</row>
    <row r="295" spans="2:37" ht="15" customHeight="1" x14ac:dyDescent="0.15">
      <c r="B295" s="28"/>
      <c r="C295" s="28"/>
      <c r="D295" s="25"/>
      <c r="E295" s="25"/>
      <c r="F295" s="25"/>
      <c r="G295" s="25"/>
      <c r="H295" s="25"/>
      <c r="I295" s="29"/>
      <c r="J295" s="25"/>
      <c r="K295" s="25"/>
      <c r="L295" s="25"/>
      <c r="M295" s="25"/>
      <c r="N295" s="25"/>
      <c r="O295" s="25"/>
      <c r="P295" s="25"/>
      <c r="Q295" s="27"/>
      <c r="R295" s="25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</row>
    <row r="296" spans="2:37" ht="15" customHeight="1" x14ac:dyDescent="0.15">
      <c r="B296" s="30" t="s">
        <v>126</v>
      </c>
      <c r="C296" s="30"/>
      <c r="D296" s="31" t="e">
        <f t="shared" ref="D296:K296" si="394">SUM(D272:D294)</f>
        <v>#N/A</v>
      </c>
      <c r="E296" s="31" t="e">
        <f t="shared" si="394"/>
        <v>#N/A</v>
      </c>
      <c r="F296" s="31" t="e">
        <f t="shared" si="394"/>
        <v>#N/A</v>
      </c>
      <c r="G296" s="31">
        <f t="shared" si="394"/>
        <v>0</v>
      </c>
      <c r="H296" s="31" t="e">
        <f t="shared" si="394"/>
        <v>#N/A</v>
      </c>
      <c r="I296" s="31" t="e">
        <f t="shared" si="394"/>
        <v>#N/A</v>
      </c>
      <c r="J296" s="31" t="e">
        <f t="shared" si="394"/>
        <v>#N/A</v>
      </c>
      <c r="K296" s="31" t="e">
        <f t="shared" si="394"/>
        <v>#N/A</v>
      </c>
      <c r="L296" s="32"/>
      <c r="M296" s="33" t="e">
        <f t="shared" ref="M296" si="395">IF($H296&lt;0, "--", I296/$H296)</f>
        <v>#N/A</v>
      </c>
      <c r="N296" s="33" t="e">
        <f t="shared" ref="N296" si="396">IF($H296&lt;0, "--", J296/$H296)</f>
        <v>#N/A</v>
      </c>
      <c r="O296" s="47"/>
      <c r="P296" s="47"/>
      <c r="Q296" s="27"/>
      <c r="R296" s="4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</row>
    <row r="297" spans="2:37" ht="15" customHeight="1" x14ac:dyDescent="0.15">
      <c r="B297" s="9"/>
      <c r="C297" s="9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</row>
    <row r="298" spans="2:37" ht="14" x14ac:dyDescent="0.15">
      <c r="B298" s="9"/>
      <c r="C298" s="9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</row>
    <row r="299" spans="2:37" s="49" customFormat="1" ht="15" customHeight="1" x14ac:dyDescent="0.15">
      <c r="B299" s="50" t="s">
        <v>77</v>
      </c>
      <c r="C299" s="50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 t="s">
        <v>128</v>
      </c>
      <c r="Q299" s="48"/>
      <c r="R299" s="48" t="s">
        <v>128</v>
      </c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</row>
    <row r="300" spans="2:37" ht="15" customHeight="1" x14ac:dyDescent="0.15">
      <c r="B300" s="9"/>
      <c r="C300" s="9"/>
      <c r="D300" s="43">
        <v>4</v>
      </c>
      <c r="F300" s="42">
        <f>MATCH(F304,focusarea_loads!$A$1:$S$1,0)</f>
        <v>7</v>
      </c>
      <c r="G300" s="42">
        <f>MATCH(G304,focusarea_loads!$A$1:$S$1,0)</f>
        <v>9</v>
      </c>
      <c r="H300" s="42">
        <f>MATCH(H304,focusarea_loads!$A$1:$S$1,0)</f>
        <v>14</v>
      </c>
      <c r="I300" s="42"/>
      <c r="J300" s="42">
        <f>MATCH(J304,focusarea_loads!$A$1:$S$1,0)</f>
        <v>17</v>
      </c>
      <c r="K300" s="42">
        <f>MATCH(K304,focusarea_loads!$A$1:$S$1,0)</f>
        <v>11</v>
      </c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</row>
    <row r="301" spans="2:37" ht="15" customHeight="1" x14ac:dyDescent="0.15">
      <c r="B301" s="41"/>
      <c r="C301" s="41"/>
      <c r="D301" s="43">
        <v>2</v>
      </c>
      <c r="F301" s="42">
        <f>MATCH(F304,cluster_load_noFA!$A$1:$P$1,0)</f>
        <v>4</v>
      </c>
      <c r="G301" s="42">
        <f>MATCH(G304,cluster_load_noFA!$A$1:$P$1,0)</f>
        <v>6</v>
      </c>
      <c r="H301" s="42">
        <f>MATCH(H304,cluster_load_noFA!$A$1:$P$1,0)</f>
        <v>11</v>
      </c>
      <c r="I301" s="42"/>
      <c r="J301" s="42">
        <f>MATCH(J304,cluster_load_noFA!$A$1:$P$1,0)</f>
        <v>14</v>
      </c>
      <c r="K301" s="42">
        <f>MATCH(K304,cluster_load_noFA!$A$1:$P$1,0)</f>
        <v>8</v>
      </c>
      <c r="L301" s="34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</row>
    <row r="302" spans="2:37" ht="15" customHeight="1" x14ac:dyDescent="0.15">
      <c r="B302" s="12" t="s">
        <v>124</v>
      </c>
      <c r="C302" s="12"/>
      <c r="D302" s="13"/>
      <c r="E302" s="14" t="s">
        <v>122</v>
      </c>
      <c r="F302" s="15" t="s">
        <v>109</v>
      </c>
      <c r="G302" s="15"/>
      <c r="H302" s="16"/>
      <c r="I302" s="15"/>
      <c r="J302" s="15"/>
      <c r="K302" s="15"/>
      <c r="L302" s="17"/>
      <c r="M302" s="15" t="s">
        <v>110</v>
      </c>
      <c r="N302" s="15"/>
      <c r="O302" s="53"/>
      <c r="P302" s="53"/>
      <c r="Q302" s="35"/>
      <c r="R302" s="53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</row>
    <row r="303" spans="2:37" s="40" customFormat="1" ht="34" customHeight="1" x14ac:dyDescent="0.15">
      <c r="B303" s="39" t="str">
        <f>_xlfn.CONCAT(B299," Cluster")</f>
        <v>Schuylkill Highlands Cluster</v>
      </c>
      <c r="C303" s="39"/>
      <c r="D303" s="18" t="s">
        <v>111</v>
      </c>
      <c r="E303" s="18" t="s">
        <v>112</v>
      </c>
      <c r="F303" s="18" t="s">
        <v>113</v>
      </c>
      <c r="G303" s="18" t="s">
        <v>114</v>
      </c>
      <c r="H303" s="18" t="s">
        <v>115</v>
      </c>
      <c r="I303" s="18" t="s">
        <v>116</v>
      </c>
      <c r="J303" s="18" t="s">
        <v>117</v>
      </c>
      <c r="K303" s="18" t="s">
        <v>118</v>
      </c>
      <c r="L303" s="18"/>
      <c r="M303" s="18" t="s">
        <v>119</v>
      </c>
      <c r="N303" s="18" t="s">
        <v>120</v>
      </c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</row>
    <row r="304" spans="2:37" ht="15" customHeight="1" x14ac:dyDescent="0.15">
      <c r="B304" s="36"/>
      <c r="C304" s="36"/>
      <c r="D304" s="36"/>
      <c r="E304" s="36"/>
      <c r="F304" s="19" t="s">
        <v>4</v>
      </c>
      <c r="G304" s="19" t="s">
        <v>7</v>
      </c>
      <c r="H304" s="19" t="s">
        <v>11</v>
      </c>
      <c r="I304" s="36"/>
      <c r="J304" s="19" t="s">
        <v>14</v>
      </c>
      <c r="K304" s="19" t="s">
        <v>8</v>
      </c>
      <c r="L304" s="36"/>
      <c r="M304" s="62" t="s">
        <v>127</v>
      </c>
      <c r="N304" s="63"/>
      <c r="O304" s="54"/>
      <c r="P304" s="54"/>
      <c r="Q304" s="37"/>
      <c r="R304" s="54"/>
      <c r="S304" s="37"/>
      <c r="T304" s="37"/>
      <c r="U304" s="37"/>
      <c r="V304" s="38"/>
      <c r="W304" s="37"/>
      <c r="X304" s="37"/>
      <c r="Y304" s="37"/>
      <c r="Z304" s="37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</row>
    <row r="305" spans="2:37" ht="15" customHeight="1" x14ac:dyDescent="0.15">
      <c r="B305" s="22" t="s">
        <v>76</v>
      </c>
      <c r="C305" s="22"/>
      <c r="D305" s="23" t="e">
        <f>VLOOKUP($B305, focusarea_loads!$A$1:$S$200, R305, FALSE)</f>
        <v>#N/A</v>
      </c>
      <c r="E305" s="23" t="e">
        <f>F305 - SUM(G305:H305)</f>
        <v>#N/A</v>
      </c>
      <c r="F305" s="23" t="e">
        <f>VLOOKUP($B305, focusarea_loads!$A$1:$S$200, T305, FALSE)</f>
        <v>#N/A</v>
      </c>
      <c r="G305" s="23" t="e">
        <f>VLOOKUP($B305, focusarea_loads!$A$1:$S$200, U305, FALSE)</f>
        <v>#N/A</v>
      </c>
      <c r="H305" s="23" t="e">
        <f>VLOOKUP($B305, focusarea_loads!$A$1:$S$200, V305, FALSE)</f>
        <v>#N/A</v>
      </c>
      <c r="I305" s="24" t="e">
        <f>H305-J305</f>
        <v>#N/A</v>
      </c>
      <c r="J305" s="23" t="e">
        <f>VLOOKUP($B305, focusarea_loads!$A$1:$S$200, X305, FALSE)</f>
        <v>#N/A</v>
      </c>
      <c r="K305" s="23" t="e">
        <f>VLOOKUP($B305, focusarea_loads!$A$1:$S$200, Y305, FALSE)</f>
        <v>#N/A</v>
      </c>
      <c r="L305" s="25"/>
      <c r="M305" s="26" t="e">
        <f>IF($H305&lt;0, "--", I305/$H305)</f>
        <v>#N/A</v>
      </c>
      <c r="N305" s="26" t="e">
        <f>IF($H305&lt;0, "--", J305/$H305)</f>
        <v>#N/A</v>
      </c>
      <c r="O305" s="26"/>
      <c r="P305" s="52">
        <f t="shared" ref="P305" si="397">B300</f>
        <v>0</v>
      </c>
      <c r="Q305" s="52"/>
      <c r="R305" s="52">
        <f t="shared" ref="R305" si="398">D300</f>
        <v>4</v>
      </c>
      <c r="S305" s="52"/>
      <c r="T305" s="52">
        <f>F300</f>
        <v>7</v>
      </c>
      <c r="U305" s="52">
        <f>G300</f>
        <v>9</v>
      </c>
      <c r="V305" s="52">
        <f>H300</f>
        <v>14</v>
      </c>
      <c r="W305" s="52"/>
      <c r="X305" s="52">
        <f>J300</f>
        <v>17</v>
      </c>
      <c r="Y305" s="52">
        <f>K300</f>
        <v>11</v>
      </c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</row>
    <row r="306" spans="2:37" ht="15" customHeight="1" x14ac:dyDescent="0.15">
      <c r="B306" s="22" t="s">
        <v>78</v>
      </c>
      <c r="C306" s="22"/>
      <c r="D306" s="23" t="e">
        <f>VLOOKUP($B306, focusarea_loads!$A$1:$S$200, R306, FALSE)</f>
        <v>#N/A</v>
      </c>
      <c r="E306" s="23" t="e">
        <f t="shared" ref="E306:E315" si="399">F306 - SUM(G306:H306)</f>
        <v>#N/A</v>
      </c>
      <c r="F306" s="23" t="e">
        <f>VLOOKUP($B306, focusarea_loads!$A$1:$S$200, T306, FALSE)</f>
        <v>#N/A</v>
      </c>
      <c r="G306" s="23" t="e">
        <f>VLOOKUP($B306, focusarea_loads!$A$1:$S$200, U306, FALSE)</f>
        <v>#N/A</v>
      </c>
      <c r="H306" s="23" t="e">
        <f>VLOOKUP($B306, focusarea_loads!$A$1:$S$200, V306, FALSE)</f>
        <v>#N/A</v>
      </c>
      <c r="I306" s="24" t="e">
        <f t="shared" ref="I306:I316" si="400">H306-J306</f>
        <v>#N/A</v>
      </c>
      <c r="J306" s="23" t="e">
        <f>VLOOKUP($B306, focusarea_loads!$A$1:$S$200, X306, FALSE)</f>
        <v>#N/A</v>
      </c>
      <c r="K306" s="23" t="e">
        <f>VLOOKUP($B306, focusarea_loads!$A$1:$S$200, Y306, FALSE)</f>
        <v>#N/A</v>
      </c>
      <c r="L306" s="25"/>
      <c r="M306" s="26" t="e">
        <f t="shared" ref="M306:M316" si="401">IF($H306&lt;0, "--", I306/$H306)</f>
        <v>#N/A</v>
      </c>
      <c r="N306" s="26" t="e">
        <f t="shared" ref="N306:N316" si="402">IF($H306&lt;0, "--", J306/$H306)</f>
        <v>#N/A</v>
      </c>
      <c r="O306" s="26"/>
      <c r="P306" s="51">
        <f t="shared" ref="P306:R315" si="403">P305</f>
        <v>0</v>
      </c>
      <c r="Q306" s="51"/>
      <c r="R306" s="51">
        <f t="shared" si="403"/>
        <v>4</v>
      </c>
      <c r="S306" s="51"/>
      <c r="T306" s="51">
        <f>T305</f>
        <v>7</v>
      </c>
      <c r="U306" s="51">
        <f t="shared" ref="U306:V306" si="404">U305</f>
        <v>9</v>
      </c>
      <c r="V306" s="51">
        <f t="shared" si="404"/>
        <v>14</v>
      </c>
      <c r="W306" s="51"/>
      <c r="X306" s="51">
        <f t="shared" ref="X306:Y306" si="405">X305</f>
        <v>17</v>
      </c>
      <c r="Y306" s="51">
        <f t="shared" si="405"/>
        <v>11</v>
      </c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</row>
    <row r="307" spans="2:37" ht="15" customHeight="1" x14ac:dyDescent="0.15">
      <c r="B307" s="22" t="s">
        <v>79</v>
      </c>
      <c r="C307" s="22"/>
      <c r="D307" s="23" t="e">
        <f>VLOOKUP($B307, focusarea_loads!$A$1:$S$200, R307, FALSE)</f>
        <v>#N/A</v>
      </c>
      <c r="E307" s="23" t="e">
        <f t="shared" si="399"/>
        <v>#N/A</v>
      </c>
      <c r="F307" s="23" t="e">
        <f>VLOOKUP($B307, focusarea_loads!$A$1:$S$200, T307, FALSE)</f>
        <v>#N/A</v>
      </c>
      <c r="G307" s="23" t="e">
        <f>VLOOKUP($B307, focusarea_loads!$A$1:$S$200, U307, FALSE)</f>
        <v>#N/A</v>
      </c>
      <c r="H307" s="23" t="e">
        <f>VLOOKUP($B307, focusarea_loads!$A$1:$S$200, V307, FALSE)</f>
        <v>#N/A</v>
      </c>
      <c r="I307" s="24" t="e">
        <f t="shared" si="400"/>
        <v>#N/A</v>
      </c>
      <c r="J307" s="23" t="e">
        <f>VLOOKUP($B307, focusarea_loads!$A$1:$S$200, X307, FALSE)</f>
        <v>#N/A</v>
      </c>
      <c r="K307" s="23" t="e">
        <f>VLOOKUP($B307, focusarea_loads!$A$1:$S$200, Y307, FALSE)</f>
        <v>#N/A</v>
      </c>
      <c r="L307" s="25"/>
      <c r="M307" s="26" t="e">
        <f t="shared" si="401"/>
        <v>#N/A</v>
      </c>
      <c r="N307" s="26" t="e">
        <f t="shared" si="402"/>
        <v>#N/A</v>
      </c>
      <c r="O307" s="26"/>
      <c r="P307" s="51">
        <f t="shared" si="403"/>
        <v>0</v>
      </c>
      <c r="Q307" s="51"/>
      <c r="R307" s="51">
        <f t="shared" si="403"/>
        <v>4</v>
      </c>
      <c r="S307" s="51"/>
      <c r="T307" s="51">
        <f t="shared" ref="T307:V307" si="406">T306</f>
        <v>7</v>
      </c>
      <c r="U307" s="51">
        <f t="shared" si="406"/>
        <v>9</v>
      </c>
      <c r="V307" s="51">
        <f t="shared" si="406"/>
        <v>14</v>
      </c>
      <c r="W307" s="51"/>
      <c r="X307" s="51">
        <f t="shared" ref="X307:Y307" si="407">X306</f>
        <v>17</v>
      </c>
      <c r="Y307" s="51">
        <f t="shared" si="407"/>
        <v>11</v>
      </c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</row>
    <row r="308" spans="2:37" ht="15" customHeight="1" x14ac:dyDescent="0.15">
      <c r="B308" s="22" t="s">
        <v>80</v>
      </c>
      <c r="C308" s="22"/>
      <c r="D308" s="23" t="e">
        <f>VLOOKUP($B308, focusarea_loads!$A$1:$S$200, R308, FALSE)</f>
        <v>#N/A</v>
      </c>
      <c r="E308" s="23" t="e">
        <f t="shared" si="399"/>
        <v>#N/A</v>
      </c>
      <c r="F308" s="23" t="e">
        <f>VLOOKUP($B308, focusarea_loads!$A$1:$S$200, T308, FALSE)</f>
        <v>#N/A</v>
      </c>
      <c r="G308" s="23" t="e">
        <f>VLOOKUP($B308, focusarea_loads!$A$1:$S$200, U308, FALSE)</f>
        <v>#N/A</v>
      </c>
      <c r="H308" s="23" t="e">
        <f>VLOOKUP($B308, focusarea_loads!$A$1:$S$200, V308, FALSE)</f>
        <v>#N/A</v>
      </c>
      <c r="I308" s="24" t="e">
        <f t="shared" si="400"/>
        <v>#N/A</v>
      </c>
      <c r="J308" s="23" t="e">
        <f>VLOOKUP($B308, focusarea_loads!$A$1:$S$200, X308, FALSE)</f>
        <v>#N/A</v>
      </c>
      <c r="K308" s="23" t="e">
        <f>VLOOKUP($B308, focusarea_loads!$A$1:$S$200, Y308, FALSE)</f>
        <v>#N/A</v>
      </c>
      <c r="L308" s="25"/>
      <c r="M308" s="26" t="e">
        <f t="shared" si="401"/>
        <v>#N/A</v>
      </c>
      <c r="N308" s="26" t="e">
        <f t="shared" si="402"/>
        <v>#N/A</v>
      </c>
      <c r="O308" s="26"/>
      <c r="P308" s="51">
        <f t="shared" si="403"/>
        <v>0</v>
      </c>
      <c r="Q308" s="51"/>
      <c r="R308" s="51">
        <f t="shared" si="403"/>
        <v>4</v>
      </c>
      <c r="S308" s="51"/>
      <c r="T308" s="51">
        <f t="shared" ref="T308:V308" si="408">T307</f>
        <v>7</v>
      </c>
      <c r="U308" s="51">
        <f t="shared" si="408"/>
        <v>9</v>
      </c>
      <c r="V308" s="51">
        <f t="shared" si="408"/>
        <v>14</v>
      </c>
      <c r="W308" s="51"/>
      <c r="X308" s="51">
        <f t="shared" ref="X308:Y308" si="409">X307</f>
        <v>17</v>
      </c>
      <c r="Y308" s="51">
        <f t="shared" si="409"/>
        <v>11</v>
      </c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</row>
    <row r="309" spans="2:37" ht="15" customHeight="1" x14ac:dyDescent="0.15">
      <c r="B309" s="22" t="s">
        <v>81</v>
      </c>
      <c r="C309" s="22"/>
      <c r="D309" s="23" t="e">
        <f>VLOOKUP($B309, focusarea_loads!$A$1:$S$200, R309, FALSE)</f>
        <v>#N/A</v>
      </c>
      <c r="E309" s="23" t="e">
        <f t="shared" si="399"/>
        <v>#N/A</v>
      </c>
      <c r="F309" s="23" t="e">
        <f>VLOOKUP($B309, focusarea_loads!$A$1:$S$200, T309, FALSE)</f>
        <v>#N/A</v>
      </c>
      <c r="G309" s="23" t="e">
        <f>VLOOKUP($B309, focusarea_loads!$A$1:$S$200, U309, FALSE)</f>
        <v>#N/A</v>
      </c>
      <c r="H309" s="23" t="e">
        <f>VLOOKUP($B309, focusarea_loads!$A$1:$S$200, V309, FALSE)</f>
        <v>#N/A</v>
      </c>
      <c r="I309" s="24" t="e">
        <f t="shared" si="400"/>
        <v>#N/A</v>
      </c>
      <c r="J309" s="23" t="e">
        <f>VLOOKUP($B309, focusarea_loads!$A$1:$S$200, X309, FALSE)</f>
        <v>#N/A</v>
      </c>
      <c r="K309" s="23" t="e">
        <f>VLOOKUP($B309, focusarea_loads!$A$1:$S$200, Y309, FALSE)</f>
        <v>#N/A</v>
      </c>
      <c r="L309" s="25"/>
      <c r="M309" s="26" t="e">
        <f t="shared" si="401"/>
        <v>#N/A</v>
      </c>
      <c r="N309" s="26" t="e">
        <f t="shared" si="402"/>
        <v>#N/A</v>
      </c>
      <c r="O309" s="26"/>
      <c r="P309" s="51">
        <f t="shared" si="403"/>
        <v>0</v>
      </c>
      <c r="Q309" s="51"/>
      <c r="R309" s="51">
        <f t="shared" si="403"/>
        <v>4</v>
      </c>
      <c r="S309" s="51"/>
      <c r="T309" s="51">
        <f t="shared" ref="T309:V309" si="410">T308</f>
        <v>7</v>
      </c>
      <c r="U309" s="51">
        <f t="shared" si="410"/>
        <v>9</v>
      </c>
      <c r="V309" s="51">
        <f t="shared" si="410"/>
        <v>14</v>
      </c>
      <c r="W309" s="51"/>
      <c r="X309" s="51">
        <f t="shared" ref="X309:Y309" si="411">X308</f>
        <v>17</v>
      </c>
      <c r="Y309" s="51">
        <f t="shared" si="411"/>
        <v>11</v>
      </c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</row>
    <row r="310" spans="2:37" ht="15" customHeight="1" x14ac:dyDescent="0.15">
      <c r="B310" s="22" t="s">
        <v>82</v>
      </c>
      <c r="C310" s="22"/>
      <c r="D310" s="23" t="e">
        <f>VLOOKUP($B310, focusarea_loads!$A$1:$S$200, R310, FALSE)</f>
        <v>#N/A</v>
      </c>
      <c r="E310" s="23" t="e">
        <f t="shared" si="399"/>
        <v>#N/A</v>
      </c>
      <c r="F310" s="23" t="e">
        <f>VLOOKUP($B310, focusarea_loads!$A$1:$S$200, T310, FALSE)</f>
        <v>#N/A</v>
      </c>
      <c r="G310" s="23" t="e">
        <f>VLOOKUP($B310, focusarea_loads!$A$1:$S$200, U310, FALSE)</f>
        <v>#N/A</v>
      </c>
      <c r="H310" s="23" t="e">
        <f>VLOOKUP($B310, focusarea_loads!$A$1:$S$200, V310, FALSE)</f>
        <v>#N/A</v>
      </c>
      <c r="I310" s="24" t="e">
        <f t="shared" si="400"/>
        <v>#N/A</v>
      </c>
      <c r="J310" s="23" t="e">
        <f>VLOOKUP($B310, focusarea_loads!$A$1:$S$200, X310, FALSE)</f>
        <v>#N/A</v>
      </c>
      <c r="K310" s="23" t="e">
        <f>VLOOKUP($B310, focusarea_loads!$A$1:$S$200, Y310, FALSE)</f>
        <v>#N/A</v>
      </c>
      <c r="L310" s="25"/>
      <c r="M310" s="26" t="e">
        <f t="shared" si="401"/>
        <v>#N/A</v>
      </c>
      <c r="N310" s="26" t="e">
        <f t="shared" si="402"/>
        <v>#N/A</v>
      </c>
      <c r="O310" s="26"/>
      <c r="P310" s="51">
        <f t="shared" si="403"/>
        <v>0</v>
      </c>
      <c r="Q310" s="51"/>
      <c r="R310" s="51">
        <f t="shared" si="403"/>
        <v>4</v>
      </c>
      <c r="S310" s="51"/>
      <c r="T310" s="51">
        <f t="shared" ref="T310:V310" si="412">T309</f>
        <v>7</v>
      </c>
      <c r="U310" s="51">
        <f t="shared" si="412"/>
        <v>9</v>
      </c>
      <c r="V310" s="51">
        <f t="shared" si="412"/>
        <v>14</v>
      </c>
      <c r="W310" s="51"/>
      <c r="X310" s="51">
        <f t="shared" ref="X310:Y310" si="413">X309</f>
        <v>17</v>
      </c>
      <c r="Y310" s="51">
        <f t="shared" si="413"/>
        <v>11</v>
      </c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</row>
    <row r="311" spans="2:37" ht="15" customHeight="1" x14ac:dyDescent="0.15">
      <c r="B311" s="22" t="s">
        <v>83</v>
      </c>
      <c r="C311" s="22"/>
      <c r="D311" s="23" t="e">
        <f>VLOOKUP($B311, focusarea_loads!$A$1:$S$200, R311, FALSE)</f>
        <v>#N/A</v>
      </c>
      <c r="E311" s="23" t="e">
        <f t="shared" si="399"/>
        <v>#N/A</v>
      </c>
      <c r="F311" s="23" t="e">
        <f>VLOOKUP($B311, focusarea_loads!$A$1:$S$200, T311, FALSE)</f>
        <v>#N/A</v>
      </c>
      <c r="G311" s="23" t="e">
        <f>VLOOKUP($B311, focusarea_loads!$A$1:$S$200, U311, FALSE)</f>
        <v>#N/A</v>
      </c>
      <c r="H311" s="23" t="e">
        <f>VLOOKUP($B311, focusarea_loads!$A$1:$S$200, V311, FALSE)</f>
        <v>#N/A</v>
      </c>
      <c r="I311" s="24" t="e">
        <f t="shared" si="400"/>
        <v>#N/A</v>
      </c>
      <c r="J311" s="23" t="e">
        <f>VLOOKUP($B311, focusarea_loads!$A$1:$S$200, X311, FALSE)</f>
        <v>#N/A</v>
      </c>
      <c r="K311" s="23" t="e">
        <f>VLOOKUP($B311, focusarea_loads!$A$1:$S$200, Y311, FALSE)</f>
        <v>#N/A</v>
      </c>
      <c r="L311" s="25"/>
      <c r="M311" s="26" t="e">
        <f t="shared" si="401"/>
        <v>#N/A</v>
      </c>
      <c r="N311" s="26" t="e">
        <f t="shared" si="402"/>
        <v>#N/A</v>
      </c>
      <c r="O311" s="26"/>
      <c r="P311" s="51">
        <f t="shared" si="403"/>
        <v>0</v>
      </c>
      <c r="Q311" s="51"/>
      <c r="R311" s="51">
        <f t="shared" si="403"/>
        <v>4</v>
      </c>
      <c r="S311" s="51"/>
      <c r="T311" s="51">
        <f t="shared" ref="T311:V311" si="414">T310</f>
        <v>7</v>
      </c>
      <c r="U311" s="51">
        <f t="shared" si="414"/>
        <v>9</v>
      </c>
      <c r="V311" s="51">
        <f t="shared" si="414"/>
        <v>14</v>
      </c>
      <c r="W311" s="51"/>
      <c r="X311" s="51">
        <f t="shared" ref="X311:Y311" si="415">X310</f>
        <v>17</v>
      </c>
      <c r="Y311" s="51">
        <f t="shared" si="415"/>
        <v>11</v>
      </c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</row>
    <row r="312" spans="2:37" ht="15" customHeight="1" x14ac:dyDescent="0.15">
      <c r="B312" s="22" t="s">
        <v>84</v>
      </c>
      <c r="C312" s="22"/>
      <c r="D312" s="23" t="e">
        <f>VLOOKUP($B312, focusarea_loads!$A$1:$S$200, R312, FALSE)</f>
        <v>#N/A</v>
      </c>
      <c r="E312" s="23" t="e">
        <f t="shared" si="399"/>
        <v>#N/A</v>
      </c>
      <c r="F312" s="23" t="e">
        <f>VLOOKUP($B312, focusarea_loads!$A$1:$S$200, T312, FALSE)</f>
        <v>#N/A</v>
      </c>
      <c r="G312" s="23" t="e">
        <f>VLOOKUP($B312, focusarea_loads!$A$1:$S$200, U312, FALSE)</f>
        <v>#N/A</v>
      </c>
      <c r="H312" s="23" t="e">
        <f>VLOOKUP($B312, focusarea_loads!$A$1:$S$200, V312, FALSE)</f>
        <v>#N/A</v>
      </c>
      <c r="I312" s="24" t="e">
        <f t="shared" si="400"/>
        <v>#N/A</v>
      </c>
      <c r="J312" s="23" t="e">
        <f>VLOOKUP($B312, focusarea_loads!$A$1:$S$200, X312, FALSE)</f>
        <v>#N/A</v>
      </c>
      <c r="K312" s="23" t="e">
        <f>VLOOKUP($B312, focusarea_loads!$A$1:$S$200, Y312, FALSE)</f>
        <v>#N/A</v>
      </c>
      <c r="L312" s="25"/>
      <c r="M312" s="26" t="e">
        <f t="shared" si="401"/>
        <v>#N/A</v>
      </c>
      <c r="N312" s="26" t="e">
        <f t="shared" si="402"/>
        <v>#N/A</v>
      </c>
      <c r="O312" s="26"/>
      <c r="P312" s="51">
        <f t="shared" si="403"/>
        <v>0</v>
      </c>
      <c r="Q312" s="51"/>
      <c r="R312" s="51">
        <f t="shared" si="403"/>
        <v>4</v>
      </c>
      <c r="S312" s="51"/>
      <c r="T312" s="51">
        <f t="shared" ref="T312:V312" si="416">T311</f>
        <v>7</v>
      </c>
      <c r="U312" s="51">
        <f t="shared" si="416"/>
        <v>9</v>
      </c>
      <c r="V312" s="51">
        <f t="shared" si="416"/>
        <v>14</v>
      </c>
      <c r="W312" s="51"/>
      <c r="X312" s="51">
        <f t="shared" ref="X312:Y312" si="417">X311</f>
        <v>17</v>
      </c>
      <c r="Y312" s="51">
        <f t="shared" si="417"/>
        <v>11</v>
      </c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</row>
    <row r="313" spans="2:37" ht="15" customHeight="1" x14ac:dyDescent="0.15">
      <c r="B313" s="22" t="s">
        <v>85</v>
      </c>
      <c r="C313" s="22"/>
      <c r="D313" s="23" t="e">
        <f>VLOOKUP($B313, focusarea_loads!$A$1:$S$200, R313, FALSE)</f>
        <v>#N/A</v>
      </c>
      <c r="E313" s="23" t="e">
        <f t="shared" si="399"/>
        <v>#N/A</v>
      </c>
      <c r="F313" s="23" t="e">
        <f>VLOOKUP($B313, focusarea_loads!$A$1:$S$200, T313, FALSE)</f>
        <v>#N/A</v>
      </c>
      <c r="G313" s="23" t="e">
        <f>VLOOKUP($B313, focusarea_loads!$A$1:$S$200, U313, FALSE)</f>
        <v>#N/A</v>
      </c>
      <c r="H313" s="23" t="e">
        <f>VLOOKUP($B313, focusarea_loads!$A$1:$S$200, V313, FALSE)</f>
        <v>#N/A</v>
      </c>
      <c r="I313" s="24" t="e">
        <f t="shared" si="400"/>
        <v>#N/A</v>
      </c>
      <c r="J313" s="23" t="e">
        <f>VLOOKUP($B313, focusarea_loads!$A$1:$S$200, X313, FALSE)</f>
        <v>#N/A</v>
      </c>
      <c r="K313" s="23" t="e">
        <f>VLOOKUP($B313, focusarea_loads!$A$1:$S$200, Y313, FALSE)</f>
        <v>#N/A</v>
      </c>
      <c r="L313" s="25"/>
      <c r="M313" s="26" t="e">
        <f t="shared" si="401"/>
        <v>#N/A</v>
      </c>
      <c r="N313" s="26" t="e">
        <f t="shared" si="402"/>
        <v>#N/A</v>
      </c>
      <c r="O313" s="26"/>
      <c r="P313" s="51">
        <f t="shared" si="403"/>
        <v>0</v>
      </c>
      <c r="Q313" s="51"/>
      <c r="R313" s="51">
        <f t="shared" si="403"/>
        <v>4</v>
      </c>
      <c r="S313" s="51"/>
      <c r="T313" s="51">
        <f t="shared" ref="T313:V313" si="418">T312</f>
        <v>7</v>
      </c>
      <c r="U313" s="51">
        <f t="shared" si="418"/>
        <v>9</v>
      </c>
      <c r="V313" s="51">
        <f t="shared" si="418"/>
        <v>14</v>
      </c>
      <c r="W313" s="51"/>
      <c r="X313" s="51">
        <f t="shared" ref="X313:Y313" si="419">X312</f>
        <v>17</v>
      </c>
      <c r="Y313" s="51">
        <f t="shared" si="419"/>
        <v>11</v>
      </c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</row>
    <row r="314" spans="2:37" ht="15" customHeight="1" x14ac:dyDescent="0.15">
      <c r="B314" s="22" t="s">
        <v>86</v>
      </c>
      <c r="C314" s="22"/>
      <c r="D314" s="23" t="e">
        <f>VLOOKUP($B314, focusarea_loads!$A$1:$S$200, R314, FALSE)</f>
        <v>#N/A</v>
      </c>
      <c r="E314" s="23" t="e">
        <f t="shared" si="399"/>
        <v>#N/A</v>
      </c>
      <c r="F314" s="23" t="e">
        <f>VLOOKUP($B314, focusarea_loads!$A$1:$S$200, T314, FALSE)</f>
        <v>#N/A</v>
      </c>
      <c r="G314" s="23" t="e">
        <f>VLOOKUP($B314, focusarea_loads!$A$1:$S$200, U314, FALSE)</f>
        <v>#N/A</v>
      </c>
      <c r="H314" s="23" t="e">
        <f>VLOOKUP($B314, focusarea_loads!$A$1:$S$200, V314, FALSE)</f>
        <v>#N/A</v>
      </c>
      <c r="I314" s="24" t="e">
        <f t="shared" si="400"/>
        <v>#N/A</v>
      </c>
      <c r="J314" s="23" t="e">
        <f>VLOOKUP($B314, focusarea_loads!$A$1:$S$200, X314, FALSE)</f>
        <v>#N/A</v>
      </c>
      <c r="K314" s="23" t="e">
        <f>VLOOKUP($B314, focusarea_loads!$A$1:$S$200, Y314, FALSE)</f>
        <v>#N/A</v>
      </c>
      <c r="L314" s="25"/>
      <c r="M314" s="26" t="e">
        <f t="shared" si="401"/>
        <v>#N/A</v>
      </c>
      <c r="N314" s="26" t="e">
        <f t="shared" si="402"/>
        <v>#N/A</v>
      </c>
      <c r="O314" s="26"/>
      <c r="P314" s="51">
        <f t="shared" si="403"/>
        <v>0</v>
      </c>
      <c r="Q314" s="51"/>
      <c r="R314" s="51">
        <f t="shared" si="403"/>
        <v>4</v>
      </c>
      <c r="S314" s="51"/>
      <c r="T314" s="51">
        <f t="shared" ref="T314:V314" si="420">T313</f>
        <v>7</v>
      </c>
      <c r="U314" s="51">
        <f t="shared" si="420"/>
        <v>9</v>
      </c>
      <c r="V314" s="51">
        <f t="shared" si="420"/>
        <v>14</v>
      </c>
      <c r="W314" s="51"/>
      <c r="X314" s="51">
        <f t="shared" ref="X314:Y314" si="421">X313</f>
        <v>17</v>
      </c>
      <c r="Y314" s="51">
        <f t="shared" si="421"/>
        <v>11</v>
      </c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</row>
    <row r="315" spans="2:37" ht="15" customHeight="1" x14ac:dyDescent="0.15">
      <c r="B315" s="22" t="s">
        <v>87</v>
      </c>
      <c r="C315" s="22"/>
      <c r="D315" s="23" t="e">
        <f>VLOOKUP($B315, focusarea_loads!$A$1:$S$200, R315, FALSE)</f>
        <v>#N/A</v>
      </c>
      <c r="E315" s="23" t="e">
        <f t="shared" si="399"/>
        <v>#N/A</v>
      </c>
      <c r="F315" s="23" t="e">
        <f>VLOOKUP($B315, focusarea_loads!$A$1:$S$200, T315, FALSE)</f>
        <v>#N/A</v>
      </c>
      <c r="G315" s="23" t="e">
        <f>VLOOKUP($B315, focusarea_loads!$A$1:$S$200, U315, FALSE)</f>
        <v>#N/A</v>
      </c>
      <c r="H315" s="23" t="e">
        <f>VLOOKUP($B315, focusarea_loads!$A$1:$S$200, V315, FALSE)</f>
        <v>#N/A</v>
      </c>
      <c r="I315" s="24" t="e">
        <f t="shared" si="400"/>
        <v>#N/A</v>
      </c>
      <c r="J315" s="23" t="e">
        <f>VLOOKUP($B315, focusarea_loads!$A$1:$S$200, X315, FALSE)</f>
        <v>#N/A</v>
      </c>
      <c r="K315" s="23" t="e">
        <f>VLOOKUP($B315, focusarea_loads!$A$1:$S$200, Y315, FALSE)</f>
        <v>#N/A</v>
      </c>
      <c r="L315" s="25"/>
      <c r="M315" s="26" t="e">
        <f t="shared" si="401"/>
        <v>#N/A</v>
      </c>
      <c r="N315" s="26" t="e">
        <f t="shared" si="402"/>
        <v>#N/A</v>
      </c>
      <c r="O315" s="26"/>
      <c r="P315" s="51">
        <f t="shared" si="403"/>
        <v>0</v>
      </c>
      <c r="Q315" s="51"/>
      <c r="R315" s="51">
        <f t="shared" si="403"/>
        <v>4</v>
      </c>
      <c r="S315" s="51"/>
      <c r="T315" s="51">
        <f t="shared" ref="T315:V315" si="422">T314</f>
        <v>7</v>
      </c>
      <c r="U315" s="51">
        <f t="shared" si="422"/>
        <v>9</v>
      </c>
      <c r="V315" s="51">
        <f t="shared" si="422"/>
        <v>14</v>
      </c>
      <c r="W315" s="51"/>
      <c r="X315" s="51">
        <f t="shared" ref="X315:Y315" si="423">X314</f>
        <v>17</v>
      </c>
      <c r="Y315" s="51">
        <f t="shared" si="423"/>
        <v>11</v>
      </c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</row>
    <row r="316" spans="2:37" ht="15" customHeight="1" x14ac:dyDescent="0.15">
      <c r="B316" s="28" t="s">
        <v>125</v>
      </c>
      <c r="C316" s="28"/>
      <c r="D316" s="23">
        <f>VLOOKUP($B299, cluster_load_noFA!$A$1:$P$10, R316, FALSE)</f>
        <v>20561.3452</v>
      </c>
      <c r="E316" s="23">
        <f>F316 - SUM(G316:H316)</f>
        <v>350982.162564</v>
      </c>
      <c r="F316" s="23">
        <f>VLOOKUP($B299, cluster_load_noFA!$A$1:$P$10, T316, FALSE)</f>
        <v>400270.6814</v>
      </c>
      <c r="G316" s="23">
        <f>VLOOKUP($B299, cluster_load_noFA!$A$1:$P$10, U316, FALSE)</f>
        <v>172994.35315254601</v>
      </c>
      <c r="H316" s="23">
        <f>VLOOKUP($B299, cluster_load_noFA!$A$1:$P$10, V316, FALSE)</f>
        <v>-123705.834316546</v>
      </c>
      <c r="I316" s="24">
        <f t="shared" si="400"/>
        <v>0.48210000000835862</v>
      </c>
      <c r="J316" s="23">
        <f>VLOOKUP($B299, cluster_load_noFA!$A$1:$P$10, X316, FALSE)</f>
        <v>-123706.316416546</v>
      </c>
      <c r="K316" s="23">
        <f>VLOOKUP($B299, cluster_load_noFA!$A$1:$P$10, Y316, FALSE)</f>
        <v>77.410388038288204</v>
      </c>
      <c r="L316" s="25"/>
      <c r="M316" s="26" t="str">
        <f t="shared" si="401"/>
        <v>--</v>
      </c>
      <c r="N316" s="26" t="str">
        <f t="shared" si="402"/>
        <v>--</v>
      </c>
      <c r="O316" s="26"/>
      <c r="P316" s="55">
        <f>B301</f>
        <v>0</v>
      </c>
      <c r="Q316" s="55">
        <f t="shared" ref="Q316" si="424">C301</f>
        <v>0</v>
      </c>
      <c r="R316" s="55">
        <f>D301</f>
        <v>2</v>
      </c>
      <c r="S316" s="55">
        <f t="shared" ref="S316" si="425">E301</f>
        <v>0</v>
      </c>
      <c r="T316" s="55">
        <f t="shared" ref="T316" si="426">F301</f>
        <v>4</v>
      </c>
      <c r="U316" s="55">
        <f t="shared" ref="U316" si="427">G301</f>
        <v>6</v>
      </c>
      <c r="V316" s="55">
        <f t="shared" ref="V316" si="428">H301</f>
        <v>11</v>
      </c>
      <c r="W316" s="55">
        <f t="shared" ref="W316" si="429">I301</f>
        <v>0</v>
      </c>
      <c r="X316" s="55">
        <f t="shared" ref="X316" si="430">J301</f>
        <v>14</v>
      </c>
      <c r="Y316" s="55">
        <f t="shared" ref="Y316" si="431">K301</f>
        <v>8</v>
      </c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</row>
    <row r="317" spans="2:37" ht="15" customHeight="1" x14ac:dyDescent="0.15">
      <c r="B317" s="28"/>
      <c r="C317" s="28"/>
      <c r="D317" s="25"/>
      <c r="E317" s="25"/>
      <c r="F317" s="25"/>
      <c r="G317" s="25"/>
      <c r="H317" s="25"/>
      <c r="I317" s="29"/>
      <c r="J317" s="25"/>
      <c r="K317" s="25"/>
      <c r="L317" s="25"/>
      <c r="M317" s="25"/>
      <c r="N317" s="25"/>
      <c r="O317" s="25"/>
      <c r="P317" s="25"/>
      <c r="Q317" s="27"/>
      <c r="R317" s="25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</row>
    <row r="318" spans="2:37" ht="15" customHeight="1" x14ac:dyDescent="0.15">
      <c r="B318" s="30" t="s">
        <v>126</v>
      </c>
      <c r="C318" s="30"/>
      <c r="D318" s="31" t="e">
        <f t="shared" ref="D318:K318" si="432">SUM(D305:D316)</f>
        <v>#N/A</v>
      </c>
      <c r="E318" s="31" t="e">
        <f t="shared" si="432"/>
        <v>#N/A</v>
      </c>
      <c r="F318" s="31" t="e">
        <f t="shared" si="432"/>
        <v>#N/A</v>
      </c>
      <c r="G318" s="31" t="e">
        <f t="shared" si="432"/>
        <v>#N/A</v>
      </c>
      <c r="H318" s="31" t="e">
        <f t="shared" si="432"/>
        <v>#N/A</v>
      </c>
      <c r="I318" s="31" t="e">
        <f t="shared" si="432"/>
        <v>#N/A</v>
      </c>
      <c r="J318" s="31" t="e">
        <f t="shared" si="432"/>
        <v>#N/A</v>
      </c>
      <c r="K318" s="31" t="e">
        <f t="shared" si="432"/>
        <v>#N/A</v>
      </c>
      <c r="L318" s="32"/>
      <c r="M318" s="33" t="e">
        <f t="shared" ref="M318" si="433">IF($H318&lt;0, "--", I318/$H318)</f>
        <v>#N/A</v>
      </c>
      <c r="N318" s="33" t="e">
        <f t="shared" ref="N318" si="434">IF($H318&lt;0, "--", J318/$H318)</f>
        <v>#N/A</v>
      </c>
      <c r="O318" s="47"/>
      <c r="P318" s="47"/>
      <c r="Q318" s="27"/>
      <c r="R318" s="4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</row>
    <row r="320" spans="2:37" ht="15" customHeight="1" x14ac:dyDescent="0.15">
      <c r="B320" s="43">
        <v>4</v>
      </c>
      <c r="C320" s="43">
        <v>3</v>
      </c>
      <c r="D320" s="43">
        <v>5</v>
      </c>
      <c r="F320" s="42">
        <f>MATCH(F324,focusarea_loads!$A$1:$S$1,0)</f>
        <v>6</v>
      </c>
      <c r="G320" s="42">
        <f>MATCH(G$22,focusarea_loads!$A$1:$S$1,0)</f>
        <v>10</v>
      </c>
      <c r="H320" s="42">
        <f>MATCH(H$22,focusarea_loads!$A$1:$S$1,0)</f>
        <v>15</v>
      </c>
      <c r="I320" s="10"/>
      <c r="J320" s="42">
        <f>MATCH(J$22,focusarea_loads!$A$1:$S$1,0)</f>
        <v>18</v>
      </c>
      <c r="K320" s="42">
        <f>MATCH(K$22,focusarea_loads!$A$1:$S$1,0)</f>
        <v>12</v>
      </c>
    </row>
    <row r="321" spans="1:37" ht="17" customHeight="1" x14ac:dyDescent="0.15">
      <c r="B321" s="41"/>
      <c r="C321" s="41"/>
      <c r="D321" s="43">
        <v>2</v>
      </c>
      <c r="F321" s="42">
        <f>MATCH(F324,cluster_load_noFA!$A$1:$P$1,0)</f>
        <v>3</v>
      </c>
      <c r="G321" s="42">
        <f>MATCH(G324,cluster_load_noFA!$A$1:$P$1,0)</f>
        <v>7</v>
      </c>
      <c r="H321" s="42">
        <f>MATCH(H324,cluster_load_noFA!$A$1:$P$1,0)</f>
        <v>12</v>
      </c>
      <c r="I321" s="42"/>
      <c r="J321" s="42">
        <f>MATCH(J324,cluster_load_noFA!$A$1:$P$1,0)</f>
        <v>15</v>
      </c>
      <c r="K321" s="42">
        <f>MATCH(K324,cluster_load_noFA!$A$1:$P$1,0)</f>
        <v>9</v>
      </c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</row>
    <row r="322" spans="1:37" ht="15" customHeight="1" x14ac:dyDescent="0.15">
      <c r="B322" s="12" t="s">
        <v>124</v>
      </c>
      <c r="C322" s="12"/>
      <c r="D322" s="13"/>
      <c r="E322" s="14" t="s">
        <v>108</v>
      </c>
      <c r="F322" s="15" t="s">
        <v>109</v>
      </c>
      <c r="G322" s="15"/>
      <c r="H322" s="16"/>
      <c r="I322" s="15"/>
      <c r="J322" s="15"/>
      <c r="K322" s="15"/>
      <c r="L322" s="17"/>
      <c r="M322" s="15" t="s">
        <v>110</v>
      </c>
      <c r="N322" s="15"/>
      <c r="O322" s="53"/>
      <c r="P322" s="53"/>
      <c r="Q322" s="10"/>
      <c r="R322" s="53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</row>
    <row r="323" spans="1:37" s="40" customFormat="1" ht="34" customHeight="1" x14ac:dyDescent="0.15">
      <c r="B323" s="39" t="str">
        <f>_xlfn.CONCAT(B299," Cluster")</f>
        <v>Schuylkill Highlands Cluster</v>
      </c>
      <c r="C323" s="82" t="s">
        <v>302</v>
      </c>
      <c r="D323" s="18" t="s">
        <v>111</v>
      </c>
      <c r="E323" s="18" t="s">
        <v>112</v>
      </c>
      <c r="F323" s="18" t="s">
        <v>113</v>
      </c>
      <c r="G323" s="18" t="s">
        <v>114</v>
      </c>
      <c r="H323" s="18" t="s">
        <v>115</v>
      </c>
      <c r="I323" s="18" t="s">
        <v>116</v>
      </c>
      <c r="J323" s="18" t="s">
        <v>117</v>
      </c>
      <c r="K323" s="18" t="s">
        <v>118</v>
      </c>
      <c r="L323" s="18"/>
      <c r="M323" s="18" t="s">
        <v>119</v>
      </c>
      <c r="N323" s="18" t="s">
        <v>120</v>
      </c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</row>
    <row r="324" spans="1:37" ht="15" customHeight="1" x14ac:dyDescent="0.15">
      <c r="B324" s="19"/>
      <c r="C324" s="19"/>
      <c r="D324" s="19"/>
      <c r="E324" s="19"/>
      <c r="F324" s="19" t="s">
        <v>3</v>
      </c>
      <c r="G324" s="19" t="s">
        <v>6</v>
      </c>
      <c r="H324" s="19" t="s">
        <v>12</v>
      </c>
      <c r="I324" s="19"/>
      <c r="J324" s="19" t="s">
        <v>15</v>
      </c>
      <c r="K324" s="19" t="s">
        <v>9</v>
      </c>
      <c r="L324" s="19"/>
      <c r="M324" s="62" t="s">
        <v>127</v>
      </c>
      <c r="N324" s="63"/>
      <c r="O324" s="54"/>
      <c r="P324" s="54"/>
      <c r="Q324" s="20"/>
      <c r="R324" s="54"/>
      <c r="S324" s="20"/>
      <c r="T324" s="20"/>
      <c r="U324" s="20"/>
      <c r="V324" s="21"/>
      <c r="W324" s="20"/>
      <c r="X324" s="20"/>
      <c r="Y324" s="20"/>
      <c r="Z324" s="20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</row>
    <row r="325" spans="1:37" s="40" customFormat="1" ht="24" customHeight="1" x14ac:dyDescent="0.15">
      <c r="A325" s="22" t="s">
        <v>259</v>
      </c>
      <c r="B325" s="69" t="str">
        <f>VLOOKUP($A325, focusarea_loads!$A$1:$S$200, P325, FALSE)</f>
        <v>Beaver Run/Hay Creek</v>
      </c>
      <c r="C325" s="70" t="str">
        <f>VLOOKUP($A325, focusarea_loads!$A$1:$S$200, Q325, FALSE)</f>
        <v>Phase 2</v>
      </c>
      <c r="D325" s="24">
        <f>VLOOKUP($A325, focusarea_loads!$A$1:$S$200, R325, FALSE)</f>
        <v>1758.9563000000001</v>
      </c>
      <c r="E325" s="24">
        <f t="shared" ref="E325:E339" si="435">F325 - SUM(G325:H325)</f>
        <v>545.27645300000006</v>
      </c>
      <c r="F325" s="24">
        <f>VLOOKUP($A325, focusarea_loads!$A$1:$S$200, T325, FALSE)</f>
        <v>1186.1349</v>
      </c>
      <c r="G325" s="24">
        <f>VLOOKUP($A325, focusarea_loads!$A$1:$S$200, U325, FALSE)</f>
        <v>0</v>
      </c>
      <c r="H325" s="24">
        <f>VLOOKUP($A325, focusarea_loads!$A$1:$S$200, V325, FALSE)</f>
        <v>640.85844699999996</v>
      </c>
      <c r="I325" s="24">
        <f t="shared" ref="I325:I339" si="436">H325-J325</f>
        <v>0</v>
      </c>
      <c r="J325" s="24">
        <f>VLOOKUP($A325, focusarea_loads!$A$1:$S$200, X325, FALSE)</f>
        <v>640.85844699999996</v>
      </c>
      <c r="K325" s="24">
        <f>VLOOKUP($A325, focusarea_loads!$A$1:$S$200, Y325, FALSE)</f>
        <v>87.3512071555067</v>
      </c>
      <c r="L325" s="29"/>
      <c r="M325" s="64">
        <f t="shared" ref="M325:M339" si="437">IF($H325&lt;0, "--", I325/$H325)</f>
        <v>0</v>
      </c>
      <c r="N325" s="64">
        <f t="shared" ref="N325:N339" si="438">IF($H325&lt;0, "--", J325/$H325)</f>
        <v>1</v>
      </c>
      <c r="O325" s="64"/>
      <c r="P325" s="83">
        <f t="shared" ref="P325:Q325" si="439">B320</f>
        <v>4</v>
      </c>
      <c r="Q325" s="83">
        <f t="shared" si="439"/>
        <v>3</v>
      </c>
      <c r="R325" s="83">
        <f t="shared" ref="R325" si="440">D320</f>
        <v>5</v>
      </c>
      <c r="S325" s="83"/>
      <c r="T325" s="83">
        <f>F320</f>
        <v>6</v>
      </c>
      <c r="U325" s="83">
        <f>G320</f>
        <v>10</v>
      </c>
      <c r="V325" s="83">
        <f>H320</f>
        <v>15</v>
      </c>
      <c r="W325" s="83"/>
      <c r="X325" s="83">
        <f>J320</f>
        <v>18</v>
      </c>
      <c r="Y325" s="83">
        <f>K320</f>
        <v>12</v>
      </c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</row>
    <row r="326" spans="1:37" s="40" customFormat="1" ht="24" customHeight="1" x14ac:dyDescent="0.15">
      <c r="A326" s="22" t="s">
        <v>257</v>
      </c>
      <c r="B326" s="69" t="str">
        <f>VLOOKUP($A326, focusarea_loads!$A$1:$S$200, P326, FALSE)</f>
        <v>Bryn Coed</v>
      </c>
      <c r="C326" s="70" t="str">
        <f>VLOOKUP($A326, focusarea_loads!$A$1:$S$200, Q326, FALSE)</f>
        <v>Phase 2</v>
      </c>
      <c r="D326" s="24">
        <f>VLOOKUP($A326, focusarea_loads!$A$1:$S$200, R326, FALSE)</f>
        <v>653.28179999999998</v>
      </c>
      <c r="E326" s="24">
        <f t="shared" si="435"/>
        <v>202.51735800000006</v>
      </c>
      <c r="F326" s="24">
        <f>VLOOKUP($A326, focusarea_loads!$A$1:$S$200, T326, FALSE)</f>
        <v>865.83920000000001</v>
      </c>
      <c r="G326" s="24">
        <f>VLOOKUP($A326, focusarea_loads!$A$1:$S$200, U326, FALSE)</f>
        <v>0</v>
      </c>
      <c r="H326" s="24">
        <f>VLOOKUP($A326, focusarea_loads!$A$1:$S$200, V326, FALSE)</f>
        <v>663.32184199999995</v>
      </c>
      <c r="I326" s="24">
        <f t="shared" si="436"/>
        <v>3.1700000000000728E-2</v>
      </c>
      <c r="J326" s="24">
        <f>VLOOKUP($A326, focusarea_loads!$A$1:$S$200, X326, FALSE)</f>
        <v>663.29014199999995</v>
      </c>
      <c r="K326" s="24">
        <f>VLOOKUP($A326, focusarea_loads!$A$1:$S$200, Y326, FALSE)</f>
        <v>3.6371584209464398</v>
      </c>
      <c r="L326" s="29"/>
      <c r="M326" s="64">
        <f t="shared" si="437"/>
        <v>4.7789772615388611E-5</v>
      </c>
      <c r="N326" s="64">
        <f t="shared" si="438"/>
        <v>0.99995221022738456</v>
      </c>
      <c r="O326" s="64"/>
      <c r="P326" s="67">
        <f t="shared" ref="P326:R335" si="441">P325</f>
        <v>4</v>
      </c>
      <c r="Q326" s="67">
        <f t="shared" ref="Q326" si="442">Q325</f>
        <v>3</v>
      </c>
      <c r="R326" s="67">
        <f t="shared" si="441"/>
        <v>5</v>
      </c>
      <c r="S326" s="67"/>
      <c r="T326" s="67">
        <f>T325</f>
        <v>6</v>
      </c>
      <c r="U326" s="67">
        <f t="shared" ref="U326:V326" si="443">U325</f>
        <v>10</v>
      </c>
      <c r="V326" s="67">
        <f t="shared" si="443"/>
        <v>15</v>
      </c>
      <c r="W326" s="67"/>
      <c r="X326" s="67">
        <f t="shared" ref="X326:Y326" si="444">X325</f>
        <v>18</v>
      </c>
      <c r="Y326" s="67">
        <f t="shared" si="444"/>
        <v>12</v>
      </c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</row>
    <row r="327" spans="1:37" s="40" customFormat="1" ht="24" customHeight="1" x14ac:dyDescent="0.15">
      <c r="A327" s="22" t="s">
        <v>256</v>
      </c>
      <c r="B327" s="69" t="str">
        <f>VLOOKUP($A327, focusarea_loads!$A$1:$S$200, P327, FALSE)</f>
        <v>Pigeon Run</v>
      </c>
      <c r="C327" s="70" t="str">
        <f>VLOOKUP($A327, focusarea_loads!$A$1:$S$200, Q327, FALSE)</f>
        <v>Phase 2</v>
      </c>
      <c r="D327" s="24">
        <f>VLOOKUP($A327, focusarea_loads!$A$1:$S$200, R327, FALSE)</f>
        <v>592.03279999999995</v>
      </c>
      <c r="E327" s="24">
        <f t="shared" si="435"/>
        <v>183.530168</v>
      </c>
      <c r="F327" s="24">
        <f>VLOOKUP($A327, focusarea_loads!$A$1:$S$200, T327, FALSE)</f>
        <v>416.68</v>
      </c>
      <c r="G327" s="24">
        <f>VLOOKUP($A327, focusarea_loads!$A$1:$S$200, U327, FALSE)</f>
        <v>0</v>
      </c>
      <c r="H327" s="24">
        <f>VLOOKUP($A327, focusarea_loads!$A$1:$S$200, V327, FALSE)</f>
        <v>233.149832</v>
      </c>
      <c r="I327" s="24">
        <f t="shared" si="436"/>
        <v>11.056000000000012</v>
      </c>
      <c r="J327" s="24">
        <f>VLOOKUP($A327, focusarea_loads!$A$1:$S$200, X327, FALSE)</f>
        <v>222.09383199999999</v>
      </c>
      <c r="K327" s="24">
        <f>VLOOKUP($A327, focusarea_loads!$A$1:$S$200, Y327, FALSE)</f>
        <v>0</v>
      </c>
      <c r="L327" s="29"/>
      <c r="M327" s="64">
        <f t="shared" si="437"/>
        <v>4.7420149974630954E-2</v>
      </c>
      <c r="N327" s="64">
        <f t="shared" si="438"/>
        <v>0.95257985002536905</v>
      </c>
      <c r="O327" s="64"/>
      <c r="P327" s="67">
        <f t="shared" si="441"/>
        <v>4</v>
      </c>
      <c r="Q327" s="67">
        <f t="shared" ref="Q327" si="445">Q326</f>
        <v>3</v>
      </c>
      <c r="R327" s="67">
        <f t="shared" si="441"/>
        <v>5</v>
      </c>
      <c r="S327" s="67"/>
      <c r="T327" s="67">
        <f t="shared" ref="T327:V327" si="446">T326</f>
        <v>6</v>
      </c>
      <c r="U327" s="67">
        <f t="shared" si="446"/>
        <v>10</v>
      </c>
      <c r="V327" s="67">
        <f t="shared" si="446"/>
        <v>15</v>
      </c>
      <c r="W327" s="67"/>
      <c r="X327" s="67">
        <f t="shared" ref="X327:Y327" si="447">X326</f>
        <v>18</v>
      </c>
      <c r="Y327" s="67">
        <f t="shared" si="447"/>
        <v>12</v>
      </c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</row>
    <row r="328" spans="1:37" s="40" customFormat="1" ht="24" customHeight="1" x14ac:dyDescent="0.15">
      <c r="A328" s="22" t="s">
        <v>254</v>
      </c>
      <c r="B328" s="69" t="str">
        <f>VLOOKUP($A328, focusarea_loads!$A$1:$S$200, P328, FALSE)</f>
        <v>Pine Creek/French Creek</v>
      </c>
      <c r="C328" s="70" t="str">
        <f>VLOOKUP($A328, focusarea_loads!$A$1:$S$200, Q328, FALSE)</f>
        <v>Phase 2</v>
      </c>
      <c r="D328" s="24">
        <f>VLOOKUP($A328, focusarea_loads!$A$1:$S$200, R328, FALSE)</f>
        <v>1186.8289</v>
      </c>
      <c r="E328" s="24">
        <f t="shared" si="435"/>
        <v>367.91695899999996</v>
      </c>
      <c r="F328" s="24">
        <f>VLOOKUP($A328, focusarea_loads!$A$1:$S$200, T328, FALSE)</f>
        <v>762.60649999999998</v>
      </c>
      <c r="G328" s="24">
        <f>VLOOKUP($A328, focusarea_loads!$A$1:$S$200, U328, FALSE)</f>
        <v>0</v>
      </c>
      <c r="H328" s="24">
        <f>VLOOKUP($A328, focusarea_loads!$A$1:$S$200, V328, FALSE)</f>
        <v>394.68954100000002</v>
      </c>
      <c r="I328" s="24">
        <f t="shared" si="436"/>
        <v>0</v>
      </c>
      <c r="J328" s="24">
        <f>VLOOKUP($A328, focusarea_loads!$A$1:$S$200, X328, FALSE)</f>
        <v>394.68954100000002</v>
      </c>
      <c r="K328" s="24">
        <f>VLOOKUP($A328, focusarea_loads!$A$1:$S$200, Y328, FALSE)</f>
        <v>0</v>
      </c>
      <c r="L328" s="29"/>
      <c r="M328" s="64">
        <f t="shared" si="437"/>
        <v>0</v>
      </c>
      <c r="N328" s="64">
        <f t="shared" si="438"/>
        <v>1</v>
      </c>
      <c r="O328" s="64"/>
      <c r="P328" s="67">
        <f t="shared" si="441"/>
        <v>4</v>
      </c>
      <c r="Q328" s="67">
        <f t="shared" ref="Q328" si="448">Q327</f>
        <v>3</v>
      </c>
      <c r="R328" s="67">
        <f t="shared" si="441"/>
        <v>5</v>
      </c>
      <c r="S328" s="67"/>
      <c r="T328" s="67">
        <f t="shared" ref="T328:V328" si="449">T327</f>
        <v>6</v>
      </c>
      <c r="U328" s="67">
        <f t="shared" si="449"/>
        <v>10</v>
      </c>
      <c r="V328" s="67">
        <f t="shared" si="449"/>
        <v>15</v>
      </c>
      <c r="W328" s="67"/>
      <c r="X328" s="67">
        <f t="shared" ref="X328:Y328" si="450">X327</f>
        <v>18</v>
      </c>
      <c r="Y328" s="67">
        <f t="shared" si="450"/>
        <v>12</v>
      </c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</row>
    <row r="329" spans="1:37" s="40" customFormat="1" ht="24" customHeight="1" x14ac:dyDescent="0.15">
      <c r="A329" s="22" t="s">
        <v>265</v>
      </c>
      <c r="B329" s="69" t="str">
        <f>VLOOKUP($A329, focusarea_loads!$A$1:$S$200, P329, FALSE)</f>
        <v>Pine Creek/Pickering Creek</v>
      </c>
      <c r="C329" s="70" t="str">
        <f>VLOOKUP($A329, focusarea_loads!$A$1:$S$200, Q329, FALSE)</f>
        <v>Phase 2</v>
      </c>
      <c r="D329" s="24">
        <f>VLOOKUP($A329, focusarea_loads!$A$1:$S$200, R329, FALSE)</f>
        <v>316.57010000000002</v>
      </c>
      <c r="E329" s="24">
        <f t="shared" si="435"/>
        <v>98.136730999999997</v>
      </c>
      <c r="F329" s="24">
        <f>VLOOKUP($A329, focusarea_loads!$A$1:$S$200, T329, FALSE)</f>
        <v>254.1737</v>
      </c>
      <c r="G329" s="24">
        <f>VLOOKUP($A329, focusarea_loads!$A$1:$S$200, U329, FALSE)</f>
        <v>0</v>
      </c>
      <c r="H329" s="24">
        <f>VLOOKUP($A329, focusarea_loads!$A$1:$S$200, V329, FALSE)</f>
        <v>156.036969</v>
      </c>
      <c r="I329" s="24">
        <f t="shared" si="436"/>
        <v>1.8588000000000022</v>
      </c>
      <c r="J329" s="24">
        <f>VLOOKUP($A329, focusarea_loads!$A$1:$S$200, X329, FALSE)</f>
        <v>154.178169</v>
      </c>
      <c r="K329" s="24">
        <f>VLOOKUP($A329, focusarea_loads!$A$1:$S$200, Y329, FALSE)</f>
        <v>0</v>
      </c>
      <c r="L329" s="29"/>
      <c r="M329" s="64">
        <f t="shared" si="437"/>
        <v>1.1912561567380882E-2</v>
      </c>
      <c r="N329" s="64">
        <f t="shared" si="438"/>
        <v>0.98808743843261915</v>
      </c>
      <c r="O329" s="64"/>
      <c r="P329" s="67">
        <f t="shared" si="441"/>
        <v>4</v>
      </c>
      <c r="Q329" s="67">
        <f t="shared" ref="Q329" si="451">Q328</f>
        <v>3</v>
      </c>
      <c r="R329" s="67">
        <f t="shared" si="441"/>
        <v>5</v>
      </c>
      <c r="S329" s="67"/>
      <c r="T329" s="67">
        <f t="shared" ref="T329:V329" si="452">T328</f>
        <v>6</v>
      </c>
      <c r="U329" s="67">
        <f t="shared" si="452"/>
        <v>10</v>
      </c>
      <c r="V329" s="67">
        <f t="shared" si="452"/>
        <v>15</v>
      </c>
      <c r="W329" s="67"/>
      <c r="X329" s="67">
        <f t="shared" ref="X329:Y329" si="453">X328</f>
        <v>18</v>
      </c>
      <c r="Y329" s="67">
        <f t="shared" si="453"/>
        <v>12</v>
      </c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</row>
    <row r="330" spans="1:37" s="40" customFormat="1" ht="24" customHeight="1" x14ac:dyDescent="0.15">
      <c r="A330" s="22" t="s">
        <v>252</v>
      </c>
      <c r="B330" s="69" t="str">
        <f>VLOOKUP($A330, focusarea_loads!$A$1:$S$200, P330, FALSE)</f>
        <v>Rock Run</v>
      </c>
      <c r="C330" s="70" t="str">
        <f>VLOOKUP($A330, focusarea_loads!$A$1:$S$200, Q330, FALSE)</f>
        <v>Phase 2</v>
      </c>
      <c r="D330" s="24">
        <f>VLOOKUP($A330, focusarea_loads!$A$1:$S$200, R330, FALSE)</f>
        <v>874.26859999999999</v>
      </c>
      <c r="E330" s="24">
        <f t="shared" si="435"/>
        <v>271.02326600000004</v>
      </c>
      <c r="F330" s="24">
        <f>VLOOKUP($A330, focusarea_loads!$A$1:$S$200, T330, FALSE)</f>
        <v>473.04259999999999</v>
      </c>
      <c r="G330" s="24">
        <f>VLOOKUP($A330, focusarea_loads!$A$1:$S$200, U330, FALSE)</f>
        <v>0</v>
      </c>
      <c r="H330" s="24">
        <f>VLOOKUP($A330, focusarea_loads!$A$1:$S$200, V330, FALSE)</f>
        <v>202.01933399999999</v>
      </c>
      <c r="I330" s="24">
        <f t="shared" si="436"/>
        <v>64.464099999999974</v>
      </c>
      <c r="J330" s="24">
        <f>VLOOKUP($A330, focusarea_loads!$A$1:$S$200, X330, FALSE)</f>
        <v>137.55523400000001</v>
      </c>
      <c r="K330" s="24">
        <f>VLOOKUP($A330, focusarea_loads!$A$1:$S$200, Y330, FALSE)</f>
        <v>0</v>
      </c>
      <c r="L330" s="29"/>
      <c r="M330" s="64">
        <f t="shared" si="437"/>
        <v>0.31909866607123838</v>
      </c>
      <c r="N330" s="64">
        <f t="shared" si="438"/>
        <v>0.68090133392876162</v>
      </c>
      <c r="O330" s="64"/>
      <c r="P330" s="67">
        <f t="shared" si="441"/>
        <v>4</v>
      </c>
      <c r="Q330" s="67">
        <f t="shared" ref="Q330" si="454">Q329</f>
        <v>3</v>
      </c>
      <c r="R330" s="67">
        <f t="shared" si="441"/>
        <v>5</v>
      </c>
      <c r="S330" s="67"/>
      <c r="T330" s="67">
        <f t="shared" ref="T330:V330" si="455">T329</f>
        <v>6</v>
      </c>
      <c r="U330" s="67">
        <f t="shared" si="455"/>
        <v>10</v>
      </c>
      <c r="V330" s="67">
        <f t="shared" si="455"/>
        <v>15</v>
      </c>
      <c r="W330" s="67"/>
      <c r="X330" s="67">
        <f t="shared" ref="X330:Y330" si="456">X329</f>
        <v>18</v>
      </c>
      <c r="Y330" s="67">
        <f t="shared" si="456"/>
        <v>12</v>
      </c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</row>
    <row r="331" spans="1:37" s="40" customFormat="1" ht="24" customHeight="1" x14ac:dyDescent="0.15">
      <c r="A331" s="22" t="s">
        <v>250</v>
      </c>
      <c r="B331" s="69" t="str">
        <f>VLOOKUP($A331, focusarea_loads!$A$1:$S$200, P331, FALSE)</f>
        <v>Sixpenny</v>
      </c>
      <c r="C331" s="70" t="str">
        <f>VLOOKUP($A331, focusarea_loads!$A$1:$S$200, Q331, FALSE)</f>
        <v>Phase 2</v>
      </c>
      <c r="D331" s="24">
        <f>VLOOKUP($A331, focusarea_loads!$A$1:$S$200, R331, FALSE)</f>
        <v>645.21630000000005</v>
      </c>
      <c r="E331" s="24">
        <f t="shared" si="435"/>
        <v>200.017053</v>
      </c>
      <c r="F331" s="24">
        <f>VLOOKUP($A331, focusarea_loads!$A$1:$S$200, T331, FALSE)</f>
        <v>72.649500000000003</v>
      </c>
      <c r="G331" s="24">
        <f>VLOOKUP($A331, focusarea_loads!$A$1:$S$200, U331, FALSE)</f>
        <v>0</v>
      </c>
      <c r="H331" s="24">
        <f>VLOOKUP($A331, focusarea_loads!$A$1:$S$200, V331, FALSE)</f>
        <v>-127.367553</v>
      </c>
      <c r="I331" s="24">
        <f t="shared" si="436"/>
        <v>0</v>
      </c>
      <c r="J331" s="24">
        <f>VLOOKUP($A331, focusarea_loads!$A$1:$S$200, X331, FALSE)</f>
        <v>-127.367553</v>
      </c>
      <c r="K331" s="24">
        <f>VLOOKUP($A331, focusarea_loads!$A$1:$S$200, Y331, FALSE)</f>
        <v>0</v>
      </c>
      <c r="L331" s="29"/>
      <c r="M331" s="64" t="str">
        <f t="shared" si="437"/>
        <v>--</v>
      </c>
      <c r="N331" s="64" t="str">
        <f t="shared" si="438"/>
        <v>--</v>
      </c>
      <c r="O331" s="64"/>
      <c r="P331" s="67">
        <f t="shared" si="441"/>
        <v>4</v>
      </c>
      <c r="Q331" s="67">
        <f t="shared" ref="Q331" si="457">Q330</f>
        <v>3</v>
      </c>
      <c r="R331" s="67">
        <f t="shared" si="441"/>
        <v>5</v>
      </c>
      <c r="S331" s="67"/>
      <c r="T331" s="67">
        <f t="shared" ref="T331:V331" si="458">T330</f>
        <v>6</v>
      </c>
      <c r="U331" s="67">
        <f t="shared" si="458"/>
        <v>10</v>
      </c>
      <c r="V331" s="67">
        <f t="shared" si="458"/>
        <v>15</v>
      </c>
      <c r="W331" s="67"/>
      <c r="X331" s="67">
        <f t="shared" ref="X331:Y331" si="459">X330</f>
        <v>18</v>
      </c>
      <c r="Y331" s="67">
        <f t="shared" si="459"/>
        <v>12</v>
      </c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</row>
    <row r="332" spans="1:37" s="40" customFormat="1" ht="24" customHeight="1" x14ac:dyDescent="0.15">
      <c r="A332" s="22" t="s">
        <v>248</v>
      </c>
      <c r="B332" s="69" t="str">
        <f>VLOOKUP($A332, focusarea_loads!$A$1:$S$200, P332, FALSE)</f>
        <v>South Branch French Creek</v>
      </c>
      <c r="C332" s="70" t="str">
        <f>VLOOKUP($A332, focusarea_loads!$A$1:$S$200, Q332, FALSE)</f>
        <v>Phase 2</v>
      </c>
      <c r="D332" s="24">
        <f>VLOOKUP($A332, focusarea_loads!$A$1:$S$200, R332, FALSE)</f>
        <v>3516.2008999999998</v>
      </c>
      <c r="E332" s="24">
        <f t="shared" si="435"/>
        <v>1090.0222790000098</v>
      </c>
      <c r="F332" s="24">
        <f>VLOOKUP($A332, focusarea_loads!$A$1:$S$200, T332, FALSE)</f>
        <v>2901.0884999999998</v>
      </c>
      <c r="G332" s="24">
        <f>VLOOKUP($A332, focusarea_loads!$A$1:$S$200, U332, FALSE)</f>
        <v>0</v>
      </c>
      <c r="H332" s="24">
        <f>VLOOKUP($A332, focusarea_loads!$A$1:$S$200, V332, FALSE)</f>
        <v>1811.06622099999</v>
      </c>
      <c r="I332" s="24">
        <f t="shared" si="436"/>
        <v>7.9528000000000247</v>
      </c>
      <c r="J332" s="24">
        <f>VLOOKUP($A332, focusarea_loads!$A$1:$S$200, X332, FALSE)</f>
        <v>1803.11342099999</v>
      </c>
      <c r="K332" s="24">
        <f>VLOOKUP($A332, focusarea_loads!$A$1:$S$200, Y332, FALSE)</f>
        <v>56.763209217870802</v>
      </c>
      <c r="L332" s="29"/>
      <c r="M332" s="64">
        <f t="shared" si="437"/>
        <v>4.3912254051145863E-3</v>
      </c>
      <c r="N332" s="64">
        <f t="shared" si="438"/>
        <v>0.99560877459488539</v>
      </c>
      <c r="O332" s="64"/>
      <c r="P332" s="67">
        <f t="shared" si="441"/>
        <v>4</v>
      </c>
      <c r="Q332" s="67">
        <f t="shared" ref="Q332" si="460">Q331</f>
        <v>3</v>
      </c>
      <c r="R332" s="67">
        <f t="shared" si="441"/>
        <v>5</v>
      </c>
      <c r="S332" s="67"/>
      <c r="T332" s="67">
        <f t="shared" ref="T332:V332" si="461">T331</f>
        <v>6</v>
      </c>
      <c r="U332" s="67">
        <f t="shared" si="461"/>
        <v>10</v>
      </c>
      <c r="V332" s="67">
        <f t="shared" si="461"/>
        <v>15</v>
      </c>
      <c r="W332" s="67"/>
      <c r="X332" s="67">
        <f t="shared" ref="X332:Y332" si="462">X331</f>
        <v>18</v>
      </c>
      <c r="Y332" s="67">
        <f t="shared" si="462"/>
        <v>12</v>
      </c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</row>
    <row r="333" spans="1:37" s="40" customFormat="1" ht="24" customHeight="1" x14ac:dyDescent="0.15">
      <c r="A333" s="22" t="s">
        <v>245</v>
      </c>
      <c r="B333" s="69" t="str">
        <f>VLOOKUP($A333, focusarea_loads!$A$1:$S$200, P333, FALSE)</f>
        <v>Upper Birch Run</v>
      </c>
      <c r="C333" s="70" t="str">
        <f>VLOOKUP($A333, focusarea_loads!$A$1:$S$200, Q333, FALSE)</f>
        <v>Phase 2</v>
      </c>
      <c r="D333" s="24">
        <f>VLOOKUP($A333, focusarea_loads!$A$1:$S$200, R333, FALSE)</f>
        <v>1695.1867</v>
      </c>
      <c r="E333" s="24">
        <f t="shared" si="435"/>
        <v>525.50787700000103</v>
      </c>
      <c r="F333" s="24">
        <f>VLOOKUP($A333, focusarea_loads!$A$1:$S$200, T333, FALSE)</f>
        <v>1290.6846</v>
      </c>
      <c r="G333" s="24">
        <f>VLOOKUP($A333, focusarea_loads!$A$1:$S$200, U333, FALSE)</f>
        <v>0</v>
      </c>
      <c r="H333" s="24">
        <f>VLOOKUP($A333, focusarea_loads!$A$1:$S$200, V333, FALSE)</f>
        <v>765.17672299999901</v>
      </c>
      <c r="I333" s="24">
        <f t="shared" si="436"/>
        <v>0.2398000000000593</v>
      </c>
      <c r="J333" s="24">
        <f>VLOOKUP($A333, focusarea_loads!$A$1:$S$200, X333, FALSE)</f>
        <v>764.93692299999896</v>
      </c>
      <c r="K333" s="24">
        <f>VLOOKUP($A333, focusarea_loads!$A$1:$S$200, Y333, FALSE)</f>
        <v>0</v>
      </c>
      <c r="L333" s="29"/>
      <c r="M333" s="64">
        <f t="shared" si="437"/>
        <v>3.1339165553793198E-4</v>
      </c>
      <c r="N333" s="64">
        <f t="shared" si="438"/>
        <v>0.9996866083444621</v>
      </c>
      <c r="O333" s="64"/>
      <c r="P333" s="67">
        <f t="shared" si="441"/>
        <v>4</v>
      </c>
      <c r="Q333" s="67">
        <f t="shared" ref="Q333" si="463">Q332</f>
        <v>3</v>
      </c>
      <c r="R333" s="67">
        <f t="shared" si="441"/>
        <v>5</v>
      </c>
      <c r="S333" s="67"/>
      <c r="T333" s="67">
        <f t="shared" ref="T333:V333" si="464">T332</f>
        <v>6</v>
      </c>
      <c r="U333" s="67">
        <f t="shared" si="464"/>
        <v>10</v>
      </c>
      <c r="V333" s="67">
        <f t="shared" si="464"/>
        <v>15</v>
      </c>
      <c r="W333" s="67"/>
      <c r="X333" s="67">
        <f t="shared" ref="X333:Y333" si="465">X332</f>
        <v>18</v>
      </c>
      <c r="Y333" s="67">
        <f t="shared" si="465"/>
        <v>12</v>
      </c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</row>
    <row r="334" spans="1:37" s="40" customFormat="1" ht="24" customHeight="1" x14ac:dyDescent="0.15">
      <c r="A334" s="22" t="s">
        <v>253</v>
      </c>
      <c r="B334" s="69" t="str">
        <f>VLOOKUP($A334, focusarea_loads!$A$1:$S$200, P334, FALSE)</f>
        <v>Upper French Creek</v>
      </c>
      <c r="C334" s="70" t="str">
        <f>VLOOKUP($A334, focusarea_loads!$A$1:$S$200, Q334, FALSE)</f>
        <v>Phase 2</v>
      </c>
      <c r="D334" s="24">
        <f>VLOOKUP($A334, focusarea_loads!$A$1:$S$200, R334, FALSE)</f>
        <v>767.16060000000004</v>
      </c>
      <c r="E334" s="24">
        <f t="shared" si="435"/>
        <v>237.81978599999997</v>
      </c>
      <c r="F334" s="24">
        <f>VLOOKUP($A334, focusarea_loads!$A$1:$S$200, T334, FALSE)</f>
        <v>745.20929999999998</v>
      </c>
      <c r="G334" s="24">
        <f>VLOOKUP($A334, focusarea_loads!$A$1:$S$200, U334, FALSE)</f>
        <v>13.899972131056</v>
      </c>
      <c r="H334" s="24">
        <f>VLOOKUP($A334, focusarea_loads!$A$1:$S$200, V334, FALSE)</f>
        <v>493.489541868944</v>
      </c>
      <c r="I334" s="24">
        <f t="shared" si="436"/>
        <v>0</v>
      </c>
      <c r="J334" s="24">
        <f>VLOOKUP($A334, focusarea_loads!$A$1:$S$200, X334, FALSE)</f>
        <v>493.489541868944</v>
      </c>
      <c r="K334" s="24">
        <f>VLOOKUP($A334, focusarea_loads!$A$1:$S$200, Y334, FALSE)</f>
        <v>0</v>
      </c>
      <c r="L334" s="29"/>
      <c r="M334" s="64">
        <f t="shared" si="437"/>
        <v>0</v>
      </c>
      <c r="N334" s="64">
        <f t="shared" si="438"/>
        <v>1</v>
      </c>
      <c r="O334" s="64"/>
      <c r="P334" s="67">
        <f t="shared" si="441"/>
        <v>4</v>
      </c>
      <c r="Q334" s="67">
        <f t="shared" ref="Q334" si="466">Q333</f>
        <v>3</v>
      </c>
      <c r="R334" s="67">
        <f t="shared" si="441"/>
        <v>5</v>
      </c>
      <c r="S334" s="67"/>
      <c r="T334" s="67">
        <f t="shared" ref="T334:V334" si="467">T333</f>
        <v>6</v>
      </c>
      <c r="U334" s="67">
        <f t="shared" si="467"/>
        <v>10</v>
      </c>
      <c r="V334" s="67">
        <f t="shared" si="467"/>
        <v>15</v>
      </c>
      <c r="W334" s="67"/>
      <c r="X334" s="67">
        <f t="shared" ref="X334:Y334" si="468">X333</f>
        <v>18</v>
      </c>
      <c r="Y334" s="67">
        <f t="shared" si="468"/>
        <v>12</v>
      </c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</row>
    <row r="335" spans="1:37" s="40" customFormat="1" ht="24" customHeight="1" x14ac:dyDescent="0.15">
      <c r="A335" s="22" t="s">
        <v>243</v>
      </c>
      <c r="B335" s="69" t="str">
        <f>VLOOKUP($A335, focusarea_loads!$A$1:$S$200, P335, FALSE)</f>
        <v>Welkinweir/Beaver Run</v>
      </c>
      <c r="C335" s="70" t="str">
        <f>VLOOKUP($A335, focusarea_loads!$A$1:$S$200, Q335, FALSE)</f>
        <v>Phase 2</v>
      </c>
      <c r="D335" s="24">
        <f>VLOOKUP($A335, focusarea_loads!$A$1:$S$200, R335, FALSE)</f>
        <v>165.66159999999999</v>
      </c>
      <c r="E335" s="24">
        <f t="shared" si="435"/>
        <v>51.355096000000096</v>
      </c>
      <c r="F335" s="24">
        <f>VLOOKUP($A335, focusarea_loads!$A$1:$S$200, T335, FALSE)</f>
        <v>96.195499999999996</v>
      </c>
      <c r="G335" s="24">
        <f>VLOOKUP($A335, focusarea_loads!$A$1:$S$200, U335, FALSE)</f>
        <v>0</v>
      </c>
      <c r="H335" s="24">
        <f>VLOOKUP($A335, focusarea_loads!$A$1:$S$200, V335, FALSE)</f>
        <v>44.8404039999999</v>
      </c>
      <c r="I335" s="24">
        <f t="shared" si="436"/>
        <v>0</v>
      </c>
      <c r="J335" s="24">
        <f>VLOOKUP($A335, focusarea_loads!$A$1:$S$200, X335, FALSE)</f>
        <v>44.8404039999999</v>
      </c>
      <c r="K335" s="24">
        <f>VLOOKUP($A335, focusarea_loads!$A$1:$S$200, Y335, FALSE)</f>
        <v>10.5494406958237</v>
      </c>
      <c r="L335" s="29"/>
      <c r="M335" s="64">
        <f t="shared" si="437"/>
        <v>0</v>
      </c>
      <c r="N335" s="64">
        <f t="shared" si="438"/>
        <v>1</v>
      </c>
      <c r="O335" s="64"/>
      <c r="P335" s="67">
        <f t="shared" si="441"/>
        <v>4</v>
      </c>
      <c r="Q335" s="67">
        <f t="shared" ref="Q335:R340" si="469">Q334</f>
        <v>3</v>
      </c>
      <c r="R335" s="67">
        <f t="shared" si="441"/>
        <v>5</v>
      </c>
      <c r="S335" s="67"/>
      <c r="T335" s="67">
        <f t="shared" ref="T335:V335" si="470">T334</f>
        <v>6</v>
      </c>
      <c r="U335" s="67">
        <f t="shared" si="470"/>
        <v>10</v>
      </c>
      <c r="V335" s="67">
        <f t="shared" si="470"/>
        <v>15</v>
      </c>
      <c r="W335" s="67"/>
      <c r="X335" s="67">
        <f t="shared" ref="X335:Y335" si="471">X334</f>
        <v>18</v>
      </c>
      <c r="Y335" s="67">
        <f t="shared" si="471"/>
        <v>12</v>
      </c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</row>
    <row r="336" spans="1:37" s="40" customFormat="1" ht="24" customHeight="1" x14ac:dyDescent="0.15">
      <c r="A336" s="22" t="s">
        <v>241</v>
      </c>
      <c r="B336" s="69" t="str">
        <f>VLOOKUP($A336, focusarea_loads!$A$1:$S$200, P336, FALSE)</f>
        <v>French Creek Headwaters</v>
      </c>
      <c r="C336" s="70" t="str">
        <f>VLOOKUP($A336, focusarea_loads!$A$1:$S$200, Q336, FALSE)</f>
        <v>Phase 1 only</v>
      </c>
      <c r="D336" s="24">
        <f>VLOOKUP($A336, focusarea_loads!$A$1:$S$200, R336, FALSE)</f>
        <v>4599.8253000000004</v>
      </c>
      <c r="E336" s="24">
        <f t="shared" si="435"/>
        <v>1425.9458430000036</v>
      </c>
      <c r="F336" s="24">
        <f>VLOOKUP($A336, focusarea_loads!$A$1:$S$200, T336, FALSE)</f>
        <v>3123.7215000000001</v>
      </c>
      <c r="G336" s="24">
        <f>VLOOKUP($A336, focusarea_loads!$A$1:$S$200, U336, FALSE)</f>
        <v>38.159923490726399</v>
      </c>
      <c r="H336" s="24">
        <f>VLOOKUP($A336, focusarea_loads!$A$1:$S$200, V336, FALSE)</f>
        <v>1659.6157335092701</v>
      </c>
      <c r="I336" s="24">
        <f t="shared" si="436"/>
        <v>0</v>
      </c>
      <c r="J336" s="24">
        <f>VLOOKUP($A336, focusarea_loads!$A$1:$S$200, X336, FALSE)</f>
        <v>1659.6157335092701</v>
      </c>
      <c r="K336" s="24">
        <f>VLOOKUP($A336, focusarea_loads!$A$1:$S$200, Y336, FALSE)</f>
        <v>59.9486650675872</v>
      </c>
      <c r="L336" s="29"/>
      <c r="M336" s="64">
        <f t="shared" si="437"/>
        <v>0</v>
      </c>
      <c r="N336" s="64">
        <f t="shared" si="438"/>
        <v>1</v>
      </c>
      <c r="O336" s="64"/>
      <c r="P336" s="67">
        <f t="shared" ref="P336" si="472">P335</f>
        <v>4</v>
      </c>
      <c r="Q336" s="67">
        <f t="shared" si="469"/>
        <v>3</v>
      </c>
      <c r="R336" s="67">
        <f t="shared" si="469"/>
        <v>5</v>
      </c>
      <c r="S336" s="67"/>
      <c r="T336" s="67">
        <f t="shared" ref="T336:V336" si="473">T335</f>
        <v>6</v>
      </c>
      <c r="U336" s="67">
        <f t="shared" si="473"/>
        <v>10</v>
      </c>
      <c r="V336" s="67">
        <f t="shared" si="473"/>
        <v>15</v>
      </c>
      <c r="W336" s="67"/>
      <c r="X336" s="67">
        <f t="shared" ref="X336:Y336" si="474">X335</f>
        <v>18</v>
      </c>
      <c r="Y336" s="67">
        <f t="shared" si="474"/>
        <v>12</v>
      </c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</row>
    <row r="337" spans="1:37" s="40" customFormat="1" ht="24" customHeight="1" x14ac:dyDescent="0.15">
      <c r="A337" s="22" t="s">
        <v>247</v>
      </c>
      <c r="B337" s="69" t="str">
        <f>VLOOKUP($A337, focusarea_loads!$A$1:$S$200, P337, FALSE)</f>
        <v>Pigeon Creek</v>
      </c>
      <c r="C337" s="70" t="str">
        <f>VLOOKUP($A337, focusarea_loads!$A$1:$S$200, Q337, FALSE)</f>
        <v>Phase 1 only</v>
      </c>
      <c r="D337" s="24">
        <f>VLOOKUP($A337, focusarea_loads!$A$1:$S$200, R337, FALSE)</f>
        <v>2697.5104000000001</v>
      </c>
      <c r="E337" s="24">
        <f t="shared" si="435"/>
        <v>836.22822399999995</v>
      </c>
      <c r="F337" s="24">
        <f>VLOOKUP($A337, focusarea_loads!$A$1:$S$200, T337, FALSE)</f>
        <v>1989.0971999999999</v>
      </c>
      <c r="G337" s="24">
        <f>VLOOKUP($A337, focusarea_loads!$A$1:$S$200, U337, FALSE)</f>
        <v>0</v>
      </c>
      <c r="H337" s="24">
        <f>VLOOKUP($A337, focusarea_loads!$A$1:$S$200, V337, FALSE)</f>
        <v>1152.868976</v>
      </c>
      <c r="I337" s="24">
        <f t="shared" si="436"/>
        <v>0</v>
      </c>
      <c r="J337" s="24">
        <f>VLOOKUP($A337, focusarea_loads!$A$1:$S$200, X337, FALSE)</f>
        <v>1152.868976</v>
      </c>
      <c r="K337" s="24">
        <f>VLOOKUP($A337, focusarea_loads!$A$1:$S$200, Y337, FALSE)</f>
        <v>0</v>
      </c>
      <c r="L337" s="29"/>
      <c r="M337" s="64">
        <f t="shared" si="437"/>
        <v>0</v>
      </c>
      <c r="N337" s="64">
        <f t="shared" si="438"/>
        <v>1</v>
      </c>
      <c r="O337" s="64"/>
      <c r="P337" s="67">
        <f t="shared" ref="P337" si="475">P336</f>
        <v>4</v>
      </c>
      <c r="Q337" s="67">
        <f t="shared" si="469"/>
        <v>3</v>
      </c>
      <c r="R337" s="67">
        <f t="shared" si="469"/>
        <v>5</v>
      </c>
      <c r="S337" s="67"/>
      <c r="T337" s="67">
        <f t="shared" ref="T337:V337" si="476">T336</f>
        <v>6</v>
      </c>
      <c r="U337" s="67">
        <f t="shared" si="476"/>
        <v>10</v>
      </c>
      <c r="V337" s="67">
        <f t="shared" si="476"/>
        <v>15</v>
      </c>
      <c r="W337" s="67"/>
      <c r="X337" s="67">
        <f t="shared" ref="X337:Y337" si="477">X336</f>
        <v>18</v>
      </c>
      <c r="Y337" s="67">
        <f t="shared" si="477"/>
        <v>12</v>
      </c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</row>
    <row r="338" spans="1:37" s="40" customFormat="1" ht="24" customHeight="1" x14ac:dyDescent="0.15">
      <c r="A338" s="22" t="s">
        <v>267</v>
      </c>
      <c r="B338" s="69" t="str">
        <f>VLOOKUP($A338, focusarea_loads!$A$1:$S$200, P338, FALSE)</f>
        <v>Schuylkill River</v>
      </c>
      <c r="C338" s="70" t="str">
        <f>VLOOKUP($A338, focusarea_loads!$A$1:$S$200, Q338, FALSE)</f>
        <v>Phase 1 only</v>
      </c>
      <c r="D338" s="24">
        <f>VLOOKUP($A338, focusarea_loads!$A$1:$S$200, R338, FALSE)</f>
        <v>24.4618</v>
      </c>
      <c r="E338" s="24">
        <f t="shared" si="435"/>
        <v>7.5831579999999903</v>
      </c>
      <c r="F338" s="24">
        <f>VLOOKUP($A338, focusarea_loads!$A$1:$S$200, T338, FALSE)</f>
        <v>4.2359999999999998</v>
      </c>
      <c r="G338" s="24">
        <f>VLOOKUP($A338, focusarea_loads!$A$1:$S$200, U338, FALSE)</f>
        <v>0</v>
      </c>
      <c r="H338" s="24">
        <f>VLOOKUP($A338, focusarea_loads!$A$1:$S$200, V338, FALSE)</f>
        <v>-3.3471579999999901</v>
      </c>
      <c r="I338" s="24">
        <f t="shared" si="436"/>
        <v>0</v>
      </c>
      <c r="J338" s="24">
        <f>VLOOKUP($A338, focusarea_loads!$A$1:$S$200, X338, FALSE)</f>
        <v>-3.3471579999999901</v>
      </c>
      <c r="K338" s="24">
        <f>VLOOKUP($A338, focusarea_loads!$A$1:$S$200, Y338, FALSE)</f>
        <v>0</v>
      </c>
      <c r="L338" s="29"/>
      <c r="M338" s="64" t="str">
        <f t="shared" si="437"/>
        <v>--</v>
      </c>
      <c r="N338" s="64" t="str">
        <f t="shared" si="438"/>
        <v>--</v>
      </c>
      <c r="O338" s="64"/>
      <c r="P338" s="67">
        <f t="shared" ref="P338" si="478">P337</f>
        <v>4</v>
      </c>
      <c r="Q338" s="67">
        <f t="shared" si="469"/>
        <v>3</v>
      </c>
      <c r="R338" s="67">
        <f t="shared" si="469"/>
        <v>5</v>
      </c>
      <c r="S338" s="67"/>
      <c r="T338" s="67">
        <f t="shared" ref="T338:V338" si="479">T337</f>
        <v>6</v>
      </c>
      <c r="U338" s="67">
        <f t="shared" si="479"/>
        <v>10</v>
      </c>
      <c r="V338" s="67">
        <f t="shared" si="479"/>
        <v>15</v>
      </c>
      <c r="W338" s="67"/>
      <c r="X338" s="67">
        <f t="shared" ref="X338:Y338" si="480">X337</f>
        <v>18</v>
      </c>
      <c r="Y338" s="67">
        <f t="shared" si="480"/>
        <v>12</v>
      </c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</row>
    <row r="339" spans="1:37" s="40" customFormat="1" ht="24" customHeight="1" x14ac:dyDescent="0.15">
      <c r="A339" s="22" t="s">
        <v>263</v>
      </c>
      <c r="B339" s="69" t="str">
        <f>VLOOKUP($A339, focusarea_loads!$A$1:$S$200, P339, FALSE)</f>
        <v>Sixpenny/Hay Creek</v>
      </c>
      <c r="C339" s="70" t="str">
        <f>VLOOKUP($A339, focusarea_loads!$A$1:$S$200, Q339, FALSE)</f>
        <v>Phase 1 only</v>
      </c>
      <c r="D339" s="24">
        <f>VLOOKUP($A339, focusarea_loads!$A$1:$S$200, R339, FALSE)</f>
        <v>3332.0866999999998</v>
      </c>
      <c r="E339" s="24">
        <f t="shared" si="435"/>
        <v>1032.9468770000026</v>
      </c>
      <c r="F339" s="24">
        <f>VLOOKUP($A339, focusarea_loads!$A$1:$S$200, T339, FALSE)</f>
        <v>2307.4331000000002</v>
      </c>
      <c r="G339" s="24">
        <f>VLOOKUP($A339, focusarea_loads!$A$1:$S$200, U339, FALSE)</f>
        <v>26.6899464876176</v>
      </c>
      <c r="H339" s="24">
        <f>VLOOKUP($A339, focusarea_loads!$A$1:$S$200, V339, FALSE)</f>
        <v>1247.79627651238</v>
      </c>
      <c r="I339" s="24">
        <f t="shared" si="436"/>
        <v>0</v>
      </c>
      <c r="J339" s="24">
        <f>VLOOKUP($A339, focusarea_loads!$A$1:$S$200, X339, FALSE)</f>
        <v>1247.79627651238</v>
      </c>
      <c r="K339" s="24">
        <f>VLOOKUP($A339, focusarea_loads!$A$1:$S$200, Y339, FALSE)</f>
        <v>0</v>
      </c>
      <c r="L339" s="29"/>
      <c r="M339" s="64">
        <f t="shared" si="437"/>
        <v>0</v>
      </c>
      <c r="N339" s="64">
        <f t="shared" si="438"/>
        <v>1</v>
      </c>
      <c r="O339" s="64"/>
      <c r="P339" s="67">
        <f t="shared" ref="P339" si="481">P338</f>
        <v>4</v>
      </c>
      <c r="Q339" s="67">
        <f t="shared" si="469"/>
        <v>3</v>
      </c>
      <c r="R339" s="67">
        <f t="shared" si="469"/>
        <v>5</v>
      </c>
      <c r="S339" s="67"/>
      <c r="T339" s="67">
        <f t="shared" ref="T339:V339" si="482">T338</f>
        <v>6</v>
      </c>
      <c r="U339" s="67">
        <f t="shared" si="482"/>
        <v>10</v>
      </c>
      <c r="V339" s="67">
        <f t="shared" si="482"/>
        <v>15</v>
      </c>
      <c r="W339" s="67"/>
      <c r="X339" s="67">
        <f t="shared" ref="X339:Y339" si="483">X338</f>
        <v>18</v>
      </c>
      <c r="Y339" s="67">
        <f t="shared" si="483"/>
        <v>12</v>
      </c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</row>
    <row r="340" spans="1:37" s="40" customFormat="1" ht="24" customHeight="1" x14ac:dyDescent="0.15">
      <c r="A340" s="22" t="s">
        <v>261</v>
      </c>
      <c r="B340" s="69" t="str">
        <f>VLOOKUP($A340, focusarea_loads!$A$1:$S$200, P340, FALSE)</f>
        <v>Stony Creek</v>
      </c>
      <c r="C340" s="70" t="str">
        <f>VLOOKUP($A340, focusarea_loads!$A$1:$S$200, Q340, FALSE)</f>
        <v>Phase 1 only</v>
      </c>
      <c r="D340" s="24">
        <f>VLOOKUP($A340, focusarea_loads!$A$1:$S$200, R340, FALSE)</f>
        <v>1468.5201</v>
      </c>
      <c r="E340" s="24">
        <f t="shared" ref="E340" si="484">F340 - SUM(G340:H340)</f>
        <v>455.24123100000998</v>
      </c>
      <c r="F340" s="24">
        <f>VLOOKUP($A340, focusarea_loads!$A$1:$S$200, T340, FALSE)</f>
        <v>2000.9675999999999</v>
      </c>
      <c r="G340" s="24">
        <f>VLOOKUP($A340, focusarea_loads!$A$1:$S$200, U340, FALSE)</f>
        <v>0</v>
      </c>
      <c r="H340" s="24">
        <f>VLOOKUP($A340, focusarea_loads!$A$1:$S$200, V340, FALSE)</f>
        <v>1545.72636899999</v>
      </c>
      <c r="I340" s="24">
        <f t="shared" ref="I340" si="485">H340-J340</f>
        <v>0</v>
      </c>
      <c r="J340" s="24">
        <f>VLOOKUP($A340, focusarea_loads!$A$1:$S$200, X340, FALSE)</f>
        <v>1545.72636899999</v>
      </c>
      <c r="K340" s="24">
        <f>VLOOKUP($A340, focusarea_loads!$A$1:$S$200, Y340, FALSE)</f>
        <v>0</v>
      </c>
      <c r="L340" s="29"/>
      <c r="M340" s="64">
        <f t="shared" ref="M340" si="486">IF($H340&lt;0, "--", I340/$H340)</f>
        <v>0</v>
      </c>
      <c r="N340" s="64">
        <f t="shared" ref="N340" si="487">IF($H340&lt;0, "--", J340/$H340)</f>
        <v>1</v>
      </c>
      <c r="O340" s="64"/>
      <c r="P340" s="51">
        <f t="shared" ref="P340" si="488">P339</f>
        <v>4</v>
      </c>
      <c r="Q340" s="51">
        <f t="shared" si="469"/>
        <v>3</v>
      </c>
      <c r="R340" s="51">
        <f t="shared" si="469"/>
        <v>5</v>
      </c>
      <c r="S340" s="51"/>
      <c r="T340" s="51">
        <f t="shared" ref="T340:V340" si="489">T339</f>
        <v>6</v>
      </c>
      <c r="U340" s="51">
        <f t="shared" si="489"/>
        <v>10</v>
      </c>
      <c r="V340" s="51">
        <f t="shared" si="489"/>
        <v>15</v>
      </c>
      <c r="W340" s="51"/>
      <c r="X340" s="51">
        <f t="shared" ref="X340:Y340" si="490">X339</f>
        <v>18</v>
      </c>
      <c r="Y340" s="51">
        <f t="shared" si="490"/>
        <v>12</v>
      </c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</row>
    <row r="341" spans="1:37" ht="15" customHeight="1" x14ac:dyDescent="0.15">
      <c r="B341" s="28" t="s">
        <v>125</v>
      </c>
      <c r="C341" s="28"/>
      <c r="D341" s="23">
        <f>VLOOKUP($B299, cluster_load_noFA!$A$1:$P$10, R341, FALSE)</f>
        <v>20561.3452</v>
      </c>
      <c r="E341" s="23">
        <f>F341 - SUM(G341:H341)</f>
        <v>6374.0170119999202</v>
      </c>
      <c r="F341" s="23">
        <f>VLOOKUP($B299, cluster_load_noFA!$A$1:$P$10, T341, FALSE)</f>
        <v>35890.533299999901</v>
      </c>
      <c r="G341" s="23">
        <f>VLOOKUP($B299, cluster_load_noFA!$A$1:$P$10, U341, FALSE)</f>
        <v>22864.064158374</v>
      </c>
      <c r="H341" s="23">
        <f>VLOOKUP($B299, cluster_load_noFA!$A$1:$P$10, H$19, FALSE)</f>
        <v>6652.45212962598</v>
      </c>
      <c r="I341" s="24">
        <f t="shared" ref="I341" si="491">H341-J341</f>
        <v>0.26239999999961583</v>
      </c>
      <c r="J341" s="23">
        <f>VLOOKUP($B299, cluster_load_noFA!$A$1:$P$10, X341, FALSE)</f>
        <v>6652.1897296259804</v>
      </c>
      <c r="K341" s="23">
        <f>VLOOKUP($B299, cluster_load_noFA!$A$1:$P$10, Y341, FALSE)</f>
        <v>19.2382703041987</v>
      </c>
      <c r="L341" s="25"/>
      <c r="M341" s="26">
        <f t="shared" ref="M341" si="492">IF($H341&lt;0, "--", I341/$H341)</f>
        <v>3.9444101947167068E-5</v>
      </c>
      <c r="N341" s="26">
        <f t="shared" ref="N341" si="493">IF($H341&lt;0, "--", J341/$H341)</f>
        <v>0.99996055589805288</v>
      </c>
      <c r="O341" s="26"/>
      <c r="P341" s="55">
        <f>B321</f>
        <v>0</v>
      </c>
      <c r="Q341" s="55">
        <f>C321</f>
        <v>0</v>
      </c>
      <c r="R341" s="55">
        <f>D321</f>
        <v>2</v>
      </c>
      <c r="S341" s="55">
        <f>E321</f>
        <v>0</v>
      </c>
      <c r="T341" s="55">
        <f>F321</f>
        <v>3</v>
      </c>
      <c r="U341" s="55">
        <f>G321</f>
        <v>7</v>
      </c>
      <c r="V341" s="55">
        <f>H321</f>
        <v>12</v>
      </c>
      <c r="W341" s="55">
        <f>I321</f>
        <v>0</v>
      </c>
      <c r="X341" s="55">
        <f>J321</f>
        <v>15</v>
      </c>
      <c r="Y341" s="55">
        <f>K321</f>
        <v>9</v>
      </c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</row>
    <row r="342" spans="1:37" s="84" customFormat="1" ht="18" customHeight="1" x14ac:dyDescent="0.15">
      <c r="B342" s="76" t="s">
        <v>126</v>
      </c>
      <c r="C342" s="72"/>
      <c r="D342" s="73">
        <f>SUM(D325:D341)</f>
        <v>44855.114099999999</v>
      </c>
      <c r="E342" s="73">
        <f>SUM(E325:E341)</f>
        <v>13905.08537099995</v>
      </c>
      <c r="F342" s="73">
        <f>SUM(F325:F341)</f>
        <v>54380.292999999903</v>
      </c>
      <c r="G342" s="73">
        <f>SUM(G325:G341)</f>
        <v>22942.814000483399</v>
      </c>
      <c r="H342" s="73">
        <f>SUM(H325:H341)</f>
        <v>17532.393628516555</v>
      </c>
      <c r="I342" s="73">
        <f>SUM(I325:I341)</f>
        <v>85.865599999999688</v>
      </c>
      <c r="J342" s="73">
        <f>SUM(J325:J341)</f>
        <v>17446.528028516554</v>
      </c>
      <c r="K342" s="73">
        <f>SUM(K325:K341)</f>
        <v>237.48795086193354</v>
      </c>
      <c r="L342" s="74"/>
      <c r="M342" s="75">
        <f t="shared" ref="M342" si="494">IF($H342&lt;0, "--", I342/$H342)</f>
        <v>4.8975400518237689E-3</v>
      </c>
      <c r="N342" s="75">
        <f t="shared" ref="N342" si="495">IF($H342&lt;0, "--", J342/$H342)</f>
        <v>0.99510245994817614</v>
      </c>
      <c r="O342" s="47"/>
      <c r="P342" s="47"/>
      <c r="Q342" s="85"/>
      <c r="R342" s="47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  <c r="AJ342" s="85"/>
      <c r="AK342" s="85"/>
    </row>
    <row r="343" spans="1:37" ht="15" customHeight="1" x14ac:dyDescent="0.15">
      <c r="B343" s="44"/>
      <c r="C343" s="44"/>
      <c r="D343" s="45"/>
      <c r="E343" s="45"/>
      <c r="F343" s="45"/>
      <c r="G343" s="45"/>
      <c r="H343" s="45"/>
      <c r="I343" s="45"/>
      <c r="J343" s="45"/>
      <c r="K343" s="45"/>
      <c r="L343" s="46"/>
      <c r="M343" s="47"/>
      <c r="N343" s="47"/>
      <c r="O343" s="47"/>
      <c r="P343" s="47"/>
      <c r="Q343" s="27"/>
      <c r="R343" s="4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</row>
    <row r="344" spans="1:37" ht="15" customHeight="1" x14ac:dyDescent="0.15">
      <c r="D344" s="43">
        <v>4</v>
      </c>
      <c r="F344" s="42">
        <f>MATCH(F348,focusarea_loads!$A$1:$S$1,0)</f>
        <v>8</v>
      </c>
      <c r="G344" s="42"/>
      <c r="H344" s="42">
        <f>MATCH(H348,focusarea_loads!$A$1:$S$1,0)</f>
        <v>16</v>
      </c>
      <c r="I344" s="42"/>
      <c r="J344" s="42">
        <f>MATCH(J348,focusarea_loads!$A$1:$S$1,0)</f>
        <v>19</v>
      </c>
      <c r="K344" s="42">
        <f>MATCH(K348,focusarea_loads!$A$1:$S$1,0)</f>
        <v>13</v>
      </c>
    </row>
    <row r="345" spans="1:37" ht="17" customHeight="1" x14ac:dyDescent="0.15">
      <c r="B345" s="41"/>
      <c r="C345" s="41"/>
      <c r="D345" s="43">
        <v>2</v>
      </c>
      <c r="F345" s="42">
        <f>MATCH(F348,cluster_load_noFA!$A$1:$P$1,0)</f>
        <v>5</v>
      </c>
      <c r="G345" s="42"/>
      <c r="H345" s="42">
        <f>MATCH(H348,cluster_load_noFA!$A$1:$P$1,0)</f>
        <v>13</v>
      </c>
      <c r="I345" s="42"/>
      <c r="J345" s="42">
        <f>MATCH(J348,cluster_load_noFA!$A$1:$P$1,0)</f>
        <v>16</v>
      </c>
      <c r="K345" s="42">
        <f>MATCH(K348,cluster_load_noFA!$A$1:$P$1,0)</f>
        <v>10</v>
      </c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</row>
    <row r="346" spans="1:37" ht="15" customHeight="1" x14ac:dyDescent="0.15">
      <c r="B346" s="12" t="s">
        <v>124</v>
      </c>
      <c r="C346" s="12"/>
      <c r="D346" s="13"/>
      <c r="E346" s="14" t="s">
        <v>123</v>
      </c>
      <c r="F346" s="15" t="s">
        <v>109</v>
      </c>
      <c r="G346" s="15"/>
      <c r="H346" s="16"/>
      <c r="I346" s="15"/>
      <c r="J346" s="15"/>
      <c r="K346" s="15"/>
      <c r="L346" s="17"/>
      <c r="M346" s="15" t="s">
        <v>110</v>
      </c>
      <c r="N346" s="15"/>
      <c r="O346" s="53"/>
      <c r="P346" s="53"/>
      <c r="Q346" s="10"/>
      <c r="R346" s="53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</row>
    <row r="347" spans="1:37" s="40" customFormat="1" ht="34" customHeight="1" x14ac:dyDescent="0.15">
      <c r="B347" s="39" t="str">
        <f>_xlfn.CONCAT(B299," Cluster")</f>
        <v>Schuylkill Highlands Cluster</v>
      </c>
      <c r="C347" s="39"/>
      <c r="D347" s="18" t="s">
        <v>111</v>
      </c>
      <c r="E347" s="18" t="s">
        <v>112</v>
      </c>
      <c r="F347" s="18" t="s">
        <v>113</v>
      </c>
      <c r="G347" s="18" t="s">
        <v>114</v>
      </c>
      <c r="H347" s="18" t="s">
        <v>115</v>
      </c>
      <c r="I347" s="18" t="s">
        <v>116</v>
      </c>
      <c r="J347" s="18" t="s">
        <v>117</v>
      </c>
      <c r="K347" s="18" t="s">
        <v>118</v>
      </c>
      <c r="L347" s="18"/>
      <c r="M347" s="18" t="s">
        <v>119</v>
      </c>
      <c r="N347" s="18" t="s">
        <v>120</v>
      </c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</row>
    <row r="348" spans="1:37" ht="15" customHeight="1" x14ac:dyDescent="0.15">
      <c r="B348" s="36"/>
      <c r="C348" s="36"/>
      <c r="D348" s="36"/>
      <c r="E348" s="36"/>
      <c r="F348" s="19" t="s">
        <v>5</v>
      </c>
      <c r="G348" s="36"/>
      <c r="H348" s="19" t="s">
        <v>13</v>
      </c>
      <c r="I348" s="36"/>
      <c r="J348" s="19" t="s">
        <v>16</v>
      </c>
      <c r="K348" s="19" t="s">
        <v>10</v>
      </c>
      <c r="L348" s="36"/>
      <c r="M348" s="62" t="s">
        <v>121</v>
      </c>
      <c r="N348" s="63"/>
      <c r="O348" s="54"/>
      <c r="P348" s="54"/>
      <c r="Q348" s="37"/>
      <c r="R348" s="54"/>
      <c r="S348" s="37"/>
      <c r="T348" s="37"/>
      <c r="U348" s="37"/>
      <c r="V348" s="38"/>
      <c r="W348" s="37"/>
      <c r="X348" s="37"/>
      <c r="Y348" s="37"/>
      <c r="Z348" s="37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</row>
    <row r="349" spans="1:37" ht="15" customHeight="1" x14ac:dyDescent="0.15">
      <c r="B349" s="22" t="s">
        <v>76</v>
      </c>
      <c r="C349" s="22"/>
      <c r="D349" s="23" t="e">
        <f>VLOOKUP($B349, focusarea_loads!$A$1:$S$200, R349, FALSE)</f>
        <v>#N/A</v>
      </c>
      <c r="E349" s="23" t="e">
        <f>F349 - SUM(G349:H349)</f>
        <v>#N/A</v>
      </c>
      <c r="F349" s="23" t="e">
        <f>VLOOKUP($B349, focusarea_loads!$A$1:$S$200, T349, FALSE)</f>
        <v>#N/A</v>
      </c>
      <c r="G349" s="23">
        <v>0</v>
      </c>
      <c r="H349" s="23" t="e">
        <f>VLOOKUP($B349, focusarea_loads!$A$1:$S$200, V349, FALSE)</f>
        <v>#N/A</v>
      </c>
      <c r="I349" s="24" t="e">
        <f>H349-J349</f>
        <v>#N/A</v>
      </c>
      <c r="J349" s="23" t="e">
        <f>VLOOKUP($B349, focusarea_loads!$A$1:$S$200, X349, FALSE)</f>
        <v>#N/A</v>
      </c>
      <c r="K349" s="23" t="e">
        <f>VLOOKUP($B349, focusarea_loads!$A$1:$S$200, Y349, FALSE)</f>
        <v>#N/A</v>
      </c>
      <c r="L349" s="25"/>
      <c r="M349" s="26" t="e">
        <f>IF($H349&lt;0, "--", I349/$H349)</f>
        <v>#N/A</v>
      </c>
      <c r="N349" s="26" t="e">
        <f>IF($H349&lt;0, "--", J349/$H349)</f>
        <v>#N/A</v>
      </c>
      <c r="O349" s="26"/>
      <c r="P349" s="52">
        <f t="shared" ref="P349" si="496">B344</f>
        <v>0</v>
      </c>
      <c r="Q349" s="52"/>
      <c r="R349" s="52">
        <f t="shared" ref="R349" si="497">D344</f>
        <v>4</v>
      </c>
      <c r="S349" s="52"/>
      <c r="T349" s="52">
        <f>F344</f>
        <v>8</v>
      </c>
      <c r="U349" s="52">
        <f>G344</f>
        <v>0</v>
      </c>
      <c r="V349" s="52">
        <f>H344</f>
        <v>16</v>
      </c>
      <c r="W349" s="52"/>
      <c r="X349" s="52">
        <f>J344</f>
        <v>19</v>
      </c>
      <c r="Y349" s="52">
        <f>K344</f>
        <v>13</v>
      </c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</row>
    <row r="350" spans="1:37" ht="15" customHeight="1" x14ac:dyDescent="0.15">
      <c r="B350" s="22" t="s">
        <v>78</v>
      </c>
      <c r="C350" s="22"/>
      <c r="D350" s="23" t="e">
        <f>VLOOKUP($B350, focusarea_loads!$A$1:$S$200, R350, FALSE)</f>
        <v>#N/A</v>
      </c>
      <c r="E350" s="23" t="e">
        <f t="shared" ref="E350:E359" si="498">F350 - SUM(G350:H350)</f>
        <v>#N/A</v>
      </c>
      <c r="F350" s="23" t="e">
        <f>VLOOKUP($B350, focusarea_loads!$A$1:$S$200, T350, FALSE)</f>
        <v>#N/A</v>
      </c>
      <c r="G350" s="23">
        <v>0</v>
      </c>
      <c r="H350" s="23" t="e">
        <f>VLOOKUP($B350, focusarea_loads!$A$1:$S$200, V350, FALSE)</f>
        <v>#N/A</v>
      </c>
      <c r="I350" s="24" t="e">
        <f t="shared" ref="I350:I360" si="499">H350-J350</f>
        <v>#N/A</v>
      </c>
      <c r="J350" s="23" t="e">
        <f>VLOOKUP($B350, focusarea_loads!$A$1:$S$200, X350, FALSE)</f>
        <v>#N/A</v>
      </c>
      <c r="K350" s="23" t="e">
        <f>VLOOKUP($B350, focusarea_loads!$A$1:$S$200, Y350, FALSE)</f>
        <v>#N/A</v>
      </c>
      <c r="L350" s="25"/>
      <c r="M350" s="26" t="e">
        <f t="shared" ref="M350:M360" si="500">IF($H350&lt;0, "--", I350/$H350)</f>
        <v>#N/A</v>
      </c>
      <c r="N350" s="26" t="e">
        <f t="shared" ref="N350:N360" si="501">IF($H350&lt;0, "--", J350/$H350)</f>
        <v>#N/A</v>
      </c>
      <c r="O350" s="26"/>
      <c r="P350" s="51">
        <f t="shared" ref="P350:R359" si="502">P349</f>
        <v>0</v>
      </c>
      <c r="Q350" s="51"/>
      <c r="R350" s="51">
        <f t="shared" si="502"/>
        <v>4</v>
      </c>
      <c r="S350" s="51"/>
      <c r="T350" s="51">
        <f>T349</f>
        <v>8</v>
      </c>
      <c r="U350" s="51">
        <f t="shared" ref="U350:V350" si="503">U349</f>
        <v>0</v>
      </c>
      <c r="V350" s="51">
        <f t="shared" si="503"/>
        <v>16</v>
      </c>
      <c r="W350" s="51"/>
      <c r="X350" s="51">
        <f t="shared" ref="X350:Y350" si="504">X349</f>
        <v>19</v>
      </c>
      <c r="Y350" s="51">
        <f t="shared" si="504"/>
        <v>13</v>
      </c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</row>
    <row r="351" spans="1:37" ht="15" customHeight="1" x14ac:dyDescent="0.15">
      <c r="B351" s="22" t="s">
        <v>79</v>
      </c>
      <c r="C351" s="22"/>
      <c r="D351" s="23" t="e">
        <f>VLOOKUP($B351, focusarea_loads!$A$1:$S$200, R351, FALSE)</f>
        <v>#N/A</v>
      </c>
      <c r="E351" s="23" t="e">
        <f t="shared" si="498"/>
        <v>#N/A</v>
      </c>
      <c r="F351" s="23" t="e">
        <f>VLOOKUP($B351, focusarea_loads!$A$1:$S$200, T351, FALSE)</f>
        <v>#N/A</v>
      </c>
      <c r="G351" s="23">
        <v>0</v>
      </c>
      <c r="H351" s="23" t="e">
        <f>VLOOKUP($B351, focusarea_loads!$A$1:$S$200, V351, FALSE)</f>
        <v>#N/A</v>
      </c>
      <c r="I351" s="24" t="e">
        <f t="shared" si="499"/>
        <v>#N/A</v>
      </c>
      <c r="J351" s="23" t="e">
        <f>VLOOKUP($B351, focusarea_loads!$A$1:$S$200, X351, FALSE)</f>
        <v>#N/A</v>
      </c>
      <c r="K351" s="23" t="e">
        <f>VLOOKUP($B351, focusarea_loads!$A$1:$S$200, Y351, FALSE)</f>
        <v>#N/A</v>
      </c>
      <c r="L351" s="25"/>
      <c r="M351" s="26" t="e">
        <f t="shared" si="500"/>
        <v>#N/A</v>
      </c>
      <c r="N351" s="26" t="e">
        <f t="shared" si="501"/>
        <v>#N/A</v>
      </c>
      <c r="O351" s="26"/>
      <c r="P351" s="51">
        <f t="shared" si="502"/>
        <v>0</v>
      </c>
      <c r="Q351" s="51"/>
      <c r="R351" s="51">
        <f t="shared" si="502"/>
        <v>4</v>
      </c>
      <c r="S351" s="51"/>
      <c r="T351" s="51">
        <f t="shared" ref="T351:V351" si="505">T350</f>
        <v>8</v>
      </c>
      <c r="U351" s="51">
        <f t="shared" si="505"/>
        <v>0</v>
      </c>
      <c r="V351" s="51">
        <f t="shared" si="505"/>
        <v>16</v>
      </c>
      <c r="W351" s="51"/>
      <c r="X351" s="51">
        <f t="shared" ref="X351:Y351" si="506">X350</f>
        <v>19</v>
      </c>
      <c r="Y351" s="51">
        <f t="shared" si="506"/>
        <v>13</v>
      </c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</row>
    <row r="352" spans="1:37" ht="15" customHeight="1" x14ac:dyDescent="0.15">
      <c r="B352" s="22" t="s">
        <v>80</v>
      </c>
      <c r="C352" s="22"/>
      <c r="D352" s="23" t="e">
        <f>VLOOKUP($B352, focusarea_loads!$A$1:$S$200, R352, FALSE)</f>
        <v>#N/A</v>
      </c>
      <c r="E352" s="23" t="e">
        <f t="shared" si="498"/>
        <v>#N/A</v>
      </c>
      <c r="F352" s="23" t="e">
        <f>VLOOKUP($B352, focusarea_loads!$A$1:$S$200, T352, FALSE)</f>
        <v>#N/A</v>
      </c>
      <c r="G352" s="23">
        <v>0</v>
      </c>
      <c r="H352" s="23" t="e">
        <f>VLOOKUP($B352, focusarea_loads!$A$1:$S$200, V352, FALSE)</f>
        <v>#N/A</v>
      </c>
      <c r="I352" s="24" t="e">
        <f t="shared" si="499"/>
        <v>#N/A</v>
      </c>
      <c r="J352" s="23" t="e">
        <f>VLOOKUP($B352, focusarea_loads!$A$1:$S$200, X352, FALSE)</f>
        <v>#N/A</v>
      </c>
      <c r="K352" s="23" t="e">
        <f>VLOOKUP($B352, focusarea_loads!$A$1:$S$200, Y352, FALSE)</f>
        <v>#N/A</v>
      </c>
      <c r="L352" s="25"/>
      <c r="M352" s="26" t="e">
        <f t="shared" si="500"/>
        <v>#N/A</v>
      </c>
      <c r="N352" s="26" t="e">
        <f t="shared" si="501"/>
        <v>#N/A</v>
      </c>
      <c r="O352" s="26"/>
      <c r="P352" s="51">
        <f t="shared" si="502"/>
        <v>0</v>
      </c>
      <c r="Q352" s="51"/>
      <c r="R352" s="51">
        <f t="shared" si="502"/>
        <v>4</v>
      </c>
      <c r="S352" s="51"/>
      <c r="T352" s="51">
        <f t="shared" ref="T352:V352" si="507">T351</f>
        <v>8</v>
      </c>
      <c r="U352" s="51">
        <f t="shared" si="507"/>
        <v>0</v>
      </c>
      <c r="V352" s="51">
        <f t="shared" si="507"/>
        <v>16</v>
      </c>
      <c r="W352" s="51"/>
      <c r="X352" s="51">
        <f t="shared" ref="X352:Y352" si="508">X351</f>
        <v>19</v>
      </c>
      <c r="Y352" s="51">
        <f t="shared" si="508"/>
        <v>13</v>
      </c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</row>
    <row r="353" spans="2:37" ht="15" customHeight="1" x14ac:dyDescent="0.15">
      <c r="B353" s="22" t="s">
        <v>81</v>
      </c>
      <c r="C353" s="22"/>
      <c r="D353" s="23" t="e">
        <f>VLOOKUP($B353, focusarea_loads!$A$1:$S$200, R353, FALSE)</f>
        <v>#N/A</v>
      </c>
      <c r="E353" s="23" t="e">
        <f t="shared" si="498"/>
        <v>#N/A</v>
      </c>
      <c r="F353" s="23" t="e">
        <f>VLOOKUP($B353, focusarea_loads!$A$1:$S$200, T353, FALSE)</f>
        <v>#N/A</v>
      </c>
      <c r="G353" s="23">
        <v>0</v>
      </c>
      <c r="H353" s="23" t="e">
        <f>VLOOKUP($B353, focusarea_loads!$A$1:$S$200, V353, FALSE)</f>
        <v>#N/A</v>
      </c>
      <c r="I353" s="24" t="e">
        <f t="shared" si="499"/>
        <v>#N/A</v>
      </c>
      <c r="J353" s="23" t="e">
        <f>VLOOKUP($B353, focusarea_loads!$A$1:$S$200, X353, FALSE)</f>
        <v>#N/A</v>
      </c>
      <c r="K353" s="23" t="e">
        <f>VLOOKUP($B353, focusarea_loads!$A$1:$S$200, Y353, FALSE)</f>
        <v>#N/A</v>
      </c>
      <c r="L353" s="25"/>
      <c r="M353" s="26" t="e">
        <f t="shared" si="500"/>
        <v>#N/A</v>
      </c>
      <c r="N353" s="26" t="e">
        <f t="shared" si="501"/>
        <v>#N/A</v>
      </c>
      <c r="O353" s="26"/>
      <c r="P353" s="51">
        <f t="shared" si="502"/>
        <v>0</v>
      </c>
      <c r="Q353" s="51"/>
      <c r="R353" s="51">
        <f t="shared" si="502"/>
        <v>4</v>
      </c>
      <c r="S353" s="51"/>
      <c r="T353" s="51">
        <f t="shared" ref="T353:V353" si="509">T352</f>
        <v>8</v>
      </c>
      <c r="U353" s="51">
        <f t="shared" si="509"/>
        <v>0</v>
      </c>
      <c r="V353" s="51">
        <f t="shared" si="509"/>
        <v>16</v>
      </c>
      <c r="W353" s="51"/>
      <c r="X353" s="51">
        <f t="shared" ref="X353:Y353" si="510">X352</f>
        <v>19</v>
      </c>
      <c r="Y353" s="51">
        <f t="shared" si="510"/>
        <v>13</v>
      </c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</row>
    <row r="354" spans="2:37" ht="15" customHeight="1" x14ac:dyDescent="0.15">
      <c r="B354" s="22" t="s">
        <v>82</v>
      </c>
      <c r="C354" s="22"/>
      <c r="D354" s="23" t="e">
        <f>VLOOKUP($B354, focusarea_loads!$A$1:$S$200, R354, FALSE)</f>
        <v>#N/A</v>
      </c>
      <c r="E354" s="23" t="e">
        <f t="shared" si="498"/>
        <v>#N/A</v>
      </c>
      <c r="F354" s="23" t="e">
        <f>VLOOKUP($B354, focusarea_loads!$A$1:$S$200, T354, FALSE)</f>
        <v>#N/A</v>
      </c>
      <c r="G354" s="23">
        <v>0</v>
      </c>
      <c r="H354" s="23" t="e">
        <f>VLOOKUP($B354, focusarea_loads!$A$1:$S$200, V354, FALSE)</f>
        <v>#N/A</v>
      </c>
      <c r="I354" s="24" t="e">
        <f t="shared" si="499"/>
        <v>#N/A</v>
      </c>
      <c r="J354" s="23" t="e">
        <f>VLOOKUP($B354, focusarea_loads!$A$1:$S$200, X354, FALSE)</f>
        <v>#N/A</v>
      </c>
      <c r="K354" s="23" t="e">
        <f>VLOOKUP($B354, focusarea_loads!$A$1:$S$200, Y354, FALSE)</f>
        <v>#N/A</v>
      </c>
      <c r="L354" s="25"/>
      <c r="M354" s="26" t="e">
        <f t="shared" si="500"/>
        <v>#N/A</v>
      </c>
      <c r="N354" s="26" t="e">
        <f t="shared" si="501"/>
        <v>#N/A</v>
      </c>
      <c r="O354" s="26"/>
      <c r="P354" s="51">
        <f t="shared" si="502"/>
        <v>0</v>
      </c>
      <c r="Q354" s="51"/>
      <c r="R354" s="51">
        <f t="shared" si="502"/>
        <v>4</v>
      </c>
      <c r="S354" s="51"/>
      <c r="T354" s="51">
        <f t="shared" ref="T354:V354" si="511">T353</f>
        <v>8</v>
      </c>
      <c r="U354" s="51">
        <f t="shared" si="511"/>
        <v>0</v>
      </c>
      <c r="V354" s="51">
        <f t="shared" si="511"/>
        <v>16</v>
      </c>
      <c r="W354" s="51"/>
      <c r="X354" s="51">
        <f t="shared" ref="X354:Y354" si="512">X353</f>
        <v>19</v>
      </c>
      <c r="Y354" s="51">
        <f t="shared" si="512"/>
        <v>13</v>
      </c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</row>
    <row r="355" spans="2:37" ht="15" customHeight="1" x14ac:dyDescent="0.15">
      <c r="B355" s="22" t="s">
        <v>83</v>
      </c>
      <c r="C355" s="22"/>
      <c r="D355" s="23" t="e">
        <f>VLOOKUP($B355, focusarea_loads!$A$1:$S$200, R355, FALSE)</f>
        <v>#N/A</v>
      </c>
      <c r="E355" s="23" t="e">
        <f t="shared" si="498"/>
        <v>#N/A</v>
      </c>
      <c r="F355" s="23" t="e">
        <f>VLOOKUP($B355, focusarea_loads!$A$1:$S$200, T355, FALSE)</f>
        <v>#N/A</v>
      </c>
      <c r="G355" s="23">
        <v>0</v>
      </c>
      <c r="H355" s="23" t="e">
        <f>VLOOKUP($B355, focusarea_loads!$A$1:$S$200, V355, FALSE)</f>
        <v>#N/A</v>
      </c>
      <c r="I355" s="24" t="e">
        <f t="shared" si="499"/>
        <v>#N/A</v>
      </c>
      <c r="J355" s="23" t="e">
        <f>VLOOKUP($B355, focusarea_loads!$A$1:$S$200, X355, FALSE)</f>
        <v>#N/A</v>
      </c>
      <c r="K355" s="23" t="e">
        <f>VLOOKUP($B355, focusarea_loads!$A$1:$S$200, Y355, FALSE)</f>
        <v>#N/A</v>
      </c>
      <c r="L355" s="25"/>
      <c r="M355" s="26" t="e">
        <f t="shared" si="500"/>
        <v>#N/A</v>
      </c>
      <c r="N355" s="26" t="e">
        <f t="shared" si="501"/>
        <v>#N/A</v>
      </c>
      <c r="O355" s="26"/>
      <c r="P355" s="51">
        <f t="shared" si="502"/>
        <v>0</v>
      </c>
      <c r="Q355" s="51"/>
      <c r="R355" s="51">
        <f t="shared" si="502"/>
        <v>4</v>
      </c>
      <c r="S355" s="51"/>
      <c r="T355" s="51">
        <f t="shared" ref="T355:V355" si="513">T354</f>
        <v>8</v>
      </c>
      <c r="U355" s="51">
        <f t="shared" si="513"/>
        <v>0</v>
      </c>
      <c r="V355" s="51">
        <f t="shared" si="513"/>
        <v>16</v>
      </c>
      <c r="W355" s="51"/>
      <c r="X355" s="51">
        <f t="shared" ref="X355:Y355" si="514">X354</f>
        <v>19</v>
      </c>
      <c r="Y355" s="51">
        <f t="shared" si="514"/>
        <v>13</v>
      </c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</row>
    <row r="356" spans="2:37" ht="15" customHeight="1" x14ac:dyDescent="0.15">
      <c r="B356" s="22" t="s">
        <v>84</v>
      </c>
      <c r="C356" s="22"/>
      <c r="D356" s="23" t="e">
        <f>VLOOKUP($B356, focusarea_loads!$A$1:$S$200, R356, FALSE)</f>
        <v>#N/A</v>
      </c>
      <c r="E356" s="23" t="e">
        <f t="shared" si="498"/>
        <v>#N/A</v>
      </c>
      <c r="F356" s="23" t="e">
        <f>VLOOKUP($B356, focusarea_loads!$A$1:$S$200, T356, FALSE)</f>
        <v>#N/A</v>
      </c>
      <c r="G356" s="23">
        <v>0</v>
      </c>
      <c r="H356" s="23" t="e">
        <f>VLOOKUP($B356, focusarea_loads!$A$1:$S$200, V356, FALSE)</f>
        <v>#N/A</v>
      </c>
      <c r="I356" s="24" t="e">
        <f t="shared" si="499"/>
        <v>#N/A</v>
      </c>
      <c r="J356" s="23" t="e">
        <f>VLOOKUP($B356, focusarea_loads!$A$1:$S$200, X356, FALSE)</f>
        <v>#N/A</v>
      </c>
      <c r="K356" s="23" t="e">
        <f>VLOOKUP($B356, focusarea_loads!$A$1:$S$200, Y356, FALSE)</f>
        <v>#N/A</v>
      </c>
      <c r="L356" s="25"/>
      <c r="M356" s="26" t="e">
        <f t="shared" si="500"/>
        <v>#N/A</v>
      </c>
      <c r="N356" s="26" t="e">
        <f t="shared" si="501"/>
        <v>#N/A</v>
      </c>
      <c r="O356" s="26"/>
      <c r="P356" s="51">
        <f t="shared" si="502"/>
        <v>0</v>
      </c>
      <c r="Q356" s="51"/>
      <c r="R356" s="51">
        <f t="shared" si="502"/>
        <v>4</v>
      </c>
      <c r="S356" s="51"/>
      <c r="T356" s="51">
        <f t="shared" ref="T356:V356" si="515">T355</f>
        <v>8</v>
      </c>
      <c r="U356" s="51">
        <f t="shared" si="515"/>
        <v>0</v>
      </c>
      <c r="V356" s="51">
        <f t="shared" si="515"/>
        <v>16</v>
      </c>
      <c r="W356" s="51"/>
      <c r="X356" s="51">
        <f t="shared" ref="X356:Y356" si="516">X355</f>
        <v>19</v>
      </c>
      <c r="Y356" s="51">
        <f t="shared" si="516"/>
        <v>13</v>
      </c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</row>
    <row r="357" spans="2:37" ht="15" customHeight="1" x14ac:dyDescent="0.15">
      <c r="B357" s="22" t="s">
        <v>85</v>
      </c>
      <c r="C357" s="22"/>
      <c r="D357" s="23" t="e">
        <f>VLOOKUP($B357, focusarea_loads!$A$1:$S$200, R357, FALSE)</f>
        <v>#N/A</v>
      </c>
      <c r="E357" s="23" t="e">
        <f t="shared" si="498"/>
        <v>#N/A</v>
      </c>
      <c r="F357" s="23" t="e">
        <f>VLOOKUP($B357, focusarea_loads!$A$1:$S$200, T357, FALSE)</f>
        <v>#N/A</v>
      </c>
      <c r="G357" s="23">
        <v>0</v>
      </c>
      <c r="H357" s="23" t="e">
        <f>VLOOKUP($B357, focusarea_loads!$A$1:$S$200, V357, FALSE)</f>
        <v>#N/A</v>
      </c>
      <c r="I357" s="24" t="e">
        <f t="shared" si="499"/>
        <v>#N/A</v>
      </c>
      <c r="J357" s="23" t="e">
        <f>VLOOKUP($B357, focusarea_loads!$A$1:$S$200, X357, FALSE)</f>
        <v>#N/A</v>
      </c>
      <c r="K357" s="23" t="e">
        <f>VLOOKUP($B357, focusarea_loads!$A$1:$S$200, Y357, FALSE)</f>
        <v>#N/A</v>
      </c>
      <c r="L357" s="25"/>
      <c r="M357" s="26" t="e">
        <f t="shared" si="500"/>
        <v>#N/A</v>
      </c>
      <c r="N357" s="26" t="e">
        <f t="shared" si="501"/>
        <v>#N/A</v>
      </c>
      <c r="O357" s="26"/>
      <c r="P357" s="51">
        <f t="shared" si="502"/>
        <v>0</v>
      </c>
      <c r="Q357" s="51"/>
      <c r="R357" s="51">
        <f t="shared" si="502"/>
        <v>4</v>
      </c>
      <c r="S357" s="51"/>
      <c r="T357" s="51">
        <f t="shared" ref="T357:V357" si="517">T356</f>
        <v>8</v>
      </c>
      <c r="U357" s="51">
        <f t="shared" si="517"/>
        <v>0</v>
      </c>
      <c r="V357" s="51">
        <f t="shared" si="517"/>
        <v>16</v>
      </c>
      <c r="W357" s="51"/>
      <c r="X357" s="51">
        <f t="shared" ref="X357:Y357" si="518">X356</f>
        <v>19</v>
      </c>
      <c r="Y357" s="51">
        <f t="shared" si="518"/>
        <v>13</v>
      </c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</row>
    <row r="358" spans="2:37" ht="15" customHeight="1" x14ac:dyDescent="0.15">
      <c r="B358" s="22" t="s">
        <v>86</v>
      </c>
      <c r="C358" s="22"/>
      <c r="D358" s="23" t="e">
        <f>VLOOKUP($B358, focusarea_loads!$A$1:$S$200, R358, FALSE)</f>
        <v>#N/A</v>
      </c>
      <c r="E358" s="23" t="e">
        <f t="shared" si="498"/>
        <v>#N/A</v>
      </c>
      <c r="F358" s="23" t="e">
        <f>VLOOKUP($B358, focusarea_loads!$A$1:$S$200, T358, FALSE)</f>
        <v>#N/A</v>
      </c>
      <c r="G358" s="23">
        <v>0</v>
      </c>
      <c r="H358" s="23" t="e">
        <f>VLOOKUP($B358, focusarea_loads!$A$1:$S$200, V358, FALSE)</f>
        <v>#N/A</v>
      </c>
      <c r="I358" s="24" t="e">
        <f t="shared" si="499"/>
        <v>#N/A</v>
      </c>
      <c r="J358" s="23" t="e">
        <f>VLOOKUP($B358, focusarea_loads!$A$1:$S$200, X358, FALSE)</f>
        <v>#N/A</v>
      </c>
      <c r="K358" s="23" t="e">
        <f>VLOOKUP($B358, focusarea_loads!$A$1:$S$200, Y358, FALSE)</f>
        <v>#N/A</v>
      </c>
      <c r="L358" s="25"/>
      <c r="M358" s="26" t="e">
        <f t="shared" si="500"/>
        <v>#N/A</v>
      </c>
      <c r="N358" s="26" t="e">
        <f t="shared" si="501"/>
        <v>#N/A</v>
      </c>
      <c r="O358" s="26"/>
      <c r="P358" s="51">
        <f t="shared" si="502"/>
        <v>0</v>
      </c>
      <c r="Q358" s="51"/>
      <c r="R358" s="51">
        <f t="shared" si="502"/>
        <v>4</v>
      </c>
      <c r="S358" s="51"/>
      <c r="T358" s="51">
        <f t="shared" ref="T358:V358" si="519">T357</f>
        <v>8</v>
      </c>
      <c r="U358" s="51">
        <f t="shared" si="519"/>
        <v>0</v>
      </c>
      <c r="V358" s="51">
        <f t="shared" si="519"/>
        <v>16</v>
      </c>
      <c r="W358" s="51"/>
      <c r="X358" s="51">
        <f t="shared" ref="X358:Y358" si="520">X357</f>
        <v>19</v>
      </c>
      <c r="Y358" s="51">
        <f t="shared" si="520"/>
        <v>13</v>
      </c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</row>
    <row r="359" spans="2:37" ht="15" customHeight="1" x14ac:dyDescent="0.15">
      <c r="B359" s="22" t="s">
        <v>87</v>
      </c>
      <c r="C359" s="22"/>
      <c r="D359" s="23" t="e">
        <f>VLOOKUP($B359, focusarea_loads!$A$1:$S$200, R359, FALSE)</f>
        <v>#N/A</v>
      </c>
      <c r="E359" s="23" t="e">
        <f t="shared" si="498"/>
        <v>#N/A</v>
      </c>
      <c r="F359" s="23" t="e">
        <f>VLOOKUP($B359, focusarea_loads!$A$1:$S$200, T359, FALSE)</f>
        <v>#N/A</v>
      </c>
      <c r="G359" s="23">
        <v>0</v>
      </c>
      <c r="H359" s="23" t="e">
        <f>VLOOKUP($B359, focusarea_loads!$A$1:$S$200, V359, FALSE)</f>
        <v>#N/A</v>
      </c>
      <c r="I359" s="24" t="e">
        <f t="shared" si="499"/>
        <v>#N/A</v>
      </c>
      <c r="J359" s="23" t="e">
        <f>VLOOKUP($B359, focusarea_loads!$A$1:$S$200, X359, FALSE)</f>
        <v>#N/A</v>
      </c>
      <c r="K359" s="23" t="e">
        <f>VLOOKUP($B359, focusarea_loads!$A$1:$S$200, Y359, FALSE)</f>
        <v>#N/A</v>
      </c>
      <c r="L359" s="25"/>
      <c r="M359" s="26" t="e">
        <f t="shared" si="500"/>
        <v>#N/A</v>
      </c>
      <c r="N359" s="26" t="e">
        <f t="shared" si="501"/>
        <v>#N/A</v>
      </c>
      <c r="O359" s="26"/>
      <c r="P359" s="51">
        <f t="shared" si="502"/>
        <v>0</v>
      </c>
      <c r="Q359" s="51"/>
      <c r="R359" s="51">
        <f t="shared" si="502"/>
        <v>4</v>
      </c>
      <c r="S359" s="51"/>
      <c r="T359" s="51">
        <f t="shared" ref="T359:V359" si="521">T358</f>
        <v>8</v>
      </c>
      <c r="U359" s="51">
        <f t="shared" si="521"/>
        <v>0</v>
      </c>
      <c r="V359" s="51">
        <f t="shared" si="521"/>
        <v>16</v>
      </c>
      <c r="W359" s="51"/>
      <c r="X359" s="51">
        <f t="shared" ref="X359:Y359" si="522">X358</f>
        <v>19</v>
      </c>
      <c r="Y359" s="51">
        <f t="shared" si="522"/>
        <v>13</v>
      </c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</row>
    <row r="360" spans="2:37" ht="15" customHeight="1" x14ac:dyDescent="0.15">
      <c r="B360" s="28" t="s">
        <v>125</v>
      </c>
      <c r="C360" s="28"/>
      <c r="D360" s="23">
        <f>VLOOKUP($B299, cluster_load_noFA!$A$1:$P$10, R360, FALSE)</f>
        <v>20561.3452</v>
      </c>
      <c r="E360" s="23">
        <f>F360 - SUM(G360:H360)</f>
        <v>18994570.695759989</v>
      </c>
      <c r="F360" s="23">
        <f>VLOOKUP($B299, cluster_load_noFA!$A$1:$P$10, T360, FALSE)</f>
        <v>15120123.816</v>
      </c>
      <c r="G360" s="23">
        <v>0</v>
      </c>
      <c r="H360" s="23">
        <f>VLOOKUP($B299, cluster_load_noFA!$A$1:$P$10, V360, FALSE)</f>
        <v>-3874446.8797599901</v>
      </c>
      <c r="I360" s="24">
        <f t="shared" si="499"/>
        <v>0</v>
      </c>
      <c r="J360" s="23">
        <f>VLOOKUP($B299, cluster_load_noFA!$A$1:$P$10, X360, FALSE)</f>
        <v>-3874446.8797599901</v>
      </c>
      <c r="K360" s="23">
        <f>VLOOKUP($B299, cluster_load_noFA!$A$1:$P$10, Y360, FALSE)</f>
        <v>50211.376628034697</v>
      </c>
      <c r="L360" s="25"/>
      <c r="M360" s="26" t="str">
        <f t="shared" si="500"/>
        <v>--</v>
      </c>
      <c r="N360" s="26" t="str">
        <f t="shared" si="501"/>
        <v>--</v>
      </c>
      <c r="O360" s="26"/>
      <c r="P360" s="55">
        <f>B345</f>
        <v>0</v>
      </c>
      <c r="Q360" s="55">
        <f t="shared" ref="Q360" si="523">C345</f>
        <v>0</v>
      </c>
      <c r="R360" s="55">
        <f>D345</f>
        <v>2</v>
      </c>
      <c r="S360" s="55">
        <f t="shared" ref="S360" si="524">E345</f>
        <v>0</v>
      </c>
      <c r="T360" s="55">
        <f t="shared" ref="T360" si="525">F345</f>
        <v>5</v>
      </c>
      <c r="U360" s="55">
        <f t="shared" ref="U360" si="526">G345</f>
        <v>0</v>
      </c>
      <c r="V360" s="55">
        <f t="shared" ref="V360" si="527">H345</f>
        <v>13</v>
      </c>
      <c r="W360" s="55">
        <f t="shared" ref="W360" si="528">I345</f>
        <v>0</v>
      </c>
      <c r="X360" s="55">
        <f t="shared" ref="X360" si="529">J345</f>
        <v>16</v>
      </c>
      <c r="Y360" s="55">
        <f t="shared" ref="Y360" si="530">K345</f>
        <v>10</v>
      </c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</row>
    <row r="361" spans="2:37" ht="15" customHeight="1" x14ac:dyDescent="0.15">
      <c r="B361" s="28"/>
      <c r="C361" s="28"/>
      <c r="D361" s="25"/>
      <c r="E361" s="25"/>
      <c r="F361" s="25"/>
      <c r="G361" s="25"/>
      <c r="H361" s="25"/>
      <c r="I361" s="29"/>
      <c r="J361" s="25"/>
      <c r="K361" s="25"/>
      <c r="L361" s="25"/>
      <c r="M361" s="25"/>
      <c r="N361" s="25"/>
      <c r="O361" s="25"/>
      <c r="P361" s="25"/>
      <c r="Q361" s="27"/>
      <c r="R361" s="25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</row>
    <row r="362" spans="2:37" ht="15" customHeight="1" x14ac:dyDescent="0.15">
      <c r="B362" s="30" t="s">
        <v>126</v>
      </c>
      <c r="C362" s="30"/>
      <c r="D362" s="31" t="e">
        <f t="shared" ref="D362:K362" si="531">SUM(D349:D360)</f>
        <v>#N/A</v>
      </c>
      <c r="E362" s="31" t="e">
        <f t="shared" si="531"/>
        <v>#N/A</v>
      </c>
      <c r="F362" s="31" t="e">
        <f t="shared" si="531"/>
        <v>#N/A</v>
      </c>
      <c r="G362" s="31">
        <f t="shared" si="531"/>
        <v>0</v>
      </c>
      <c r="H362" s="31" t="e">
        <f t="shared" si="531"/>
        <v>#N/A</v>
      </c>
      <c r="I362" s="31" t="e">
        <f t="shared" si="531"/>
        <v>#N/A</v>
      </c>
      <c r="J362" s="31" t="e">
        <f t="shared" si="531"/>
        <v>#N/A</v>
      </c>
      <c r="K362" s="31" t="e">
        <f t="shared" si="531"/>
        <v>#N/A</v>
      </c>
      <c r="L362" s="32"/>
      <c r="M362" s="33" t="e">
        <f t="shared" ref="M362" si="532">IF($H362&lt;0, "--", I362/$H362)</f>
        <v>#N/A</v>
      </c>
      <c r="N362" s="33" t="e">
        <f t="shared" ref="N362" si="533">IF($H362&lt;0, "--", J362/$H362)</f>
        <v>#N/A</v>
      </c>
      <c r="O362" s="47"/>
      <c r="P362" s="47"/>
      <c r="Q362" s="27"/>
      <c r="R362" s="4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</row>
    <row r="363" spans="2:37" ht="15" customHeight="1" x14ac:dyDescent="0.15">
      <c r="B363" s="9"/>
      <c r="C363" s="9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</row>
    <row r="364" spans="2:37" s="49" customFormat="1" ht="15" customHeight="1" x14ac:dyDescent="0.15">
      <c r="B364" s="50" t="s">
        <v>89</v>
      </c>
      <c r="C364" s="50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 t="s">
        <v>128</v>
      </c>
      <c r="Q364" s="48"/>
      <c r="R364" s="48" t="s">
        <v>128</v>
      </c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</row>
    <row r="365" spans="2:37" ht="15" customHeight="1" x14ac:dyDescent="0.15">
      <c r="B365" s="9"/>
      <c r="C365" s="9"/>
      <c r="D365" s="43">
        <v>4</v>
      </c>
      <c r="F365" s="42">
        <f>MATCH(F369,focusarea_loads!$A$1:$S$1,0)</f>
        <v>7</v>
      </c>
      <c r="G365" s="42">
        <f>MATCH(G369,focusarea_loads!$A$1:$S$1,0)</f>
        <v>9</v>
      </c>
      <c r="H365" s="42">
        <f>MATCH(H369,focusarea_loads!$A$1:$S$1,0)</f>
        <v>14</v>
      </c>
      <c r="I365" s="42"/>
      <c r="J365" s="42">
        <f>MATCH(J369,focusarea_loads!$A$1:$S$1,0)</f>
        <v>17</v>
      </c>
      <c r="K365" s="42">
        <f>MATCH(K369,focusarea_loads!$A$1:$S$1,0)</f>
        <v>11</v>
      </c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</row>
    <row r="366" spans="2:37" ht="15" customHeight="1" x14ac:dyDescent="0.15">
      <c r="B366" s="41"/>
      <c r="C366" s="41"/>
      <c r="D366" s="43">
        <v>2</v>
      </c>
      <c r="F366" s="42">
        <f>MATCH(F369,cluster_load_noFA!$A$1:$P$1,0)</f>
        <v>4</v>
      </c>
      <c r="G366" s="42">
        <f>MATCH(G369,cluster_load_noFA!$A$1:$P$1,0)</f>
        <v>6</v>
      </c>
      <c r="H366" s="42">
        <f>MATCH(H369,cluster_load_noFA!$A$1:$P$1,0)</f>
        <v>11</v>
      </c>
      <c r="I366" s="42"/>
      <c r="J366" s="42">
        <f>MATCH(J369,cluster_load_noFA!$A$1:$P$1,0)</f>
        <v>14</v>
      </c>
      <c r="K366" s="42">
        <f>MATCH(K369,cluster_load_noFA!$A$1:$P$1,0)</f>
        <v>8</v>
      </c>
      <c r="L366" s="34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</row>
    <row r="367" spans="2:37" ht="15" customHeight="1" x14ac:dyDescent="0.15">
      <c r="B367" s="12" t="s">
        <v>124</v>
      </c>
      <c r="C367" s="12"/>
      <c r="D367" s="13"/>
      <c r="E367" s="14" t="s">
        <v>122</v>
      </c>
      <c r="F367" s="15" t="s">
        <v>109</v>
      </c>
      <c r="G367" s="15"/>
      <c r="H367" s="16"/>
      <c r="I367" s="15"/>
      <c r="J367" s="15"/>
      <c r="K367" s="15"/>
      <c r="L367" s="17"/>
      <c r="M367" s="15" t="s">
        <v>110</v>
      </c>
      <c r="N367" s="15"/>
      <c r="O367" s="53"/>
      <c r="P367" s="53"/>
      <c r="Q367" s="35"/>
      <c r="R367" s="53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</row>
    <row r="368" spans="2:37" s="40" customFormat="1" ht="34" customHeight="1" x14ac:dyDescent="0.15">
      <c r="B368" s="39" t="str">
        <f>_xlfn.CONCAT(B364," Cluster")</f>
        <v>Upper Lehigh Cluster</v>
      </c>
      <c r="C368" s="39"/>
      <c r="D368" s="18" t="s">
        <v>111</v>
      </c>
      <c r="E368" s="18" t="s">
        <v>112</v>
      </c>
      <c r="F368" s="18" t="s">
        <v>113</v>
      </c>
      <c r="G368" s="18" t="s">
        <v>114</v>
      </c>
      <c r="H368" s="18" t="s">
        <v>115</v>
      </c>
      <c r="I368" s="18" t="s">
        <v>116</v>
      </c>
      <c r="J368" s="18" t="s">
        <v>117</v>
      </c>
      <c r="K368" s="18" t="s">
        <v>118</v>
      </c>
      <c r="L368" s="18"/>
      <c r="M368" s="18" t="s">
        <v>119</v>
      </c>
      <c r="N368" s="18" t="s">
        <v>120</v>
      </c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</row>
    <row r="369" spans="2:37" ht="15" customHeight="1" x14ac:dyDescent="0.15">
      <c r="B369" s="36"/>
      <c r="C369" s="36"/>
      <c r="D369" s="36"/>
      <c r="E369" s="36"/>
      <c r="F369" s="19" t="s">
        <v>4</v>
      </c>
      <c r="G369" s="19" t="s">
        <v>7</v>
      </c>
      <c r="H369" s="19" t="s">
        <v>11</v>
      </c>
      <c r="I369" s="36"/>
      <c r="J369" s="19" t="s">
        <v>14</v>
      </c>
      <c r="K369" s="19" t="s">
        <v>8</v>
      </c>
      <c r="L369" s="36"/>
      <c r="M369" s="62" t="s">
        <v>127</v>
      </c>
      <c r="N369" s="63"/>
      <c r="O369" s="54"/>
      <c r="P369" s="54"/>
      <c r="Q369" s="37"/>
      <c r="R369" s="54"/>
      <c r="S369" s="37"/>
      <c r="T369" s="37"/>
      <c r="U369" s="37"/>
      <c r="V369" s="38"/>
      <c r="W369" s="37"/>
      <c r="X369" s="37"/>
      <c r="Y369" s="37"/>
      <c r="Z369" s="37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</row>
    <row r="370" spans="2:37" ht="15" customHeight="1" x14ac:dyDescent="0.15">
      <c r="B370" s="22" t="s">
        <v>88</v>
      </c>
      <c r="C370" s="22"/>
      <c r="D370" s="23" t="e">
        <f>VLOOKUP($B370, focusarea_loads!$A$1:$S$200, R370, FALSE)</f>
        <v>#N/A</v>
      </c>
      <c r="E370" s="23" t="e">
        <f>F370 - SUM(G370:H370)</f>
        <v>#N/A</v>
      </c>
      <c r="F370" s="23" t="e">
        <f>VLOOKUP($B370, focusarea_loads!$A$1:$S$200, T370, FALSE)</f>
        <v>#N/A</v>
      </c>
      <c r="G370" s="23" t="e">
        <f>VLOOKUP($B370, focusarea_loads!$A$1:$S$200, U370, FALSE)</f>
        <v>#N/A</v>
      </c>
      <c r="H370" s="23" t="e">
        <f>VLOOKUP($B370, focusarea_loads!$A$1:$S$200, V370, FALSE)</f>
        <v>#N/A</v>
      </c>
      <c r="I370" s="24" t="e">
        <f>H370-J370</f>
        <v>#N/A</v>
      </c>
      <c r="J370" s="23" t="e">
        <f>VLOOKUP($B370, focusarea_loads!$A$1:$S$200, X370, FALSE)</f>
        <v>#N/A</v>
      </c>
      <c r="K370" s="23" t="e">
        <f>VLOOKUP($B370, focusarea_loads!$A$1:$S$200, Y370, FALSE)</f>
        <v>#N/A</v>
      </c>
      <c r="L370" s="25"/>
      <c r="M370" s="26" t="e">
        <f>IF($H370&lt;0, "--", I370/$H370)</f>
        <v>#N/A</v>
      </c>
      <c r="N370" s="26" t="e">
        <f>IF($H370&lt;0, "--", J370/$H370)</f>
        <v>#N/A</v>
      </c>
      <c r="O370" s="26"/>
      <c r="P370" s="52">
        <f t="shared" ref="P370" si="534">B365</f>
        <v>0</v>
      </c>
      <c r="Q370" s="52"/>
      <c r="R370" s="52">
        <f t="shared" ref="R370" si="535">D365</f>
        <v>4</v>
      </c>
      <c r="S370" s="52"/>
      <c r="T370" s="52">
        <f>F365</f>
        <v>7</v>
      </c>
      <c r="U370" s="52">
        <f>G365</f>
        <v>9</v>
      </c>
      <c r="V370" s="52">
        <f>H365</f>
        <v>14</v>
      </c>
      <c r="W370" s="52"/>
      <c r="X370" s="52">
        <f>J365</f>
        <v>17</v>
      </c>
      <c r="Y370" s="52">
        <f>K365</f>
        <v>11</v>
      </c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</row>
    <row r="371" spans="2:37" ht="15" customHeight="1" x14ac:dyDescent="0.15">
      <c r="B371" s="22" t="s">
        <v>90</v>
      </c>
      <c r="C371" s="22"/>
      <c r="D371" s="23" t="e">
        <f>VLOOKUP($B371, focusarea_loads!$A$1:$S$200, R371, FALSE)</f>
        <v>#N/A</v>
      </c>
      <c r="E371" s="23" t="e">
        <f t="shared" ref="E371:E381" si="536">F371 - SUM(G371:H371)</f>
        <v>#N/A</v>
      </c>
      <c r="F371" s="23" t="e">
        <f>VLOOKUP($B371, focusarea_loads!$A$1:$S$200, T371, FALSE)</f>
        <v>#N/A</v>
      </c>
      <c r="G371" s="23" t="e">
        <f>VLOOKUP($B371, focusarea_loads!$A$1:$S$200, U371, FALSE)</f>
        <v>#N/A</v>
      </c>
      <c r="H371" s="23" t="e">
        <f>VLOOKUP($B371, focusarea_loads!$A$1:$S$200, V371, FALSE)</f>
        <v>#N/A</v>
      </c>
      <c r="I371" s="24" t="e">
        <f t="shared" ref="I371:I382" si="537">H371-J371</f>
        <v>#N/A</v>
      </c>
      <c r="J371" s="23" t="e">
        <f>VLOOKUP($B371, focusarea_loads!$A$1:$S$200, X371, FALSE)</f>
        <v>#N/A</v>
      </c>
      <c r="K371" s="23" t="e">
        <f>VLOOKUP($B371, focusarea_loads!$A$1:$S$200, Y371, FALSE)</f>
        <v>#N/A</v>
      </c>
      <c r="L371" s="25"/>
      <c r="M371" s="26" t="e">
        <f t="shared" ref="M371:M382" si="538">IF($H371&lt;0, "--", I371/$H371)</f>
        <v>#N/A</v>
      </c>
      <c r="N371" s="26" t="e">
        <f t="shared" ref="N371:N382" si="539">IF($H371&lt;0, "--", J371/$H371)</f>
        <v>#N/A</v>
      </c>
      <c r="O371" s="26"/>
      <c r="P371" s="51">
        <f t="shared" ref="P371:R380" si="540">P370</f>
        <v>0</v>
      </c>
      <c r="Q371" s="51"/>
      <c r="R371" s="51">
        <f t="shared" si="540"/>
        <v>4</v>
      </c>
      <c r="S371" s="51"/>
      <c r="T371" s="51">
        <f>T370</f>
        <v>7</v>
      </c>
      <c r="U371" s="51">
        <f t="shared" ref="U371:V371" si="541">U370</f>
        <v>9</v>
      </c>
      <c r="V371" s="51">
        <f t="shared" si="541"/>
        <v>14</v>
      </c>
      <c r="W371" s="51"/>
      <c r="X371" s="51">
        <f t="shared" ref="X371:Y371" si="542">X370</f>
        <v>17</v>
      </c>
      <c r="Y371" s="51">
        <f t="shared" si="542"/>
        <v>11</v>
      </c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</row>
    <row r="372" spans="2:37" ht="15" customHeight="1" x14ac:dyDescent="0.15">
      <c r="B372" s="22" t="s">
        <v>91</v>
      </c>
      <c r="C372" s="22"/>
      <c r="D372" s="23" t="e">
        <f>VLOOKUP($B372, focusarea_loads!$A$1:$S$200, R372, FALSE)</f>
        <v>#N/A</v>
      </c>
      <c r="E372" s="23" t="e">
        <f t="shared" si="536"/>
        <v>#N/A</v>
      </c>
      <c r="F372" s="23" t="e">
        <f>VLOOKUP($B372, focusarea_loads!$A$1:$S$200, T372, FALSE)</f>
        <v>#N/A</v>
      </c>
      <c r="G372" s="23" t="e">
        <f>VLOOKUP($B372, focusarea_loads!$A$1:$S$200, U372, FALSE)</f>
        <v>#N/A</v>
      </c>
      <c r="H372" s="23" t="e">
        <f>VLOOKUP($B372, focusarea_loads!$A$1:$S$200, V372, FALSE)</f>
        <v>#N/A</v>
      </c>
      <c r="I372" s="24" t="e">
        <f t="shared" si="537"/>
        <v>#N/A</v>
      </c>
      <c r="J372" s="23" t="e">
        <f>VLOOKUP($B372, focusarea_loads!$A$1:$S$200, X372, FALSE)</f>
        <v>#N/A</v>
      </c>
      <c r="K372" s="23" t="e">
        <f>VLOOKUP($B372, focusarea_loads!$A$1:$S$200, Y372, FALSE)</f>
        <v>#N/A</v>
      </c>
      <c r="L372" s="25"/>
      <c r="M372" s="26" t="e">
        <f t="shared" si="538"/>
        <v>#N/A</v>
      </c>
      <c r="N372" s="26" t="e">
        <f t="shared" si="539"/>
        <v>#N/A</v>
      </c>
      <c r="O372" s="26"/>
      <c r="P372" s="51">
        <f t="shared" si="540"/>
        <v>0</v>
      </c>
      <c r="Q372" s="51"/>
      <c r="R372" s="51">
        <f t="shared" si="540"/>
        <v>4</v>
      </c>
      <c r="S372" s="51"/>
      <c r="T372" s="51">
        <f t="shared" ref="T372:V372" si="543">T371</f>
        <v>7</v>
      </c>
      <c r="U372" s="51">
        <f t="shared" si="543"/>
        <v>9</v>
      </c>
      <c r="V372" s="51">
        <f t="shared" si="543"/>
        <v>14</v>
      </c>
      <c r="W372" s="51"/>
      <c r="X372" s="51">
        <f t="shared" ref="X372:Y372" si="544">X371</f>
        <v>17</v>
      </c>
      <c r="Y372" s="51">
        <f t="shared" si="544"/>
        <v>11</v>
      </c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</row>
    <row r="373" spans="2:37" ht="15" customHeight="1" x14ac:dyDescent="0.15">
      <c r="B373" s="22" t="s">
        <v>93</v>
      </c>
      <c r="C373" s="22"/>
      <c r="D373" s="23" t="e">
        <f>VLOOKUP($B373, focusarea_loads!$A$1:$S$200, R373, FALSE)</f>
        <v>#N/A</v>
      </c>
      <c r="E373" s="23" t="e">
        <f t="shared" si="536"/>
        <v>#N/A</v>
      </c>
      <c r="F373" s="23" t="e">
        <f>VLOOKUP($B373, focusarea_loads!$A$1:$S$200, T373, FALSE)</f>
        <v>#N/A</v>
      </c>
      <c r="G373" s="23" t="e">
        <f>VLOOKUP($B373, focusarea_loads!$A$1:$S$200, U373, FALSE)</f>
        <v>#N/A</v>
      </c>
      <c r="H373" s="23" t="e">
        <f>VLOOKUP($B373, focusarea_loads!$A$1:$S$200, V373, FALSE)</f>
        <v>#N/A</v>
      </c>
      <c r="I373" s="24" t="e">
        <f t="shared" si="537"/>
        <v>#N/A</v>
      </c>
      <c r="J373" s="23" t="e">
        <f>VLOOKUP($B373, focusarea_loads!$A$1:$S$200, X373, FALSE)</f>
        <v>#N/A</v>
      </c>
      <c r="K373" s="23" t="e">
        <f>VLOOKUP($B373, focusarea_loads!$A$1:$S$200, Y373, FALSE)</f>
        <v>#N/A</v>
      </c>
      <c r="L373" s="25"/>
      <c r="M373" s="26" t="e">
        <f t="shared" si="538"/>
        <v>#N/A</v>
      </c>
      <c r="N373" s="26" t="e">
        <f t="shared" si="539"/>
        <v>#N/A</v>
      </c>
      <c r="O373" s="26"/>
      <c r="P373" s="51">
        <f t="shared" si="540"/>
        <v>0</v>
      </c>
      <c r="Q373" s="51"/>
      <c r="R373" s="51">
        <f t="shared" si="540"/>
        <v>4</v>
      </c>
      <c r="S373" s="51"/>
      <c r="T373" s="51">
        <f t="shared" ref="T373:V373" si="545">T372</f>
        <v>7</v>
      </c>
      <c r="U373" s="51">
        <f t="shared" si="545"/>
        <v>9</v>
      </c>
      <c r="V373" s="51">
        <f t="shared" si="545"/>
        <v>14</v>
      </c>
      <c r="W373" s="51"/>
      <c r="X373" s="51">
        <f t="shared" ref="X373:Y373" si="546">X372</f>
        <v>17</v>
      </c>
      <c r="Y373" s="51">
        <f t="shared" si="546"/>
        <v>11</v>
      </c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</row>
    <row r="374" spans="2:37" ht="15" customHeight="1" x14ac:dyDescent="0.15">
      <c r="B374" s="22" t="s">
        <v>99</v>
      </c>
      <c r="C374" s="22"/>
      <c r="D374" s="23" t="e">
        <f>VLOOKUP($B374, focusarea_loads!$A$1:$S$200, R374, FALSE)</f>
        <v>#N/A</v>
      </c>
      <c r="E374" s="23" t="e">
        <f t="shared" si="536"/>
        <v>#N/A</v>
      </c>
      <c r="F374" s="23" t="e">
        <f>VLOOKUP($B374, focusarea_loads!$A$1:$S$200, T374, FALSE)</f>
        <v>#N/A</v>
      </c>
      <c r="G374" s="23" t="e">
        <f>VLOOKUP($B374, focusarea_loads!$A$1:$S$200, U374, FALSE)</f>
        <v>#N/A</v>
      </c>
      <c r="H374" s="23" t="e">
        <f>VLOOKUP($B374, focusarea_loads!$A$1:$S$200, V374, FALSE)</f>
        <v>#N/A</v>
      </c>
      <c r="I374" s="24" t="e">
        <f t="shared" si="537"/>
        <v>#N/A</v>
      </c>
      <c r="J374" s="23" t="e">
        <f>VLOOKUP($B374, focusarea_loads!$A$1:$S$200, X374, FALSE)</f>
        <v>#N/A</v>
      </c>
      <c r="K374" s="23" t="e">
        <f>VLOOKUP($B374, focusarea_loads!$A$1:$S$200, Y374, FALSE)</f>
        <v>#N/A</v>
      </c>
      <c r="L374" s="25"/>
      <c r="M374" s="26" t="e">
        <f t="shared" si="538"/>
        <v>#N/A</v>
      </c>
      <c r="N374" s="26" t="e">
        <f t="shared" si="539"/>
        <v>#N/A</v>
      </c>
      <c r="O374" s="26"/>
      <c r="P374" s="51">
        <f t="shared" si="540"/>
        <v>0</v>
      </c>
      <c r="Q374" s="51"/>
      <c r="R374" s="51">
        <f t="shared" si="540"/>
        <v>4</v>
      </c>
      <c r="S374" s="51"/>
      <c r="T374" s="51">
        <f t="shared" ref="T374:V374" si="547">T373</f>
        <v>7</v>
      </c>
      <c r="U374" s="51">
        <f t="shared" si="547"/>
        <v>9</v>
      </c>
      <c r="V374" s="51">
        <f t="shared" si="547"/>
        <v>14</v>
      </c>
      <c r="W374" s="51"/>
      <c r="X374" s="51">
        <f t="shared" ref="X374:Y374" si="548">X373</f>
        <v>17</v>
      </c>
      <c r="Y374" s="51">
        <f t="shared" si="548"/>
        <v>11</v>
      </c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</row>
    <row r="375" spans="2:37" ht="15" customHeight="1" x14ac:dyDescent="0.15">
      <c r="B375" s="22" t="s">
        <v>98</v>
      </c>
      <c r="C375" s="22"/>
      <c r="D375" s="23" t="e">
        <f>VLOOKUP($B375, focusarea_loads!$A$1:$S$200, R375, FALSE)</f>
        <v>#N/A</v>
      </c>
      <c r="E375" s="23" t="e">
        <f t="shared" si="536"/>
        <v>#N/A</v>
      </c>
      <c r="F375" s="23" t="e">
        <f>VLOOKUP($B375, focusarea_loads!$A$1:$S$200, T375, FALSE)</f>
        <v>#N/A</v>
      </c>
      <c r="G375" s="23" t="e">
        <f>VLOOKUP($B375, focusarea_loads!$A$1:$S$200, U375, FALSE)</f>
        <v>#N/A</v>
      </c>
      <c r="H375" s="23" t="e">
        <f>VLOOKUP($B375, focusarea_loads!$A$1:$S$200, V375, FALSE)</f>
        <v>#N/A</v>
      </c>
      <c r="I375" s="24" t="e">
        <f t="shared" si="537"/>
        <v>#N/A</v>
      </c>
      <c r="J375" s="23" t="e">
        <f>VLOOKUP($B375, focusarea_loads!$A$1:$S$200, X375, FALSE)</f>
        <v>#N/A</v>
      </c>
      <c r="K375" s="23" t="e">
        <f>VLOOKUP($B375, focusarea_loads!$A$1:$S$200, Y375, FALSE)</f>
        <v>#N/A</v>
      </c>
      <c r="L375" s="25"/>
      <c r="M375" s="26" t="e">
        <f t="shared" si="538"/>
        <v>#N/A</v>
      </c>
      <c r="N375" s="26" t="e">
        <f t="shared" si="539"/>
        <v>#N/A</v>
      </c>
      <c r="O375" s="26"/>
      <c r="P375" s="51">
        <f t="shared" si="540"/>
        <v>0</v>
      </c>
      <c r="Q375" s="51"/>
      <c r="R375" s="51">
        <f t="shared" si="540"/>
        <v>4</v>
      </c>
      <c r="S375" s="51"/>
      <c r="T375" s="51">
        <f t="shared" ref="T375:V375" si="549">T374</f>
        <v>7</v>
      </c>
      <c r="U375" s="51">
        <f t="shared" si="549"/>
        <v>9</v>
      </c>
      <c r="V375" s="51">
        <f t="shared" si="549"/>
        <v>14</v>
      </c>
      <c r="W375" s="51"/>
      <c r="X375" s="51">
        <f t="shared" ref="X375:Y375" si="550">X374</f>
        <v>17</v>
      </c>
      <c r="Y375" s="51">
        <f t="shared" si="550"/>
        <v>11</v>
      </c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</row>
    <row r="376" spans="2:37" ht="15" customHeight="1" x14ac:dyDescent="0.15">
      <c r="B376" s="22" t="s">
        <v>100</v>
      </c>
      <c r="C376" s="22"/>
      <c r="D376" s="23" t="e">
        <f>VLOOKUP($B376, focusarea_loads!$A$1:$S$200, R376, FALSE)</f>
        <v>#N/A</v>
      </c>
      <c r="E376" s="23" t="e">
        <f t="shared" si="536"/>
        <v>#N/A</v>
      </c>
      <c r="F376" s="23" t="e">
        <f>VLOOKUP($B376, focusarea_loads!$A$1:$S$200, T376, FALSE)</f>
        <v>#N/A</v>
      </c>
      <c r="G376" s="23" t="e">
        <f>VLOOKUP($B376, focusarea_loads!$A$1:$S$200, U376, FALSE)</f>
        <v>#N/A</v>
      </c>
      <c r="H376" s="23" t="e">
        <f>VLOOKUP($B376, focusarea_loads!$A$1:$S$200, V376, FALSE)</f>
        <v>#N/A</v>
      </c>
      <c r="I376" s="24" t="e">
        <f t="shared" si="537"/>
        <v>#N/A</v>
      </c>
      <c r="J376" s="23" t="e">
        <f>VLOOKUP($B376, focusarea_loads!$A$1:$S$200, X376, FALSE)</f>
        <v>#N/A</v>
      </c>
      <c r="K376" s="23" t="e">
        <f>VLOOKUP($B376, focusarea_loads!$A$1:$S$200, Y376, FALSE)</f>
        <v>#N/A</v>
      </c>
      <c r="L376" s="25"/>
      <c r="M376" s="26" t="e">
        <f t="shared" si="538"/>
        <v>#N/A</v>
      </c>
      <c r="N376" s="26" t="e">
        <f t="shared" si="539"/>
        <v>#N/A</v>
      </c>
      <c r="O376" s="26"/>
      <c r="P376" s="51">
        <f t="shared" si="540"/>
        <v>0</v>
      </c>
      <c r="Q376" s="51"/>
      <c r="R376" s="51">
        <f t="shared" si="540"/>
        <v>4</v>
      </c>
      <c r="S376" s="51"/>
      <c r="T376" s="51">
        <f t="shared" ref="T376:V376" si="551">T375</f>
        <v>7</v>
      </c>
      <c r="U376" s="51">
        <f t="shared" si="551"/>
        <v>9</v>
      </c>
      <c r="V376" s="51">
        <f t="shared" si="551"/>
        <v>14</v>
      </c>
      <c r="W376" s="51"/>
      <c r="X376" s="51">
        <f t="shared" ref="X376:Y376" si="552">X375</f>
        <v>17</v>
      </c>
      <c r="Y376" s="51">
        <f t="shared" si="552"/>
        <v>11</v>
      </c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</row>
    <row r="377" spans="2:37" ht="15" customHeight="1" x14ac:dyDescent="0.15">
      <c r="B377" s="22" t="s">
        <v>92</v>
      </c>
      <c r="C377" s="22"/>
      <c r="D377" s="23" t="e">
        <f>VLOOKUP($B377, focusarea_loads!$A$1:$S$200, R377, FALSE)</f>
        <v>#N/A</v>
      </c>
      <c r="E377" s="23" t="e">
        <f t="shared" si="536"/>
        <v>#N/A</v>
      </c>
      <c r="F377" s="23" t="e">
        <f>VLOOKUP($B377, focusarea_loads!$A$1:$S$200, T377, FALSE)</f>
        <v>#N/A</v>
      </c>
      <c r="G377" s="23" t="e">
        <f>VLOOKUP($B377, focusarea_loads!$A$1:$S$200, U377, FALSE)</f>
        <v>#N/A</v>
      </c>
      <c r="H377" s="23" t="e">
        <f>VLOOKUP($B377, focusarea_loads!$A$1:$S$200, V377, FALSE)</f>
        <v>#N/A</v>
      </c>
      <c r="I377" s="24" t="e">
        <f t="shared" si="537"/>
        <v>#N/A</v>
      </c>
      <c r="J377" s="23" t="e">
        <f>VLOOKUP($B377, focusarea_loads!$A$1:$S$200, X377, FALSE)</f>
        <v>#N/A</v>
      </c>
      <c r="K377" s="23" t="e">
        <f>VLOOKUP($B377, focusarea_loads!$A$1:$S$200, Y377, FALSE)</f>
        <v>#N/A</v>
      </c>
      <c r="L377" s="25"/>
      <c r="M377" s="26" t="e">
        <f t="shared" si="538"/>
        <v>#N/A</v>
      </c>
      <c r="N377" s="26" t="e">
        <f t="shared" si="539"/>
        <v>#N/A</v>
      </c>
      <c r="O377" s="26"/>
      <c r="P377" s="51">
        <f t="shared" si="540"/>
        <v>0</v>
      </c>
      <c r="Q377" s="51"/>
      <c r="R377" s="51">
        <f t="shared" si="540"/>
        <v>4</v>
      </c>
      <c r="S377" s="51"/>
      <c r="T377" s="51">
        <f t="shared" ref="T377:V377" si="553">T376</f>
        <v>7</v>
      </c>
      <c r="U377" s="51">
        <f t="shared" si="553"/>
        <v>9</v>
      </c>
      <c r="V377" s="51">
        <f t="shared" si="553"/>
        <v>14</v>
      </c>
      <c r="W377" s="51"/>
      <c r="X377" s="51">
        <f t="shared" ref="X377:Y377" si="554">X376</f>
        <v>17</v>
      </c>
      <c r="Y377" s="51">
        <f t="shared" si="554"/>
        <v>11</v>
      </c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</row>
    <row r="378" spans="2:37" ht="15" customHeight="1" x14ac:dyDescent="0.15">
      <c r="B378" s="22" t="s">
        <v>96</v>
      </c>
      <c r="C378" s="22"/>
      <c r="D378" s="23" t="e">
        <f>VLOOKUP($B378, focusarea_loads!$A$1:$S$200, R378, FALSE)</f>
        <v>#N/A</v>
      </c>
      <c r="E378" s="23" t="e">
        <f t="shared" si="536"/>
        <v>#N/A</v>
      </c>
      <c r="F378" s="23" t="e">
        <f>VLOOKUP($B378, focusarea_loads!$A$1:$S$200, T378, FALSE)</f>
        <v>#N/A</v>
      </c>
      <c r="G378" s="23" t="e">
        <f>VLOOKUP($B378, focusarea_loads!$A$1:$S$200, U378, FALSE)</f>
        <v>#N/A</v>
      </c>
      <c r="H378" s="23" t="e">
        <f>VLOOKUP($B378, focusarea_loads!$A$1:$S$200, V378, FALSE)</f>
        <v>#N/A</v>
      </c>
      <c r="I378" s="24" t="e">
        <f t="shared" si="537"/>
        <v>#N/A</v>
      </c>
      <c r="J378" s="23" t="e">
        <f>VLOOKUP($B378, focusarea_loads!$A$1:$S$200, X378, FALSE)</f>
        <v>#N/A</v>
      </c>
      <c r="K378" s="23" t="e">
        <f>VLOOKUP($B378, focusarea_loads!$A$1:$S$200, Y378, FALSE)</f>
        <v>#N/A</v>
      </c>
      <c r="L378" s="25"/>
      <c r="M378" s="26" t="e">
        <f t="shared" si="538"/>
        <v>#N/A</v>
      </c>
      <c r="N378" s="26" t="e">
        <f t="shared" si="539"/>
        <v>#N/A</v>
      </c>
      <c r="O378" s="26"/>
      <c r="P378" s="51">
        <f t="shared" si="540"/>
        <v>0</v>
      </c>
      <c r="Q378" s="51"/>
      <c r="R378" s="51">
        <f t="shared" si="540"/>
        <v>4</v>
      </c>
      <c r="S378" s="51"/>
      <c r="T378" s="51">
        <f t="shared" ref="T378:V378" si="555">T377</f>
        <v>7</v>
      </c>
      <c r="U378" s="51">
        <f t="shared" si="555"/>
        <v>9</v>
      </c>
      <c r="V378" s="51">
        <f t="shared" si="555"/>
        <v>14</v>
      </c>
      <c r="W378" s="51"/>
      <c r="X378" s="51">
        <f t="shared" ref="X378:Y378" si="556">X377</f>
        <v>17</v>
      </c>
      <c r="Y378" s="51">
        <f t="shared" si="556"/>
        <v>11</v>
      </c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</row>
    <row r="379" spans="2:37" ht="15" customHeight="1" x14ac:dyDescent="0.15">
      <c r="B379" s="22" t="s">
        <v>97</v>
      </c>
      <c r="C379" s="22"/>
      <c r="D379" s="23" t="e">
        <f>VLOOKUP($B379, focusarea_loads!$A$1:$S$200, R379, FALSE)</f>
        <v>#N/A</v>
      </c>
      <c r="E379" s="23" t="e">
        <f t="shared" si="536"/>
        <v>#N/A</v>
      </c>
      <c r="F379" s="23" t="e">
        <f>VLOOKUP($B379, focusarea_loads!$A$1:$S$200, T379, FALSE)</f>
        <v>#N/A</v>
      </c>
      <c r="G379" s="23" t="e">
        <f>VLOOKUP($B379, focusarea_loads!$A$1:$S$200, U379, FALSE)</f>
        <v>#N/A</v>
      </c>
      <c r="H379" s="23" t="e">
        <f>VLOOKUP($B379, focusarea_loads!$A$1:$S$200, V379, FALSE)</f>
        <v>#N/A</v>
      </c>
      <c r="I379" s="24" t="e">
        <f t="shared" si="537"/>
        <v>#N/A</v>
      </c>
      <c r="J379" s="23" t="e">
        <f>VLOOKUP($B379, focusarea_loads!$A$1:$S$200, X379, FALSE)</f>
        <v>#N/A</v>
      </c>
      <c r="K379" s="23" t="e">
        <f>VLOOKUP($B379, focusarea_loads!$A$1:$S$200, Y379, FALSE)</f>
        <v>#N/A</v>
      </c>
      <c r="L379" s="25"/>
      <c r="M379" s="26" t="e">
        <f t="shared" si="538"/>
        <v>#N/A</v>
      </c>
      <c r="N379" s="26" t="e">
        <f t="shared" si="539"/>
        <v>#N/A</v>
      </c>
      <c r="O379" s="26"/>
      <c r="P379" s="51">
        <f t="shared" si="540"/>
        <v>0</v>
      </c>
      <c r="Q379" s="51"/>
      <c r="R379" s="51">
        <f t="shared" si="540"/>
        <v>4</v>
      </c>
      <c r="S379" s="51"/>
      <c r="T379" s="51">
        <f t="shared" ref="T379:V380" si="557">T378</f>
        <v>7</v>
      </c>
      <c r="U379" s="51">
        <f t="shared" si="557"/>
        <v>9</v>
      </c>
      <c r="V379" s="51">
        <f t="shared" si="557"/>
        <v>14</v>
      </c>
      <c r="W379" s="51"/>
      <c r="X379" s="51">
        <f t="shared" ref="X379:Y380" si="558">X378</f>
        <v>17</v>
      </c>
      <c r="Y379" s="51">
        <f t="shared" si="558"/>
        <v>11</v>
      </c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</row>
    <row r="380" spans="2:37" ht="15" customHeight="1" x14ac:dyDescent="0.15">
      <c r="B380" s="22" t="s">
        <v>95</v>
      </c>
      <c r="C380" s="22"/>
      <c r="D380" s="23" t="e">
        <f>VLOOKUP($B380, focusarea_loads!$A$1:$S$200, R380, FALSE)</f>
        <v>#N/A</v>
      </c>
      <c r="E380" s="23" t="e">
        <f t="shared" ref="E380" si="559">F380 - SUM(G380:H380)</f>
        <v>#N/A</v>
      </c>
      <c r="F380" s="23" t="e">
        <f>VLOOKUP($B380, focusarea_loads!$A$1:$S$200, T380, FALSE)</f>
        <v>#N/A</v>
      </c>
      <c r="G380" s="23" t="e">
        <f>VLOOKUP($B380, focusarea_loads!$A$1:$S$200, U380, FALSE)</f>
        <v>#N/A</v>
      </c>
      <c r="H380" s="23" t="e">
        <f>VLOOKUP($B380, focusarea_loads!$A$1:$S$200, V380, FALSE)</f>
        <v>#N/A</v>
      </c>
      <c r="I380" s="24" t="e">
        <f t="shared" ref="I380" si="560">H380-J380</f>
        <v>#N/A</v>
      </c>
      <c r="J380" s="23" t="e">
        <f>VLOOKUP($B380, focusarea_loads!$A$1:$S$200, X380, FALSE)</f>
        <v>#N/A</v>
      </c>
      <c r="K380" s="23" t="e">
        <f>VLOOKUP($B380, focusarea_loads!$A$1:$S$200, Y380, FALSE)</f>
        <v>#N/A</v>
      </c>
      <c r="L380" s="25"/>
      <c r="M380" s="26" t="e">
        <f t="shared" ref="M380" si="561">IF($H380&lt;0, "--", I380/$H380)</f>
        <v>#N/A</v>
      </c>
      <c r="N380" s="26" t="e">
        <f t="shared" ref="N380" si="562">IF($H380&lt;0, "--", J380/$H380)</f>
        <v>#N/A</v>
      </c>
      <c r="O380" s="26"/>
      <c r="P380" s="51">
        <f t="shared" si="540"/>
        <v>0</v>
      </c>
      <c r="Q380" s="51"/>
      <c r="R380" s="51">
        <f t="shared" si="540"/>
        <v>4</v>
      </c>
      <c r="S380" s="51"/>
      <c r="T380" s="51">
        <f t="shared" si="557"/>
        <v>7</v>
      </c>
      <c r="U380" s="51">
        <f t="shared" si="557"/>
        <v>9</v>
      </c>
      <c r="V380" s="51">
        <f t="shared" si="557"/>
        <v>14</v>
      </c>
      <c r="W380" s="51"/>
      <c r="X380" s="51">
        <f t="shared" si="558"/>
        <v>17</v>
      </c>
      <c r="Y380" s="51">
        <f t="shared" si="558"/>
        <v>11</v>
      </c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</row>
    <row r="381" spans="2:37" ht="15" customHeight="1" x14ac:dyDescent="0.15">
      <c r="B381" s="22" t="s">
        <v>94</v>
      </c>
      <c r="C381" s="22"/>
      <c r="D381" s="23" t="e">
        <f>VLOOKUP($B381, focusarea_loads!$A$1:$S$200, R381, FALSE)</f>
        <v>#N/A</v>
      </c>
      <c r="E381" s="23" t="e">
        <f t="shared" si="536"/>
        <v>#N/A</v>
      </c>
      <c r="F381" s="23" t="e">
        <f>VLOOKUP($B381, focusarea_loads!$A$1:$S$200, T381, FALSE)</f>
        <v>#N/A</v>
      </c>
      <c r="G381" s="23" t="e">
        <f>VLOOKUP($B381, focusarea_loads!$A$1:$S$200, U381, FALSE)</f>
        <v>#N/A</v>
      </c>
      <c r="H381" s="23" t="e">
        <f>VLOOKUP($B381, focusarea_loads!$A$1:$S$200, V381, FALSE)</f>
        <v>#N/A</v>
      </c>
      <c r="I381" s="24" t="e">
        <f t="shared" si="537"/>
        <v>#N/A</v>
      </c>
      <c r="J381" s="23" t="e">
        <f>VLOOKUP($B381, focusarea_loads!$A$1:$S$200, X381, FALSE)</f>
        <v>#N/A</v>
      </c>
      <c r="K381" s="23" t="e">
        <f>VLOOKUP($B381, focusarea_loads!$A$1:$S$200, Y381, FALSE)</f>
        <v>#N/A</v>
      </c>
      <c r="L381" s="25"/>
      <c r="M381" s="26" t="e">
        <f t="shared" si="538"/>
        <v>#N/A</v>
      </c>
      <c r="N381" s="26" t="e">
        <f t="shared" si="539"/>
        <v>#N/A</v>
      </c>
      <c r="O381" s="26"/>
      <c r="P381" s="51">
        <f>P379</f>
        <v>0</v>
      </c>
      <c r="Q381" s="51"/>
      <c r="R381" s="51">
        <f>R379</f>
        <v>4</v>
      </c>
      <c r="S381" s="51"/>
      <c r="T381" s="51">
        <f t="shared" ref="T381:V381" si="563">T379</f>
        <v>7</v>
      </c>
      <c r="U381" s="51">
        <f t="shared" si="563"/>
        <v>9</v>
      </c>
      <c r="V381" s="51">
        <f t="shared" si="563"/>
        <v>14</v>
      </c>
      <c r="W381" s="51"/>
      <c r="X381" s="51">
        <f t="shared" ref="X381:Y381" si="564">X379</f>
        <v>17</v>
      </c>
      <c r="Y381" s="51">
        <f t="shared" si="564"/>
        <v>11</v>
      </c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</row>
    <row r="382" spans="2:37" ht="15" customHeight="1" x14ac:dyDescent="0.15">
      <c r="B382" s="28" t="s">
        <v>125</v>
      </c>
      <c r="C382" s="28"/>
      <c r="D382" s="23">
        <f>VLOOKUP($B364, cluster_load_noFA!$A$1:$P$10, R382, FALSE)</f>
        <v>142704.0914</v>
      </c>
      <c r="E382" s="23">
        <f>F382 - SUM(G382:H382)</f>
        <v>2435958.840198</v>
      </c>
      <c r="F382" s="23">
        <f>VLOOKUP($B364, cluster_load_noFA!$A$1:$P$10, T382, FALSE)</f>
        <v>436732.41230000003</v>
      </c>
      <c r="G382" s="23">
        <f>VLOOKUP($B364, cluster_load_noFA!$A$1:$P$10, U382, FALSE)</f>
        <v>80078.469445549999</v>
      </c>
      <c r="H382" s="23">
        <f>VLOOKUP($B364, cluster_load_noFA!$A$1:$P$10, V382, FALSE)</f>
        <v>-2079304.8973435501</v>
      </c>
      <c r="I382" s="24">
        <f t="shared" si="537"/>
        <v>0</v>
      </c>
      <c r="J382" s="23">
        <f>VLOOKUP($B364, cluster_load_noFA!$A$1:$P$10, X382, FALSE)</f>
        <v>-2079304.8973435501</v>
      </c>
      <c r="K382" s="23">
        <f>VLOOKUP($B364, cluster_load_noFA!$A$1:$P$10, Y382, FALSE)</f>
        <v>437.27274765181897</v>
      </c>
      <c r="L382" s="25"/>
      <c r="M382" s="26" t="str">
        <f t="shared" si="538"/>
        <v>--</v>
      </c>
      <c r="N382" s="26" t="str">
        <f t="shared" si="539"/>
        <v>--</v>
      </c>
      <c r="O382" s="26"/>
      <c r="P382" s="55">
        <f>B366</f>
        <v>0</v>
      </c>
      <c r="Q382" s="55">
        <f t="shared" ref="Q382" si="565">C366</f>
        <v>0</v>
      </c>
      <c r="R382" s="55">
        <f>D366</f>
        <v>2</v>
      </c>
      <c r="S382" s="55">
        <f t="shared" ref="S382" si="566">E366</f>
        <v>0</v>
      </c>
      <c r="T382" s="55">
        <f t="shared" ref="T382" si="567">F366</f>
        <v>4</v>
      </c>
      <c r="U382" s="55">
        <f t="shared" ref="U382" si="568">G366</f>
        <v>6</v>
      </c>
      <c r="V382" s="55">
        <f t="shared" ref="V382" si="569">H366</f>
        <v>11</v>
      </c>
      <c r="W382" s="55">
        <f t="shared" ref="W382" si="570">I366</f>
        <v>0</v>
      </c>
      <c r="X382" s="55">
        <f t="shared" ref="X382" si="571">J366</f>
        <v>14</v>
      </c>
      <c r="Y382" s="55">
        <f t="shared" ref="Y382" si="572">K366</f>
        <v>8</v>
      </c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</row>
    <row r="383" spans="2:37" ht="15" customHeight="1" x14ac:dyDescent="0.15">
      <c r="B383" s="28"/>
      <c r="C383" s="28"/>
      <c r="D383" s="25"/>
      <c r="E383" s="25"/>
      <c r="F383" s="25"/>
      <c r="G383" s="25"/>
      <c r="H383" s="25"/>
      <c r="I383" s="29"/>
      <c r="J383" s="25"/>
      <c r="K383" s="25"/>
      <c r="L383" s="25"/>
      <c r="M383" s="25"/>
      <c r="N383" s="25"/>
      <c r="O383" s="25"/>
      <c r="P383" s="25"/>
      <c r="Q383" s="27"/>
      <c r="R383" s="25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</row>
    <row r="384" spans="2:37" ht="15" customHeight="1" x14ac:dyDescent="0.15">
      <c r="B384" s="30" t="s">
        <v>126</v>
      </c>
      <c r="C384" s="30"/>
      <c r="D384" s="31" t="e">
        <f t="shared" ref="D384:K384" si="573">SUM(D370:D382)</f>
        <v>#N/A</v>
      </c>
      <c r="E384" s="31" t="e">
        <f t="shared" si="573"/>
        <v>#N/A</v>
      </c>
      <c r="F384" s="31" t="e">
        <f t="shared" si="573"/>
        <v>#N/A</v>
      </c>
      <c r="G384" s="31" t="e">
        <f t="shared" si="573"/>
        <v>#N/A</v>
      </c>
      <c r="H384" s="31" t="e">
        <f t="shared" si="573"/>
        <v>#N/A</v>
      </c>
      <c r="I384" s="31" t="e">
        <f t="shared" si="573"/>
        <v>#N/A</v>
      </c>
      <c r="J384" s="31" t="e">
        <f t="shared" si="573"/>
        <v>#N/A</v>
      </c>
      <c r="K384" s="31" t="e">
        <f t="shared" si="573"/>
        <v>#N/A</v>
      </c>
      <c r="L384" s="32"/>
      <c r="M384" s="33" t="e">
        <f t="shared" ref="M384" si="574">IF($H384&lt;0, "--", I384/$H384)</f>
        <v>#N/A</v>
      </c>
      <c r="N384" s="33" t="e">
        <f t="shared" ref="N384" si="575">IF($H384&lt;0, "--", J384/$H384)</f>
        <v>#N/A</v>
      </c>
      <c r="O384" s="47"/>
      <c r="P384" s="47"/>
      <c r="Q384" s="27"/>
      <c r="R384" s="4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</row>
    <row r="386" spans="1:37" ht="15" customHeight="1" x14ac:dyDescent="0.15">
      <c r="B386" s="43">
        <v>4</v>
      </c>
      <c r="C386" s="43">
        <v>3</v>
      </c>
      <c r="D386" s="43">
        <v>5</v>
      </c>
      <c r="F386" s="42">
        <f>MATCH(F390,focusarea_loads!$A$1:$S$1,0)</f>
        <v>6</v>
      </c>
      <c r="G386" s="42">
        <f>MATCH(G$22,focusarea_loads!$A$1:$S$1,0)</f>
        <v>10</v>
      </c>
      <c r="H386" s="42">
        <f>MATCH(H$22,focusarea_loads!$A$1:$S$1,0)</f>
        <v>15</v>
      </c>
      <c r="I386" s="10"/>
      <c r="J386" s="42">
        <f>MATCH(J$22,focusarea_loads!$A$1:$S$1,0)</f>
        <v>18</v>
      </c>
      <c r="K386" s="42">
        <f>MATCH(K$22,focusarea_loads!$A$1:$S$1,0)</f>
        <v>12</v>
      </c>
    </row>
    <row r="387" spans="1:37" ht="17" customHeight="1" x14ac:dyDescent="0.15">
      <c r="B387" s="41"/>
      <c r="C387" s="41"/>
      <c r="D387" s="43">
        <v>2</v>
      </c>
      <c r="F387" s="42">
        <f>MATCH(F390,cluster_load_noFA!$A$1:$P$1,0)</f>
        <v>3</v>
      </c>
      <c r="G387" s="42">
        <f>MATCH(G390,cluster_load_noFA!$A$1:$P$1,0)</f>
        <v>7</v>
      </c>
      <c r="H387" s="42">
        <f>MATCH(H390,cluster_load_noFA!$A$1:$P$1,0)</f>
        <v>12</v>
      </c>
      <c r="I387" s="42"/>
      <c r="J387" s="42">
        <f>MATCH(J390,cluster_load_noFA!$A$1:$P$1,0)</f>
        <v>15</v>
      </c>
      <c r="K387" s="42">
        <f>MATCH(K390,cluster_load_noFA!$A$1:$P$1,0)</f>
        <v>9</v>
      </c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</row>
    <row r="388" spans="1:37" ht="15" customHeight="1" x14ac:dyDescent="0.15">
      <c r="B388" s="12" t="s">
        <v>124</v>
      </c>
      <c r="C388" s="12"/>
      <c r="D388" s="13"/>
      <c r="E388" s="14" t="s">
        <v>108</v>
      </c>
      <c r="F388" s="15" t="s">
        <v>109</v>
      </c>
      <c r="G388" s="15"/>
      <c r="H388" s="16"/>
      <c r="I388" s="15"/>
      <c r="J388" s="15"/>
      <c r="K388" s="15"/>
      <c r="L388" s="17"/>
      <c r="M388" s="15" t="s">
        <v>110</v>
      </c>
      <c r="N388" s="15"/>
      <c r="O388" s="53"/>
      <c r="P388" s="53"/>
      <c r="Q388" s="10"/>
      <c r="R388" s="53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</row>
    <row r="389" spans="1:37" s="40" customFormat="1" ht="34" customHeight="1" x14ac:dyDescent="0.15">
      <c r="B389" s="39" t="str">
        <f>_xlfn.CONCAT(B364," Cluster")</f>
        <v>Upper Lehigh Cluster</v>
      </c>
      <c r="C389" s="82" t="s">
        <v>302</v>
      </c>
      <c r="D389" s="18" t="s">
        <v>111</v>
      </c>
      <c r="E389" s="18" t="s">
        <v>112</v>
      </c>
      <c r="F389" s="18" t="s">
        <v>113</v>
      </c>
      <c r="G389" s="18" t="s">
        <v>114</v>
      </c>
      <c r="H389" s="18" t="s">
        <v>115</v>
      </c>
      <c r="I389" s="18" t="s">
        <v>116</v>
      </c>
      <c r="J389" s="18" t="s">
        <v>117</v>
      </c>
      <c r="K389" s="18" t="s">
        <v>118</v>
      </c>
      <c r="L389" s="18"/>
      <c r="M389" s="18" t="s">
        <v>119</v>
      </c>
      <c r="N389" s="18" t="s">
        <v>120</v>
      </c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</row>
    <row r="390" spans="1:37" ht="15" customHeight="1" x14ac:dyDescent="0.15">
      <c r="B390" s="19"/>
      <c r="C390" s="19"/>
      <c r="D390" s="19"/>
      <c r="E390" s="19"/>
      <c r="F390" s="19" t="s">
        <v>3</v>
      </c>
      <c r="G390" s="19" t="s">
        <v>6</v>
      </c>
      <c r="H390" s="19" t="s">
        <v>12</v>
      </c>
      <c r="I390" s="19"/>
      <c r="J390" s="19" t="s">
        <v>15</v>
      </c>
      <c r="K390" s="19" t="s">
        <v>9</v>
      </c>
      <c r="L390" s="19"/>
      <c r="M390" s="62" t="s">
        <v>127</v>
      </c>
      <c r="N390" s="63"/>
      <c r="O390" s="54"/>
      <c r="P390" s="54"/>
      <c r="Q390" s="20"/>
      <c r="R390" s="54"/>
      <c r="S390" s="20"/>
      <c r="T390" s="20"/>
      <c r="U390" s="20"/>
      <c r="V390" s="21"/>
      <c r="W390" s="20"/>
      <c r="X390" s="20"/>
      <c r="Y390" s="20"/>
      <c r="Z390" s="20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</row>
    <row r="391" spans="1:37" s="40" customFormat="1" ht="24" customHeight="1" x14ac:dyDescent="0.15">
      <c r="A391" s="22" t="s">
        <v>279</v>
      </c>
      <c r="B391" s="69" t="str">
        <f>VLOOKUP($A391, focusarea_loads!$A$1:$S$200, P391, FALSE)</f>
        <v>Bear Creek</v>
      </c>
      <c r="C391" s="70" t="str">
        <f>VLOOKUP($A391, focusarea_loads!$A$1:$S$200, Q391, FALSE)</f>
        <v>Phase 2</v>
      </c>
      <c r="D391" s="24">
        <f>VLOOKUP($A391, focusarea_loads!$A$1:$S$200, R391, FALSE)</f>
        <v>3263.8811999999998</v>
      </c>
      <c r="E391" s="24">
        <f t="shared" ref="E391:E392" si="576">F391 - SUM(G391:H391)</f>
        <v>1011.803172</v>
      </c>
      <c r="F391" s="24">
        <f>VLOOKUP($A391, focusarea_loads!$A$1:$S$200, T391, FALSE)</f>
        <v>442.3338</v>
      </c>
      <c r="G391" s="24">
        <f>VLOOKUP($A391, focusarea_loads!$A$1:$S$200, U391, FALSE)</f>
        <v>0</v>
      </c>
      <c r="H391" s="24">
        <f>VLOOKUP($A391, focusarea_loads!$A$1:$S$200, V391, FALSE)</f>
        <v>-569.46937200000002</v>
      </c>
      <c r="I391" s="24">
        <f t="shared" ref="I391:I404" si="577">H391-J391</f>
        <v>0</v>
      </c>
      <c r="J391" s="24">
        <f>VLOOKUP($A391, focusarea_loads!$A$1:$S$200, X391, FALSE)</f>
        <v>-569.46937200000002</v>
      </c>
      <c r="K391" s="24">
        <f>VLOOKUP($A391, focusarea_loads!$A$1:$S$200, Y391, FALSE)</f>
        <v>542.99356632069703</v>
      </c>
      <c r="L391" s="29"/>
      <c r="M391" s="64" t="str">
        <f t="shared" ref="M391:M392" si="578">IF($H391&lt;0, "--", I391/$H391)</f>
        <v>--</v>
      </c>
      <c r="N391" s="64" t="str">
        <f t="shared" ref="N391:N392" si="579">IF($H391&lt;0, "--", J391/$H391)</f>
        <v>--</v>
      </c>
      <c r="O391" s="64"/>
      <c r="P391" s="83">
        <f t="shared" ref="P391" si="580">B386</f>
        <v>4</v>
      </c>
      <c r="Q391" s="83">
        <f t="shared" ref="Q391" si="581">C386</f>
        <v>3</v>
      </c>
      <c r="R391" s="83">
        <f t="shared" ref="R391" si="582">D386</f>
        <v>5</v>
      </c>
      <c r="S391" s="83"/>
      <c r="T391" s="83">
        <f>F386</f>
        <v>6</v>
      </c>
      <c r="U391" s="83">
        <f>G386</f>
        <v>10</v>
      </c>
      <c r="V391" s="83">
        <f>H386</f>
        <v>15</v>
      </c>
      <c r="W391" s="83"/>
      <c r="X391" s="83">
        <f>J386</f>
        <v>18</v>
      </c>
      <c r="Y391" s="83">
        <f>K386</f>
        <v>12</v>
      </c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</row>
    <row r="392" spans="1:37" s="40" customFormat="1" ht="24" customHeight="1" x14ac:dyDescent="0.15">
      <c r="A392" s="22" t="s">
        <v>272</v>
      </c>
      <c r="B392" s="69" t="str">
        <f>VLOOKUP($A392, focusarea_loads!$A$1:$S$200, P392, FALSE)</f>
        <v>Blue Ridge</v>
      </c>
      <c r="C392" s="70" t="str">
        <f>VLOOKUP($A392, focusarea_loads!$A$1:$S$200, Q392, FALSE)</f>
        <v>Phase 2</v>
      </c>
      <c r="D392" s="24">
        <f>VLOOKUP($A392, focusarea_loads!$A$1:$S$200, R392, FALSE)</f>
        <v>8838.3984999999993</v>
      </c>
      <c r="E392" s="24">
        <f t="shared" si="576"/>
        <v>2739.903534999999</v>
      </c>
      <c r="F392" s="24">
        <f>VLOOKUP($A392, focusarea_loads!$A$1:$S$200, T392, FALSE)</f>
        <v>1147.8847000000001</v>
      </c>
      <c r="G392" s="24">
        <f>VLOOKUP($A392, focusarea_loads!$A$1:$S$200, U392, FALSE)</f>
        <v>0.52999893737119996</v>
      </c>
      <c r="H392" s="24">
        <f>VLOOKUP($A392, focusarea_loads!$A$1:$S$200, V392, FALSE)</f>
        <v>-1592.5488339373701</v>
      </c>
      <c r="I392" s="24">
        <f t="shared" si="577"/>
        <v>0</v>
      </c>
      <c r="J392" s="24">
        <f>VLOOKUP($A392, focusarea_loads!$A$1:$S$200, X392, FALSE)</f>
        <v>-1592.5488339373701</v>
      </c>
      <c r="K392" s="24">
        <f>VLOOKUP($A392, focusarea_loads!$A$1:$S$200, Y392, FALSE)</f>
        <v>0</v>
      </c>
      <c r="L392" s="29"/>
      <c r="M392" s="64" t="str">
        <f t="shared" si="578"/>
        <v>--</v>
      </c>
      <c r="N392" s="64" t="str">
        <f t="shared" si="579"/>
        <v>--</v>
      </c>
      <c r="O392" s="64"/>
      <c r="P392" s="67">
        <f t="shared" ref="P392:R392" si="583">P391</f>
        <v>4</v>
      </c>
      <c r="Q392" s="67">
        <f t="shared" si="583"/>
        <v>3</v>
      </c>
      <c r="R392" s="67">
        <f t="shared" si="583"/>
        <v>5</v>
      </c>
      <c r="S392" s="67"/>
      <c r="T392" s="67">
        <f>T391</f>
        <v>6</v>
      </c>
      <c r="U392" s="67">
        <f t="shared" ref="U392:V392" si="584">U391</f>
        <v>10</v>
      </c>
      <c r="V392" s="67">
        <f t="shared" si="584"/>
        <v>15</v>
      </c>
      <c r="W392" s="67"/>
      <c r="X392" s="67">
        <f t="shared" ref="X392:Y392" si="585">X391</f>
        <v>18</v>
      </c>
      <c r="Y392" s="67">
        <f t="shared" si="585"/>
        <v>12</v>
      </c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</row>
    <row r="393" spans="1:37" s="40" customFormat="1" ht="24" customHeight="1" x14ac:dyDescent="0.15">
      <c r="A393" s="22" t="s">
        <v>270</v>
      </c>
      <c r="B393" s="69" t="str">
        <f>VLOOKUP($A393, focusarea_loads!$A$1:$S$200, P393, FALSE)</f>
        <v>Clifton</v>
      </c>
      <c r="C393" s="70" t="str">
        <f>VLOOKUP($A393, focusarea_loads!$A$1:$S$200, Q393, FALSE)</f>
        <v>Phase 2</v>
      </c>
      <c r="D393" s="24">
        <f>VLOOKUP($A393, focusarea_loads!$A$1:$S$200, R393, FALSE)</f>
        <v>2540.5009999999902</v>
      </c>
      <c r="E393" s="24">
        <f t="shared" ref="E393:E404" si="586">F393 - SUM(G393:H393)</f>
        <v>787.55530999999996</v>
      </c>
      <c r="F393" s="24">
        <f>VLOOKUP($A393, focusarea_loads!$A$1:$S$200, T393, FALSE)</f>
        <v>423.89569999999998</v>
      </c>
      <c r="G393" s="24">
        <f>VLOOKUP($A393, focusarea_loads!$A$1:$S$200, U393, FALSE)</f>
        <v>0</v>
      </c>
      <c r="H393" s="24">
        <f>VLOOKUP($A393, focusarea_loads!$A$1:$S$200, V393, FALSE)</f>
        <v>-363.65960999999999</v>
      </c>
      <c r="I393" s="24">
        <f t="shared" si="577"/>
        <v>0</v>
      </c>
      <c r="J393" s="24">
        <f>VLOOKUP($A393, focusarea_loads!$A$1:$S$200, X393, FALSE)</f>
        <v>-363.65960999999999</v>
      </c>
      <c r="K393" s="24">
        <f>VLOOKUP($A393, focusarea_loads!$A$1:$S$200, Y393, FALSE)</f>
        <v>0</v>
      </c>
      <c r="L393" s="29"/>
      <c r="M393" s="64" t="str">
        <f t="shared" ref="M393:M404" si="587">IF($H393&lt;0, "--", I393/$H393)</f>
        <v>--</v>
      </c>
      <c r="N393" s="64" t="str">
        <f t="shared" ref="N393:N404" si="588">IF($H393&lt;0, "--", J393/$H393)</f>
        <v>--</v>
      </c>
      <c r="O393" s="64"/>
      <c r="P393" s="67">
        <f t="shared" ref="P393:R393" si="589">P392</f>
        <v>4</v>
      </c>
      <c r="Q393" s="67">
        <f t="shared" si="589"/>
        <v>3</v>
      </c>
      <c r="R393" s="67">
        <f t="shared" si="589"/>
        <v>5</v>
      </c>
      <c r="S393" s="67"/>
      <c r="T393" s="67">
        <f t="shared" ref="T393:V404" si="590">T392</f>
        <v>6</v>
      </c>
      <c r="U393" s="67">
        <f t="shared" si="590"/>
        <v>10</v>
      </c>
      <c r="V393" s="67">
        <f t="shared" si="590"/>
        <v>15</v>
      </c>
      <c r="W393" s="67"/>
      <c r="X393" s="67">
        <f t="shared" ref="X393:Y393" si="591">X392</f>
        <v>18</v>
      </c>
      <c r="Y393" s="67">
        <f t="shared" si="591"/>
        <v>12</v>
      </c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</row>
    <row r="394" spans="1:37" s="40" customFormat="1" ht="24" customHeight="1" x14ac:dyDescent="0.15">
      <c r="A394" s="22" t="s">
        <v>269</v>
      </c>
      <c r="B394" s="69" t="str">
        <f>VLOOKUP($A394, focusarea_loads!$A$1:$S$200, P394, FALSE)</f>
        <v>Fogal Smith</v>
      </c>
      <c r="C394" s="70" t="str">
        <f>VLOOKUP($A394, focusarea_loads!$A$1:$S$200, Q394, FALSE)</f>
        <v>Phase 2</v>
      </c>
      <c r="D394" s="24">
        <f>VLOOKUP($A394, focusarea_loads!$A$1:$S$200, R394, FALSE)</f>
        <v>2534.8465999999999</v>
      </c>
      <c r="E394" s="24">
        <f t="shared" si="586"/>
        <v>785.80244599999958</v>
      </c>
      <c r="F394" s="24">
        <f>VLOOKUP($A394, focusarea_loads!$A$1:$S$200, T394, FALSE)</f>
        <v>345.73379999999997</v>
      </c>
      <c r="G394" s="24">
        <f>VLOOKUP($A394, focusarea_loads!$A$1:$S$200, U394, FALSE)</f>
        <v>17.009965895630401</v>
      </c>
      <c r="H394" s="24">
        <f>VLOOKUP($A394, focusarea_loads!$A$1:$S$200, V394, FALSE)</f>
        <v>-457.07861189562999</v>
      </c>
      <c r="I394" s="24">
        <f t="shared" si="577"/>
        <v>0</v>
      </c>
      <c r="J394" s="24">
        <f>VLOOKUP($A394, focusarea_loads!$A$1:$S$200, X394, FALSE)</f>
        <v>-457.07861189562999</v>
      </c>
      <c r="K394" s="24">
        <f>VLOOKUP($A394, focusarea_loads!$A$1:$S$200, Y394, FALSE)</f>
        <v>0</v>
      </c>
      <c r="L394" s="29"/>
      <c r="M394" s="64" t="str">
        <f t="shared" si="587"/>
        <v>--</v>
      </c>
      <c r="N394" s="64" t="str">
        <f t="shared" si="588"/>
        <v>--</v>
      </c>
      <c r="O394" s="64"/>
      <c r="P394" s="67">
        <f t="shared" ref="P394:R394" si="592">P393</f>
        <v>4</v>
      </c>
      <c r="Q394" s="67">
        <f t="shared" si="592"/>
        <v>3</v>
      </c>
      <c r="R394" s="67">
        <f t="shared" si="592"/>
        <v>5</v>
      </c>
      <c r="S394" s="67"/>
      <c r="T394" s="67">
        <f t="shared" si="590"/>
        <v>6</v>
      </c>
      <c r="U394" s="67">
        <f t="shared" si="590"/>
        <v>10</v>
      </c>
      <c r="V394" s="67">
        <f t="shared" si="590"/>
        <v>15</v>
      </c>
      <c r="W394" s="67"/>
      <c r="X394" s="67">
        <f t="shared" ref="X394:Y394" si="593">X393</f>
        <v>18</v>
      </c>
      <c r="Y394" s="67">
        <f t="shared" si="593"/>
        <v>12</v>
      </c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</row>
    <row r="395" spans="1:37" s="40" customFormat="1" ht="24" customHeight="1" x14ac:dyDescent="0.15">
      <c r="A395" s="22" t="s">
        <v>273</v>
      </c>
      <c r="B395" s="69" t="str">
        <f>VLOOKUP($A395, focusarea_loads!$A$1:$S$200, P395, FALSE)</f>
        <v>Jim Thorpe</v>
      </c>
      <c r="C395" s="70" t="str">
        <f>VLOOKUP($A395, focusarea_loads!$A$1:$S$200, Q395, FALSE)</f>
        <v>Phase 2</v>
      </c>
      <c r="D395" s="24">
        <f>VLOOKUP($A395, focusarea_loads!$A$1:$S$200, R395, FALSE)</f>
        <v>7196.4269999999997</v>
      </c>
      <c r="E395" s="24">
        <f t="shared" si="586"/>
        <v>2230.89237</v>
      </c>
      <c r="F395" s="24">
        <f>VLOOKUP($A395, focusarea_loads!$A$1:$S$200, T395, FALSE)</f>
        <v>907.06119999999999</v>
      </c>
      <c r="G395" s="24">
        <f>VLOOKUP($A395, focusarea_loads!$A$1:$S$200, U395, FALSE)</f>
        <v>0</v>
      </c>
      <c r="H395" s="24">
        <f>VLOOKUP($A395, focusarea_loads!$A$1:$S$200, V395, FALSE)</f>
        <v>-1323.8311699999999</v>
      </c>
      <c r="I395" s="24">
        <f t="shared" si="577"/>
        <v>0</v>
      </c>
      <c r="J395" s="24">
        <f>VLOOKUP($A395, focusarea_loads!$A$1:$S$200, X395, FALSE)</f>
        <v>-1323.8311699999999</v>
      </c>
      <c r="K395" s="24">
        <f>VLOOKUP($A395, focusarea_loads!$A$1:$S$200, Y395, FALSE)</f>
        <v>0</v>
      </c>
      <c r="L395" s="29"/>
      <c r="M395" s="64" t="str">
        <f t="shared" si="587"/>
        <v>--</v>
      </c>
      <c r="N395" s="64" t="str">
        <f t="shared" si="588"/>
        <v>--</v>
      </c>
      <c r="O395" s="64"/>
      <c r="P395" s="67">
        <f t="shared" ref="P395:R395" si="594">P394</f>
        <v>4</v>
      </c>
      <c r="Q395" s="67">
        <f t="shared" si="594"/>
        <v>3</v>
      </c>
      <c r="R395" s="67">
        <f t="shared" si="594"/>
        <v>5</v>
      </c>
      <c r="S395" s="67"/>
      <c r="T395" s="67">
        <f t="shared" si="590"/>
        <v>6</v>
      </c>
      <c r="U395" s="67">
        <f t="shared" si="590"/>
        <v>10</v>
      </c>
      <c r="V395" s="67">
        <f t="shared" si="590"/>
        <v>15</v>
      </c>
      <c r="W395" s="67"/>
      <c r="X395" s="67">
        <f t="shared" ref="X395:Y395" si="595">X394</f>
        <v>18</v>
      </c>
      <c r="Y395" s="67">
        <f t="shared" si="595"/>
        <v>12</v>
      </c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</row>
    <row r="396" spans="1:37" s="40" customFormat="1" ht="24" customHeight="1" x14ac:dyDescent="0.15">
      <c r="A396" s="22" t="s">
        <v>275</v>
      </c>
      <c r="B396" s="69" t="str">
        <f>VLOOKUP($A396, focusarea_loads!$A$1:$S$200, P396, FALSE)</f>
        <v>Kittatinny Ridge East</v>
      </c>
      <c r="C396" s="70" t="str">
        <f>VLOOKUP($A396, focusarea_loads!$A$1:$S$200, Q396, FALSE)</f>
        <v>Phase 2</v>
      </c>
      <c r="D396" s="24">
        <f>VLOOKUP($A396, focusarea_loads!$A$1:$S$200, R396, FALSE)</f>
        <v>3670.2170999999998</v>
      </c>
      <c r="E396" s="24">
        <f t="shared" si="586"/>
        <v>1137.7673010000001</v>
      </c>
      <c r="F396" s="24">
        <f>VLOOKUP($A396, focusarea_loads!$A$1:$S$200, T396, FALSE)</f>
        <v>1319.4193</v>
      </c>
      <c r="G396" s="24">
        <f>VLOOKUP($A396, focusarea_loads!$A$1:$S$200, U396, FALSE)</f>
        <v>803.89838821265596</v>
      </c>
      <c r="H396" s="24">
        <f>VLOOKUP($A396, focusarea_loads!$A$1:$S$200, V396, FALSE)</f>
        <v>-622.24638921265603</v>
      </c>
      <c r="I396" s="24">
        <f t="shared" si="577"/>
        <v>0</v>
      </c>
      <c r="J396" s="24">
        <f>VLOOKUP($A396, focusarea_loads!$A$1:$S$200, X396, FALSE)</f>
        <v>-622.24638921265603</v>
      </c>
      <c r="K396" s="24">
        <f>VLOOKUP($A396, focusarea_loads!$A$1:$S$200, Y396, FALSE)</f>
        <v>1071.6155932659301</v>
      </c>
      <c r="L396" s="29"/>
      <c r="M396" s="64" t="str">
        <f t="shared" si="587"/>
        <v>--</v>
      </c>
      <c r="N396" s="64" t="str">
        <f t="shared" si="588"/>
        <v>--</v>
      </c>
      <c r="O396" s="64"/>
      <c r="P396" s="67">
        <f t="shared" ref="P396:R396" si="596">P395</f>
        <v>4</v>
      </c>
      <c r="Q396" s="67">
        <f t="shared" si="596"/>
        <v>3</v>
      </c>
      <c r="R396" s="67">
        <f t="shared" si="596"/>
        <v>5</v>
      </c>
      <c r="S396" s="67"/>
      <c r="T396" s="67">
        <f t="shared" si="590"/>
        <v>6</v>
      </c>
      <c r="U396" s="67">
        <f t="shared" si="590"/>
        <v>10</v>
      </c>
      <c r="V396" s="67">
        <f t="shared" si="590"/>
        <v>15</v>
      </c>
      <c r="W396" s="67"/>
      <c r="X396" s="67">
        <f t="shared" ref="X396:Y396" si="597">X395</f>
        <v>18</v>
      </c>
      <c r="Y396" s="67">
        <f t="shared" si="597"/>
        <v>12</v>
      </c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</row>
    <row r="397" spans="1:37" s="40" customFormat="1" ht="24" customHeight="1" x14ac:dyDescent="0.15">
      <c r="A397" s="22" t="s">
        <v>277</v>
      </c>
      <c r="B397" s="69" t="str">
        <f>VLOOKUP($A397, focusarea_loads!$A$1:$S$200, P397, FALSE)</f>
        <v>Thornhurst</v>
      </c>
      <c r="C397" s="70" t="str">
        <f>VLOOKUP($A397, focusarea_loads!$A$1:$S$200, Q397, FALSE)</f>
        <v>Phase 2</v>
      </c>
      <c r="D397" s="24">
        <f>VLOOKUP($A397, focusarea_loads!$A$1:$S$200, R397, FALSE)</f>
        <v>2002.9027000000001</v>
      </c>
      <c r="E397" s="24">
        <f t="shared" si="586"/>
        <v>620.89983699999993</v>
      </c>
      <c r="F397" s="24">
        <f>VLOOKUP($A397, focusarea_loads!$A$1:$S$200, T397, FALSE)</f>
        <v>297.82819999999998</v>
      </c>
      <c r="G397" s="24">
        <f>VLOOKUP($A397, focusarea_loads!$A$1:$S$200, U397, FALSE)</f>
        <v>0</v>
      </c>
      <c r="H397" s="24">
        <f>VLOOKUP($A397, focusarea_loads!$A$1:$S$200, V397, FALSE)</f>
        <v>-323.07163700000001</v>
      </c>
      <c r="I397" s="24">
        <f t="shared" si="577"/>
        <v>0</v>
      </c>
      <c r="J397" s="24">
        <f>VLOOKUP($A397, focusarea_loads!$A$1:$S$200, X397, FALSE)</f>
        <v>-323.07163700000001</v>
      </c>
      <c r="K397" s="24">
        <f>VLOOKUP($A397, focusarea_loads!$A$1:$S$200, Y397, FALSE)</f>
        <v>0</v>
      </c>
      <c r="L397" s="29"/>
      <c r="M397" s="64" t="str">
        <f t="shared" si="587"/>
        <v>--</v>
      </c>
      <c r="N397" s="64" t="str">
        <f t="shared" si="588"/>
        <v>--</v>
      </c>
      <c r="O397" s="64"/>
      <c r="P397" s="67">
        <f t="shared" ref="P397:R397" si="598">P396</f>
        <v>4</v>
      </c>
      <c r="Q397" s="67">
        <f t="shared" si="598"/>
        <v>3</v>
      </c>
      <c r="R397" s="67">
        <f t="shared" si="598"/>
        <v>5</v>
      </c>
      <c r="S397" s="67"/>
      <c r="T397" s="67">
        <f t="shared" si="590"/>
        <v>6</v>
      </c>
      <c r="U397" s="67">
        <f t="shared" si="590"/>
        <v>10</v>
      </c>
      <c r="V397" s="67">
        <f t="shared" si="590"/>
        <v>15</v>
      </c>
      <c r="W397" s="67"/>
      <c r="X397" s="67">
        <f t="shared" ref="X397:Y397" si="599">X396</f>
        <v>18</v>
      </c>
      <c r="Y397" s="67">
        <f t="shared" si="599"/>
        <v>12</v>
      </c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</row>
    <row r="398" spans="1:37" s="40" customFormat="1" ht="24" customHeight="1" x14ac:dyDescent="0.15">
      <c r="A398" s="22" t="s">
        <v>282</v>
      </c>
      <c r="B398" s="69" t="str">
        <f>VLOOKUP($A398, focusarea_loads!$A$1:$S$200, P398, FALSE)</f>
        <v>Tobyhanna Tunkhannock</v>
      </c>
      <c r="C398" s="70" t="str">
        <f>VLOOKUP($A398, focusarea_loads!$A$1:$S$200, Q398, FALSE)</f>
        <v>Phase 2</v>
      </c>
      <c r="D398" s="24">
        <f>VLOOKUP($A398, focusarea_loads!$A$1:$S$200, R398, FALSE)</f>
        <v>6814.3684999999996</v>
      </c>
      <c r="E398" s="24">
        <f t="shared" si="586"/>
        <v>2112.4542349999938</v>
      </c>
      <c r="F398" s="24">
        <f>VLOOKUP($A398, focusarea_loads!$A$1:$S$200, T398, FALSE)</f>
        <v>846.35400000000004</v>
      </c>
      <c r="G398" s="24">
        <f>VLOOKUP($A398, focusarea_loads!$A$1:$S$200, U398, FALSE)</f>
        <v>0.40999917796640001</v>
      </c>
      <c r="H398" s="24">
        <f>VLOOKUP($A398, focusarea_loads!$A$1:$S$200, V398, FALSE)</f>
        <v>-1266.51023417796</v>
      </c>
      <c r="I398" s="24">
        <f t="shared" si="577"/>
        <v>0</v>
      </c>
      <c r="J398" s="24">
        <f>VLOOKUP($A398, focusarea_loads!$A$1:$S$200, X398, FALSE)</f>
        <v>-1266.51023417796</v>
      </c>
      <c r="K398" s="24">
        <f>VLOOKUP($A398, focusarea_loads!$A$1:$S$200, Y398, FALSE)</f>
        <v>14.7940998453226</v>
      </c>
      <c r="L398" s="29"/>
      <c r="M398" s="64" t="str">
        <f t="shared" si="587"/>
        <v>--</v>
      </c>
      <c r="N398" s="64" t="str">
        <f t="shared" si="588"/>
        <v>--</v>
      </c>
      <c r="O398" s="64"/>
      <c r="P398" s="67">
        <f t="shared" ref="P398:R398" si="600">P397</f>
        <v>4</v>
      </c>
      <c r="Q398" s="67">
        <f t="shared" si="600"/>
        <v>3</v>
      </c>
      <c r="R398" s="67">
        <f t="shared" si="600"/>
        <v>5</v>
      </c>
      <c r="S398" s="67"/>
      <c r="T398" s="67">
        <f t="shared" si="590"/>
        <v>6</v>
      </c>
      <c r="U398" s="67">
        <f t="shared" si="590"/>
        <v>10</v>
      </c>
      <c r="V398" s="67">
        <f t="shared" si="590"/>
        <v>15</v>
      </c>
      <c r="W398" s="67"/>
      <c r="X398" s="67">
        <f t="shared" ref="X398:Y398" si="601">X397</f>
        <v>18</v>
      </c>
      <c r="Y398" s="67">
        <f t="shared" si="601"/>
        <v>12</v>
      </c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</row>
    <row r="399" spans="1:37" s="40" customFormat="1" ht="24" customHeight="1" x14ac:dyDescent="0.15">
      <c r="A399" s="22" t="s">
        <v>274</v>
      </c>
      <c r="B399" s="69" t="str">
        <f>VLOOKUP($A399, focusarea_loads!$A$1:$S$200, P399, FALSE)</f>
        <v>Bear Creek</v>
      </c>
      <c r="C399" s="70" t="str">
        <f>VLOOKUP($A399, focusarea_loads!$A$1:$S$200, Q399, FALSE)</f>
        <v>Phase 1 only</v>
      </c>
      <c r="D399" s="24">
        <f>VLOOKUP($A399, focusarea_loads!$A$1:$S$200, R399, FALSE)</f>
        <v>7167.2605999999996</v>
      </c>
      <c r="E399" s="24">
        <f t="shared" si="586"/>
        <v>2221.85078599999</v>
      </c>
      <c r="F399" s="24">
        <f>VLOOKUP($A399, focusarea_loads!$A$1:$S$200, T399, FALSE)</f>
        <v>1461.6924999999901</v>
      </c>
      <c r="G399" s="24">
        <f>VLOOKUP($A399, focusarea_loads!$A$1:$S$200, U399, FALSE)</f>
        <v>0</v>
      </c>
      <c r="H399" s="24">
        <f>VLOOKUP($A399, focusarea_loads!$A$1:$S$200, V399, FALSE)</f>
        <v>-760.15828599999998</v>
      </c>
      <c r="I399" s="24">
        <f t="shared" si="577"/>
        <v>0</v>
      </c>
      <c r="J399" s="24">
        <f>VLOOKUP($A399, focusarea_loads!$A$1:$S$200, X399, FALSE)</f>
        <v>-760.15828599999998</v>
      </c>
      <c r="K399" s="24">
        <f>VLOOKUP($A399, focusarea_loads!$A$1:$S$200, Y399, FALSE)</f>
        <v>177.46530969086899</v>
      </c>
      <c r="L399" s="29"/>
      <c r="M399" s="64" t="str">
        <f t="shared" si="587"/>
        <v>--</v>
      </c>
      <c r="N399" s="64" t="str">
        <f t="shared" si="588"/>
        <v>--</v>
      </c>
      <c r="O399" s="64"/>
      <c r="P399" s="67">
        <f t="shared" ref="P399:R399" si="602">P398</f>
        <v>4</v>
      </c>
      <c r="Q399" s="67">
        <f t="shared" si="602"/>
        <v>3</v>
      </c>
      <c r="R399" s="67">
        <f t="shared" si="602"/>
        <v>5</v>
      </c>
      <c r="S399" s="67"/>
      <c r="T399" s="67">
        <f t="shared" si="590"/>
        <v>6</v>
      </c>
      <c r="U399" s="67">
        <f t="shared" si="590"/>
        <v>10</v>
      </c>
      <c r="V399" s="67">
        <f t="shared" si="590"/>
        <v>15</v>
      </c>
      <c r="W399" s="67"/>
      <c r="X399" s="67">
        <f t="shared" ref="X399:Y399" si="603">X398</f>
        <v>18</v>
      </c>
      <c r="Y399" s="67">
        <f t="shared" si="603"/>
        <v>12</v>
      </c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</row>
    <row r="400" spans="1:37" s="40" customFormat="1" ht="24" customHeight="1" x14ac:dyDescent="0.15">
      <c r="A400" s="22" t="s">
        <v>286</v>
      </c>
      <c r="B400" s="69" t="str">
        <f>VLOOKUP($A400, focusarea_loads!$A$1:$S$200, P400, FALSE)</f>
        <v>Kittatinny Ridge</v>
      </c>
      <c r="C400" s="70" t="str">
        <f>VLOOKUP($A400, focusarea_loads!$A$1:$S$200, Q400, FALSE)</f>
        <v>Phase 1 only</v>
      </c>
      <c r="D400" s="24">
        <f>VLOOKUP($A400, focusarea_loads!$A$1:$S$200, R400, FALSE)</f>
        <v>5625.4573</v>
      </c>
      <c r="E400" s="24">
        <f t="shared" si="586"/>
        <v>1743.8917630000001</v>
      </c>
      <c r="F400" s="24">
        <f>VLOOKUP($A400, focusarea_loads!$A$1:$S$200, T400, FALSE)</f>
        <v>1447.1096</v>
      </c>
      <c r="G400" s="24">
        <f>VLOOKUP($A400, focusarea_loads!$A$1:$S$200, U400, FALSE)</f>
        <v>124.25975086367001</v>
      </c>
      <c r="H400" s="24">
        <f>VLOOKUP($A400, focusarea_loads!$A$1:$S$200, V400, FALSE)</f>
        <v>-421.04191386367</v>
      </c>
      <c r="I400" s="24">
        <f t="shared" si="577"/>
        <v>0</v>
      </c>
      <c r="J400" s="24">
        <f>VLOOKUP($A400, focusarea_loads!$A$1:$S$200, X400, FALSE)</f>
        <v>-421.04191386367</v>
      </c>
      <c r="K400" s="24">
        <f>VLOOKUP($A400, focusarea_loads!$A$1:$S$200, Y400, FALSE)</f>
        <v>64.511645632047305</v>
      </c>
      <c r="L400" s="29"/>
      <c r="M400" s="64" t="str">
        <f t="shared" si="587"/>
        <v>--</v>
      </c>
      <c r="N400" s="64" t="str">
        <f t="shared" si="588"/>
        <v>--</v>
      </c>
      <c r="O400" s="64"/>
      <c r="P400" s="67">
        <f t="shared" ref="P400:R400" si="604">P399</f>
        <v>4</v>
      </c>
      <c r="Q400" s="67">
        <f t="shared" si="604"/>
        <v>3</v>
      </c>
      <c r="R400" s="67">
        <f t="shared" si="604"/>
        <v>5</v>
      </c>
      <c r="S400" s="67"/>
      <c r="T400" s="67">
        <f t="shared" si="590"/>
        <v>6</v>
      </c>
      <c r="U400" s="67">
        <f t="shared" si="590"/>
        <v>10</v>
      </c>
      <c r="V400" s="67">
        <f t="shared" si="590"/>
        <v>15</v>
      </c>
      <c r="W400" s="67"/>
      <c r="X400" s="67">
        <f t="shared" ref="X400:Y400" si="605">X399</f>
        <v>18</v>
      </c>
      <c r="Y400" s="67">
        <f t="shared" si="605"/>
        <v>12</v>
      </c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</row>
    <row r="401" spans="1:37" s="40" customFormat="1" ht="24" customHeight="1" x14ac:dyDescent="0.15">
      <c r="A401" s="22" t="s">
        <v>284</v>
      </c>
      <c r="B401" s="69" t="str">
        <f>VLOOKUP($A401, focusarea_loads!$A$1:$S$200, P401, FALSE)</f>
        <v>Lehigh River Headwaters</v>
      </c>
      <c r="C401" s="70" t="str">
        <f>VLOOKUP($A401, focusarea_loads!$A$1:$S$200, Q401, FALSE)</f>
        <v>Phase 1 only</v>
      </c>
      <c r="D401" s="24">
        <f>VLOOKUP($A401, focusarea_loads!$A$1:$S$200, R401, FALSE)</f>
        <v>1049.9668999999999</v>
      </c>
      <c r="E401" s="24">
        <f t="shared" si="586"/>
        <v>325.48973899999999</v>
      </c>
      <c r="F401" s="24">
        <f>VLOOKUP($A401, focusarea_loads!$A$1:$S$200, T401, FALSE)</f>
        <v>97.173400000000001</v>
      </c>
      <c r="G401" s="24">
        <f>VLOOKUP($A401, focusarea_loads!$A$1:$S$200, U401, FALSE)</f>
        <v>0</v>
      </c>
      <c r="H401" s="24">
        <f>VLOOKUP($A401, focusarea_loads!$A$1:$S$200, V401, FALSE)</f>
        <v>-228.316339</v>
      </c>
      <c r="I401" s="24">
        <f t="shared" si="577"/>
        <v>0</v>
      </c>
      <c r="J401" s="24">
        <f>VLOOKUP($A401, focusarea_loads!$A$1:$S$200, X401, FALSE)</f>
        <v>-228.316339</v>
      </c>
      <c r="K401" s="24">
        <f>VLOOKUP($A401, focusarea_loads!$A$1:$S$200, Y401, FALSE)</f>
        <v>130.61265663879399</v>
      </c>
      <c r="L401" s="29"/>
      <c r="M401" s="64" t="str">
        <f t="shared" si="587"/>
        <v>--</v>
      </c>
      <c r="N401" s="64" t="str">
        <f t="shared" si="588"/>
        <v>--</v>
      </c>
      <c r="O401" s="64"/>
      <c r="P401" s="67">
        <f t="shared" ref="P401:R401" si="606">P400</f>
        <v>4</v>
      </c>
      <c r="Q401" s="67">
        <f t="shared" si="606"/>
        <v>3</v>
      </c>
      <c r="R401" s="67">
        <f t="shared" si="606"/>
        <v>5</v>
      </c>
      <c r="S401" s="67"/>
      <c r="T401" s="67">
        <f t="shared" si="590"/>
        <v>6</v>
      </c>
      <c r="U401" s="67">
        <f t="shared" si="590"/>
        <v>10</v>
      </c>
      <c r="V401" s="67">
        <f t="shared" si="590"/>
        <v>15</v>
      </c>
      <c r="W401" s="67"/>
      <c r="X401" s="67">
        <f t="shared" ref="X401:Y401" si="607">X400</f>
        <v>18</v>
      </c>
      <c r="Y401" s="67">
        <f t="shared" si="607"/>
        <v>12</v>
      </c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</row>
    <row r="402" spans="1:37" s="40" customFormat="1" ht="24" customHeight="1" x14ac:dyDescent="0.15">
      <c r="A402" s="22" t="s">
        <v>289</v>
      </c>
      <c r="B402" s="69" t="str">
        <f>VLOOKUP($A402, focusarea_loads!$A$1:$S$200, P402, FALSE)</f>
        <v>Mud Run</v>
      </c>
      <c r="C402" s="70" t="str">
        <f>VLOOKUP($A402, focusarea_loads!$A$1:$S$200, Q402, FALSE)</f>
        <v>Phase 1 only</v>
      </c>
      <c r="D402" s="24">
        <f>VLOOKUP($A402, focusarea_loads!$A$1:$S$200, R402, FALSE)</f>
        <v>2672.6080000000002</v>
      </c>
      <c r="E402" s="24">
        <f t="shared" si="586"/>
        <v>828.50847999999996</v>
      </c>
      <c r="F402" s="24">
        <f>VLOOKUP($A402, focusarea_loads!$A$1:$S$200, T402, FALSE)</f>
        <v>254.4974</v>
      </c>
      <c r="G402" s="24">
        <f>VLOOKUP($A402, focusarea_loads!$A$1:$S$200, U402, FALSE)</f>
        <v>0</v>
      </c>
      <c r="H402" s="24">
        <f>VLOOKUP($A402, focusarea_loads!$A$1:$S$200, V402, FALSE)</f>
        <v>-574.01107999999999</v>
      </c>
      <c r="I402" s="24">
        <f t="shared" si="577"/>
        <v>0</v>
      </c>
      <c r="J402" s="24">
        <f>VLOOKUP($A402, focusarea_loads!$A$1:$S$200, X402, FALSE)</f>
        <v>-574.01107999999999</v>
      </c>
      <c r="K402" s="24">
        <f>VLOOKUP($A402, focusarea_loads!$A$1:$S$200, Y402, FALSE)</f>
        <v>0</v>
      </c>
      <c r="L402" s="29"/>
      <c r="M402" s="64" t="str">
        <f t="shared" si="587"/>
        <v>--</v>
      </c>
      <c r="N402" s="64" t="str">
        <f t="shared" si="588"/>
        <v>--</v>
      </c>
      <c r="O402" s="64"/>
      <c r="P402" s="67">
        <f t="shared" ref="P402:R402" si="608">P401</f>
        <v>4</v>
      </c>
      <c r="Q402" s="67">
        <f t="shared" si="608"/>
        <v>3</v>
      </c>
      <c r="R402" s="67">
        <f t="shared" si="608"/>
        <v>5</v>
      </c>
      <c r="S402" s="67"/>
      <c r="T402" s="67">
        <f t="shared" si="590"/>
        <v>6</v>
      </c>
      <c r="U402" s="67">
        <f t="shared" si="590"/>
        <v>10</v>
      </c>
      <c r="V402" s="67">
        <f t="shared" si="590"/>
        <v>15</v>
      </c>
      <c r="W402" s="67"/>
      <c r="X402" s="67">
        <f t="shared" ref="X402:Y402" si="609">X401</f>
        <v>18</v>
      </c>
      <c r="Y402" s="67">
        <f t="shared" si="609"/>
        <v>12</v>
      </c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</row>
    <row r="403" spans="1:37" s="40" customFormat="1" ht="24" customHeight="1" x14ac:dyDescent="0.15">
      <c r="A403" s="22" t="s">
        <v>287</v>
      </c>
      <c r="B403" s="69" t="str">
        <f>VLOOKUP($A403, focusarea_loads!$A$1:$S$200, P403, FALSE)</f>
        <v>Tobyhanna/Tunkhannock Creek</v>
      </c>
      <c r="C403" s="70" t="str">
        <f>VLOOKUP($A403, focusarea_loads!$A$1:$S$200, Q403, FALSE)</f>
        <v>Phase 1 only</v>
      </c>
      <c r="D403" s="24">
        <f>VLOOKUP($A403, focusarea_loads!$A$1:$S$200, R403, FALSE)</f>
        <v>1228.2050999999999</v>
      </c>
      <c r="E403" s="24">
        <f t="shared" si="586"/>
        <v>380.74358099999898</v>
      </c>
      <c r="F403" s="24">
        <f>VLOOKUP($A403, focusarea_loads!$A$1:$S$200, T403, FALSE)</f>
        <v>105.9294</v>
      </c>
      <c r="G403" s="24">
        <f>VLOOKUP($A403, focusarea_loads!$A$1:$S$200, U403, FALSE)</f>
        <v>0</v>
      </c>
      <c r="H403" s="24">
        <f>VLOOKUP($A403, focusarea_loads!$A$1:$S$200, V403, FALSE)</f>
        <v>-274.814180999999</v>
      </c>
      <c r="I403" s="24">
        <f t="shared" si="577"/>
        <v>0</v>
      </c>
      <c r="J403" s="24">
        <f>VLOOKUP($A403, focusarea_loads!$A$1:$S$200, X403, FALSE)</f>
        <v>-274.814180999999</v>
      </c>
      <c r="K403" s="24">
        <f>VLOOKUP($A403, focusarea_loads!$A$1:$S$200, Y403, FALSE)</f>
        <v>0</v>
      </c>
      <c r="L403" s="29"/>
      <c r="M403" s="64" t="str">
        <f t="shared" si="587"/>
        <v>--</v>
      </c>
      <c r="N403" s="64" t="str">
        <f t="shared" si="588"/>
        <v>--</v>
      </c>
      <c r="O403" s="64"/>
      <c r="P403" s="67">
        <f t="shared" ref="P403:R403" si="610">P402</f>
        <v>4</v>
      </c>
      <c r="Q403" s="67">
        <f t="shared" si="610"/>
        <v>3</v>
      </c>
      <c r="R403" s="67">
        <f t="shared" si="610"/>
        <v>5</v>
      </c>
      <c r="S403" s="67"/>
      <c r="T403" s="67">
        <f t="shared" si="590"/>
        <v>6</v>
      </c>
      <c r="U403" s="67">
        <f t="shared" si="590"/>
        <v>10</v>
      </c>
      <c r="V403" s="67">
        <f t="shared" si="590"/>
        <v>15</v>
      </c>
      <c r="W403" s="67"/>
      <c r="X403" s="67">
        <f t="shared" ref="X403:Y403" si="611">X402</f>
        <v>18</v>
      </c>
      <c r="Y403" s="67">
        <f t="shared" si="611"/>
        <v>12</v>
      </c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</row>
    <row r="404" spans="1:37" s="40" customFormat="1" ht="24" customHeight="1" x14ac:dyDescent="0.15">
      <c r="A404" s="22" t="s">
        <v>280</v>
      </c>
      <c r="B404" s="69" t="str">
        <f>VLOOKUP($A404, focusarea_loads!$A$1:$S$200, P404, FALSE)</f>
        <v>Wild Creek</v>
      </c>
      <c r="C404" s="70" t="str">
        <f>VLOOKUP($A404, focusarea_loads!$A$1:$S$200, Q404, FALSE)</f>
        <v>Phase 1 only</v>
      </c>
      <c r="D404" s="24">
        <f>VLOOKUP($A404, focusarea_loads!$A$1:$S$200, R404, FALSE)</f>
        <v>720.63620000000003</v>
      </c>
      <c r="E404" s="24">
        <f t="shared" si="586"/>
        <v>223.39722199999898</v>
      </c>
      <c r="F404" s="24">
        <f>VLOOKUP($A404, focusarea_loads!$A$1:$S$200, T404, FALSE)</f>
        <v>41.095500000000001</v>
      </c>
      <c r="G404" s="24">
        <f>VLOOKUP($A404, focusarea_loads!$A$1:$S$200, U404, FALSE)</f>
        <v>0</v>
      </c>
      <c r="H404" s="24">
        <f>VLOOKUP($A404, focusarea_loads!$A$1:$S$200, V404, FALSE)</f>
        <v>-182.30172199999899</v>
      </c>
      <c r="I404" s="24">
        <f t="shared" si="577"/>
        <v>0</v>
      </c>
      <c r="J404" s="24">
        <f>VLOOKUP($A404, focusarea_loads!$A$1:$S$200, X404, FALSE)</f>
        <v>-182.30172199999899</v>
      </c>
      <c r="K404" s="24">
        <f>VLOOKUP($A404, focusarea_loads!$A$1:$S$200, Y404, FALSE)</f>
        <v>0</v>
      </c>
      <c r="L404" s="29"/>
      <c r="M404" s="64" t="str">
        <f t="shared" si="587"/>
        <v>--</v>
      </c>
      <c r="N404" s="64" t="str">
        <f t="shared" si="588"/>
        <v>--</v>
      </c>
      <c r="O404" s="64"/>
      <c r="P404" s="51">
        <f t="shared" ref="P404:R404" si="612">P403</f>
        <v>4</v>
      </c>
      <c r="Q404" s="51">
        <f t="shared" si="612"/>
        <v>3</v>
      </c>
      <c r="R404" s="51">
        <f t="shared" si="612"/>
        <v>5</v>
      </c>
      <c r="S404" s="51"/>
      <c r="T404" s="51">
        <f t="shared" si="590"/>
        <v>6</v>
      </c>
      <c r="U404" s="51">
        <f t="shared" si="590"/>
        <v>10</v>
      </c>
      <c r="V404" s="51">
        <f t="shared" si="590"/>
        <v>15</v>
      </c>
      <c r="W404" s="51"/>
      <c r="X404" s="51">
        <f t="shared" ref="X404:Y404" si="613">X403</f>
        <v>18</v>
      </c>
      <c r="Y404" s="51">
        <f t="shared" si="613"/>
        <v>12</v>
      </c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</row>
    <row r="405" spans="1:37" ht="15" customHeight="1" x14ac:dyDescent="0.15">
      <c r="B405" s="28" t="s">
        <v>125</v>
      </c>
      <c r="C405" s="28"/>
      <c r="D405" s="23">
        <f>VLOOKUP($B364, cluster_load_noFA!$A$1:$P$10, R405, FALSE)</f>
        <v>142704.0914</v>
      </c>
      <c r="E405" s="23">
        <f>F405 - SUM(G405:H405)</f>
        <v>44238.268334000037</v>
      </c>
      <c r="F405" s="23">
        <f>VLOOKUP($B364, cluster_load_noFA!$A$1:$P$10, T405, FALSE)</f>
        <v>50821.618399999999</v>
      </c>
      <c r="G405" s="23">
        <f>VLOOKUP($B364, cluster_load_noFA!$A$1:$P$10, U405, FALSE)</f>
        <v>15299.899324252299</v>
      </c>
      <c r="H405" s="23">
        <f>VLOOKUP($B364, cluster_load_noFA!$A$1:$P$10, H$19, FALSE)</f>
        <v>-8716.5492582523402</v>
      </c>
      <c r="I405" s="24">
        <f t="shared" ref="I405" si="614">H405-J405</f>
        <v>0</v>
      </c>
      <c r="J405" s="23">
        <f>VLOOKUP($B364, cluster_load_noFA!$A$1:$P$10, X405, FALSE)</f>
        <v>-8716.5492582523402</v>
      </c>
      <c r="K405" s="23">
        <f>VLOOKUP($B364, cluster_load_noFA!$A$1:$P$10, Y405, FALSE)</f>
        <v>160.86552041067901</v>
      </c>
      <c r="L405" s="25"/>
      <c r="M405" s="26" t="str">
        <f t="shared" ref="M405" si="615">IF($H405&lt;0, "--", I405/$H405)</f>
        <v>--</v>
      </c>
      <c r="N405" s="26" t="str">
        <f t="shared" ref="N405" si="616">IF($H405&lt;0, "--", J405/$H405)</f>
        <v>--</v>
      </c>
      <c r="O405" s="26"/>
      <c r="P405" s="55">
        <f>B387</f>
        <v>0</v>
      </c>
      <c r="Q405" s="55">
        <f>C387</f>
        <v>0</v>
      </c>
      <c r="R405" s="55">
        <f>D387</f>
        <v>2</v>
      </c>
      <c r="S405" s="55">
        <f>E387</f>
        <v>0</v>
      </c>
      <c r="T405" s="55">
        <f>F387</f>
        <v>3</v>
      </c>
      <c r="U405" s="55">
        <f>G387</f>
        <v>7</v>
      </c>
      <c r="V405" s="55">
        <f>H387</f>
        <v>12</v>
      </c>
      <c r="W405" s="55">
        <f>I387</f>
        <v>0</v>
      </c>
      <c r="X405" s="55">
        <f>J387</f>
        <v>15</v>
      </c>
      <c r="Y405" s="55">
        <f>K387</f>
        <v>9</v>
      </c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</row>
    <row r="406" spans="1:37" s="84" customFormat="1" ht="18" customHeight="1" x14ac:dyDescent="0.15">
      <c r="B406" s="76" t="s">
        <v>126</v>
      </c>
      <c r="C406" s="72"/>
      <c r="D406" s="73">
        <f>SUM(D391:D405)</f>
        <v>198029.76809999999</v>
      </c>
      <c r="E406" s="73">
        <f>SUM(E391:E405)</f>
        <v>61389.228111000019</v>
      </c>
      <c r="F406" s="73">
        <f>SUM(F391:F405)</f>
        <v>59959.626899999988</v>
      </c>
      <c r="G406" s="73">
        <f>SUM(G391:G405)</f>
        <v>16246.007427339593</v>
      </c>
      <c r="H406" s="73">
        <f>SUM(H391:H405)</f>
        <v>-17675.608638339625</v>
      </c>
      <c r="I406" s="73">
        <f>SUM(I391:I405)</f>
        <v>0</v>
      </c>
      <c r="J406" s="73">
        <f>SUM(J391:J405)</f>
        <v>-17675.608638339625</v>
      </c>
      <c r="K406" s="73">
        <f>SUM(K391:K405)</f>
        <v>2162.8583918043391</v>
      </c>
      <c r="L406" s="74"/>
      <c r="M406" s="75" t="str">
        <f t="shared" ref="M406" si="617">IF($H406&lt;0, "--", I406/$H406)</f>
        <v>--</v>
      </c>
      <c r="N406" s="75" t="str">
        <f t="shared" ref="N406" si="618">IF($H406&lt;0, "--", J406/$H406)</f>
        <v>--</v>
      </c>
      <c r="O406" s="47"/>
      <c r="P406" s="47"/>
      <c r="Q406" s="85"/>
      <c r="R406" s="47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  <c r="AI406" s="85"/>
      <c r="AJ406" s="85"/>
      <c r="AK406" s="85"/>
    </row>
    <row r="407" spans="1:37" ht="15" customHeight="1" x14ac:dyDescent="0.15">
      <c r="B407" s="44"/>
      <c r="C407" s="44"/>
      <c r="D407" s="45"/>
      <c r="E407" s="45"/>
      <c r="F407" s="45"/>
      <c r="G407" s="45"/>
      <c r="H407" s="45"/>
      <c r="I407" s="45"/>
      <c r="J407" s="45"/>
      <c r="K407" s="45"/>
      <c r="L407" s="46"/>
      <c r="M407" s="47"/>
      <c r="N407" s="47"/>
      <c r="O407" s="47"/>
      <c r="P407" s="47"/>
      <c r="Q407" s="27"/>
      <c r="R407" s="4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</row>
    <row r="408" spans="1:37" ht="15" customHeight="1" x14ac:dyDescent="0.15">
      <c r="D408" s="43">
        <v>4</v>
      </c>
      <c r="F408" s="42">
        <f>MATCH(F412,focusarea_loads!$A$1:$S$1,0)</f>
        <v>8</v>
      </c>
      <c r="G408" s="42"/>
      <c r="H408" s="42">
        <f>MATCH(H412,focusarea_loads!$A$1:$S$1,0)</f>
        <v>16</v>
      </c>
      <c r="I408" s="42"/>
      <c r="J408" s="42">
        <f>MATCH(J412,focusarea_loads!$A$1:$S$1,0)</f>
        <v>19</v>
      </c>
      <c r="K408" s="42">
        <f>MATCH(K412,focusarea_loads!$A$1:$S$1,0)</f>
        <v>13</v>
      </c>
    </row>
    <row r="409" spans="1:37" ht="17" customHeight="1" x14ac:dyDescent="0.15">
      <c r="B409" s="41"/>
      <c r="C409" s="41"/>
      <c r="D409" s="43">
        <v>2</v>
      </c>
      <c r="F409" s="42">
        <f>MATCH(F412,cluster_load_noFA!$A$1:$P$1,0)</f>
        <v>5</v>
      </c>
      <c r="G409" s="42"/>
      <c r="H409" s="42">
        <f>MATCH(H412,cluster_load_noFA!$A$1:$P$1,0)</f>
        <v>13</v>
      </c>
      <c r="I409" s="42"/>
      <c r="J409" s="42">
        <f>MATCH(J412,cluster_load_noFA!$A$1:$P$1,0)</f>
        <v>16</v>
      </c>
      <c r="K409" s="42">
        <f>MATCH(K412,cluster_load_noFA!$A$1:$P$1,0)</f>
        <v>10</v>
      </c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</row>
    <row r="410" spans="1:37" ht="15" customHeight="1" x14ac:dyDescent="0.15">
      <c r="B410" s="12" t="s">
        <v>124</v>
      </c>
      <c r="C410" s="12"/>
      <c r="D410" s="13"/>
      <c r="E410" s="14" t="s">
        <v>123</v>
      </c>
      <c r="F410" s="15" t="s">
        <v>109</v>
      </c>
      <c r="G410" s="15"/>
      <c r="H410" s="16"/>
      <c r="I410" s="15"/>
      <c r="J410" s="15"/>
      <c r="K410" s="15"/>
      <c r="L410" s="17"/>
      <c r="M410" s="15" t="s">
        <v>110</v>
      </c>
      <c r="N410" s="15"/>
      <c r="O410" s="53"/>
      <c r="P410" s="53"/>
      <c r="Q410" s="10"/>
      <c r="R410" s="53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</row>
    <row r="411" spans="1:37" s="40" customFormat="1" ht="34" customHeight="1" x14ac:dyDescent="0.15">
      <c r="B411" s="39" t="str">
        <f>_xlfn.CONCAT(B364," Cluster")</f>
        <v>Upper Lehigh Cluster</v>
      </c>
      <c r="C411" s="39"/>
      <c r="D411" s="18" t="s">
        <v>111</v>
      </c>
      <c r="E411" s="18" t="s">
        <v>112</v>
      </c>
      <c r="F411" s="18" t="s">
        <v>113</v>
      </c>
      <c r="G411" s="18" t="s">
        <v>114</v>
      </c>
      <c r="H411" s="18" t="s">
        <v>115</v>
      </c>
      <c r="I411" s="18" t="s">
        <v>116</v>
      </c>
      <c r="J411" s="18" t="s">
        <v>117</v>
      </c>
      <c r="K411" s="18" t="s">
        <v>118</v>
      </c>
      <c r="L411" s="18"/>
      <c r="M411" s="18" t="s">
        <v>119</v>
      </c>
      <c r="N411" s="18" t="s">
        <v>120</v>
      </c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</row>
    <row r="412" spans="1:37" ht="15" customHeight="1" x14ac:dyDescent="0.15">
      <c r="B412" s="36"/>
      <c r="C412" s="36"/>
      <c r="D412" s="36"/>
      <c r="E412" s="36"/>
      <c r="F412" s="19" t="s">
        <v>5</v>
      </c>
      <c r="G412" s="36"/>
      <c r="H412" s="19" t="s">
        <v>13</v>
      </c>
      <c r="I412" s="36"/>
      <c r="J412" s="19" t="s">
        <v>16</v>
      </c>
      <c r="K412" s="19" t="s">
        <v>10</v>
      </c>
      <c r="L412" s="36"/>
      <c r="M412" s="62" t="s">
        <v>121</v>
      </c>
      <c r="N412" s="63"/>
      <c r="O412" s="54"/>
      <c r="P412" s="54"/>
      <c r="Q412" s="37"/>
      <c r="R412" s="54"/>
      <c r="S412" s="37"/>
      <c r="T412" s="37"/>
      <c r="U412" s="37"/>
      <c r="V412" s="38"/>
      <c r="W412" s="37"/>
      <c r="X412" s="37"/>
      <c r="Y412" s="37"/>
      <c r="Z412" s="37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</row>
    <row r="413" spans="1:37" ht="15" customHeight="1" x14ac:dyDescent="0.15">
      <c r="B413" s="22" t="s">
        <v>88</v>
      </c>
      <c r="C413" s="22"/>
      <c r="D413" s="23" t="e">
        <f>VLOOKUP($B413, focusarea_loads!$A$1:$S$200, R413, FALSE)</f>
        <v>#N/A</v>
      </c>
      <c r="E413" s="23" t="e">
        <f>F413 - SUM(G413:H413)</f>
        <v>#N/A</v>
      </c>
      <c r="F413" s="23" t="e">
        <f>VLOOKUP($B413, focusarea_loads!$A$1:$S$200, T413, FALSE)</f>
        <v>#N/A</v>
      </c>
      <c r="G413" s="23">
        <v>0</v>
      </c>
      <c r="H413" s="23" t="e">
        <f>VLOOKUP($B413, focusarea_loads!$A$1:$S$200, V413, FALSE)</f>
        <v>#N/A</v>
      </c>
      <c r="I413" s="24" t="e">
        <f>H413-J413</f>
        <v>#N/A</v>
      </c>
      <c r="J413" s="23" t="e">
        <f>VLOOKUP($B413, focusarea_loads!$A$1:$S$200, X413, FALSE)</f>
        <v>#N/A</v>
      </c>
      <c r="K413" s="23" t="e">
        <f>VLOOKUP($B413, focusarea_loads!$A$1:$S$200, Y413, FALSE)</f>
        <v>#N/A</v>
      </c>
      <c r="L413" s="25"/>
      <c r="M413" s="26" t="e">
        <f>IF($H413&lt;0, "--", I413/$H413)</f>
        <v>#N/A</v>
      </c>
      <c r="N413" s="26" t="e">
        <f>IF($H413&lt;0, "--", J413/$H413)</f>
        <v>#N/A</v>
      </c>
      <c r="O413" s="26"/>
      <c r="P413" s="52">
        <f t="shared" ref="P413" si="619">B408</f>
        <v>0</v>
      </c>
      <c r="Q413" s="52"/>
      <c r="R413" s="52">
        <f t="shared" ref="R413" si="620">D408</f>
        <v>4</v>
      </c>
      <c r="S413" s="52"/>
      <c r="T413" s="52">
        <f>F408</f>
        <v>8</v>
      </c>
      <c r="U413" s="52">
        <f>G408</f>
        <v>0</v>
      </c>
      <c r="V413" s="52">
        <f>H408</f>
        <v>16</v>
      </c>
      <c r="W413" s="52"/>
      <c r="X413" s="52">
        <f>J408</f>
        <v>19</v>
      </c>
      <c r="Y413" s="52">
        <f>K408</f>
        <v>13</v>
      </c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</row>
    <row r="414" spans="1:37" ht="15" customHeight="1" x14ac:dyDescent="0.15">
      <c r="B414" s="22" t="s">
        <v>90</v>
      </c>
      <c r="C414" s="22"/>
      <c r="D414" s="23" t="e">
        <f>VLOOKUP($B414, focusarea_loads!$A$1:$S$200, R414, FALSE)</f>
        <v>#N/A</v>
      </c>
      <c r="E414" s="23" t="e">
        <f t="shared" ref="E414:E424" si="621">F414 - SUM(G414:H414)</f>
        <v>#N/A</v>
      </c>
      <c r="F414" s="23" t="e">
        <f>VLOOKUP($B414, focusarea_loads!$A$1:$S$200, T414, FALSE)</f>
        <v>#N/A</v>
      </c>
      <c r="G414" s="23">
        <v>0</v>
      </c>
      <c r="H414" s="23" t="e">
        <f>VLOOKUP($B414, focusarea_loads!$A$1:$S$200, V414, FALSE)</f>
        <v>#N/A</v>
      </c>
      <c r="I414" s="24" t="e">
        <f t="shared" ref="I414:I425" si="622">H414-J414</f>
        <v>#N/A</v>
      </c>
      <c r="J414" s="23" t="e">
        <f>VLOOKUP($B414, focusarea_loads!$A$1:$S$200, X414, FALSE)</f>
        <v>#N/A</v>
      </c>
      <c r="K414" s="23" t="e">
        <f>VLOOKUP($B414, focusarea_loads!$A$1:$S$200, Y414, FALSE)</f>
        <v>#N/A</v>
      </c>
      <c r="L414" s="25"/>
      <c r="M414" s="26" t="e">
        <f t="shared" ref="M414:M425" si="623">IF($H414&lt;0, "--", I414/$H414)</f>
        <v>#N/A</v>
      </c>
      <c r="N414" s="26" t="e">
        <f t="shared" ref="N414:N425" si="624">IF($H414&lt;0, "--", J414/$H414)</f>
        <v>#N/A</v>
      </c>
      <c r="O414" s="26"/>
      <c r="P414" s="51">
        <f t="shared" ref="P414:R424" si="625">P413</f>
        <v>0</v>
      </c>
      <c r="Q414" s="51"/>
      <c r="R414" s="51">
        <f t="shared" si="625"/>
        <v>4</v>
      </c>
      <c r="S414" s="51"/>
      <c r="T414" s="51">
        <f>T413</f>
        <v>8</v>
      </c>
      <c r="U414" s="51">
        <f t="shared" ref="U414:V414" si="626">U413</f>
        <v>0</v>
      </c>
      <c r="V414" s="51">
        <f t="shared" si="626"/>
        <v>16</v>
      </c>
      <c r="W414" s="51"/>
      <c r="X414" s="51">
        <f t="shared" ref="X414:Y414" si="627">X413</f>
        <v>19</v>
      </c>
      <c r="Y414" s="51">
        <f t="shared" si="627"/>
        <v>13</v>
      </c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</row>
    <row r="415" spans="1:37" ht="15" customHeight="1" x14ac:dyDescent="0.15">
      <c r="B415" s="22" t="s">
        <v>91</v>
      </c>
      <c r="C415" s="22"/>
      <c r="D415" s="23" t="e">
        <f>VLOOKUP($B415, focusarea_loads!$A$1:$S$200, R415, FALSE)</f>
        <v>#N/A</v>
      </c>
      <c r="E415" s="23" t="e">
        <f t="shared" si="621"/>
        <v>#N/A</v>
      </c>
      <c r="F415" s="23" t="e">
        <f>VLOOKUP($B415, focusarea_loads!$A$1:$S$200, T415, FALSE)</f>
        <v>#N/A</v>
      </c>
      <c r="G415" s="23">
        <v>0</v>
      </c>
      <c r="H415" s="23" t="e">
        <f>VLOOKUP($B415, focusarea_loads!$A$1:$S$200, V415, FALSE)</f>
        <v>#N/A</v>
      </c>
      <c r="I415" s="24" t="e">
        <f t="shared" si="622"/>
        <v>#N/A</v>
      </c>
      <c r="J415" s="23" t="e">
        <f>VLOOKUP($B415, focusarea_loads!$A$1:$S$200, X415, FALSE)</f>
        <v>#N/A</v>
      </c>
      <c r="K415" s="23" t="e">
        <f>VLOOKUP($B415, focusarea_loads!$A$1:$S$200, Y415, FALSE)</f>
        <v>#N/A</v>
      </c>
      <c r="L415" s="25"/>
      <c r="M415" s="26" t="e">
        <f t="shared" si="623"/>
        <v>#N/A</v>
      </c>
      <c r="N415" s="26" t="e">
        <f t="shared" si="624"/>
        <v>#N/A</v>
      </c>
      <c r="O415" s="26"/>
      <c r="P415" s="51">
        <f t="shared" si="625"/>
        <v>0</v>
      </c>
      <c r="Q415" s="51"/>
      <c r="R415" s="51">
        <f t="shared" si="625"/>
        <v>4</v>
      </c>
      <c r="S415" s="51"/>
      <c r="T415" s="51">
        <f t="shared" ref="T415:V415" si="628">T414</f>
        <v>8</v>
      </c>
      <c r="U415" s="51">
        <f t="shared" si="628"/>
        <v>0</v>
      </c>
      <c r="V415" s="51">
        <f t="shared" si="628"/>
        <v>16</v>
      </c>
      <c r="W415" s="51"/>
      <c r="X415" s="51">
        <f t="shared" ref="X415:Y415" si="629">X414</f>
        <v>19</v>
      </c>
      <c r="Y415" s="51">
        <f t="shared" si="629"/>
        <v>13</v>
      </c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</row>
    <row r="416" spans="1:37" ht="15" customHeight="1" x14ac:dyDescent="0.15">
      <c r="B416" s="22" t="s">
        <v>93</v>
      </c>
      <c r="C416" s="22"/>
      <c r="D416" s="23" t="e">
        <f>VLOOKUP($B416, focusarea_loads!$A$1:$S$200, R416, FALSE)</f>
        <v>#N/A</v>
      </c>
      <c r="E416" s="23" t="e">
        <f t="shared" si="621"/>
        <v>#N/A</v>
      </c>
      <c r="F416" s="23" t="e">
        <f>VLOOKUP($B416, focusarea_loads!$A$1:$S$200, T416, FALSE)</f>
        <v>#N/A</v>
      </c>
      <c r="G416" s="23">
        <v>0</v>
      </c>
      <c r="H416" s="23" t="e">
        <f>VLOOKUP($B416, focusarea_loads!$A$1:$S$200, V416, FALSE)</f>
        <v>#N/A</v>
      </c>
      <c r="I416" s="24" t="e">
        <f t="shared" si="622"/>
        <v>#N/A</v>
      </c>
      <c r="J416" s="23" t="e">
        <f>VLOOKUP($B416, focusarea_loads!$A$1:$S$200, X416, FALSE)</f>
        <v>#N/A</v>
      </c>
      <c r="K416" s="23" t="e">
        <f>VLOOKUP($B416, focusarea_loads!$A$1:$S$200, Y416, FALSE)</f>
        <v>#N/A</v>
      </c>
      <c r="L416" s="25"/>
      <c r="M416" s="26" t="e">
        <f t="shared" si="623"/>
        <v>#N/A</v>
      </c>
      <c r="N416" s="26" t="e">
        <f t="shared" si="624"/>
        <v>#N/A</v>
      </c>
      <c r="O416" s="26"/>
      <c r="P416" s="51">
        <f t="shared" si="625"/>
        <v>0</v>
      </c>
      <c r="Q416" s="51"/>
      <c r="R416" s="51">
        <f t="shared" si="625"/>
        <v>4</v>
      </c>
      <c r="S416" s="51"/>
      <c r="T416" s="51">
        <f t="shared" ref="T416:V416" si="630">T415</f>
        <v>8</v>
      </c>
      <c r="U416" s="51">
        <f t="shared" si="630"/>
        <v>0</v>
      </c>
      <c r="V416" s="51">
        <f t="shared" si="630"/>
        <v>16</v>
      </c>
      <c r="W416" s="51"/>
      <c r="X416" s="51">
        <f t="shared" ref="X416:Y416" si="631">X415</f>
        <v>19</v>
      </c>
      <c r="Y416" s="51">
        <f t="shared" si="631"/>
        <v>13</v>
      </c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</row>
    <row r="417" spans="2:37" ht="15" customHeight="1" x14ac:dyDescent="0.15">
      <c r="B417" s="22" t="s">
        <v>99</v>
      </c>
      <c r="C417" s="22"/>
      <c r="D417" s="23" t="e">
        <f>VLOOKUP($B417, focusarea_loads!$A$1:$S$200, R417, FALSE)</f>
        <v>#N/A</v>
      </c>
      <c r="E417" s="23" t="e">
        <f t="shared" si="621"/>
        <v>#N/A</v>
      </c>
      <c r="F417" s="23" t="e">
        <f>VLOOKUP($B417, focusarea_loads!$A$1:$S$200, T417, FALSE)</f>
        <v>#N/A</v>
      </c>
      <c r="G417" s="23">
        <v>0</v>
      </c>
      <c r="H417" s="23" t="e">
        <f>VLOOKUP($B417, focusarea_loads!$A$1:$S$200, V417, FALSE)</f>
        <v>#N/A</v>
      </c>
      <c r="I417" s="24" t="e">
        <f t="shared" si="622"/>
        <v>#N/A</v>
      </c>
      <c r="J417" s="23" t="e">
        <f>VLOOKUP($B417, focusarea_loads!$A$1:$S$200, X417, FALSE)</f>
        <v>#N/A</v>
      </c>
      <c r="K417" s="23" t="e">
        <f>VLOOKUP($B417, focusarea_loads!$A$1:$S$200, Y417, FALSE)</f>
        <v>#N/A</v>
      </c>
      <c r="L417" s="25"/>
      <c r="M417" s="26" t="e">
        <f t="shared" si="623"/>
        <v>#N/A</v>
      </c>
      <c r="N417" s="26" t="e">
        <f t="shared" si="624"/>
        <v>#N/A</v>
      </c>
      <c r="O417" s="26"/>
      <c r="P417" s="51">
        <f t="shared" si="625"/>
        <v>0</v>
      </c>
      <c r="Q417" s="51"/>
      <c r="R417" s="51">
        <f t="shared" si="625"/>
        <v>4</v>
      </c>
      <c r="S417" s="51"/>
      <c r="T417" s="51">
        <f t="shared" ref="T417:V417" si="632">T416</f>
        <v>8</v>
      </c>
      <c r="U417" s="51">
        <f t="shared" si="632"/>
        <v>0</v>
      </c>
      <c r="V417" s="51">
        <f t="shared" si="632"/>
        <v>16</v>
      </c>
      <c r="W417" s="51"/>
      <c r="X417" s="51">
        <f t="shared" ref="X417:Y417" si="633">X416</f>
        <v>19</v>
      </c>
      <c r="Y417" s="51">
        <f t="shared" si="633"/>
        <v>13</v>
      </c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</row>
    <row r="418" spans="2:37" ht="15" customHeight="1" x14ac:dyDescent="0.15">
      <c r="B418" s="22" t="s">
        <v>98</v>
      </c>
      <c r="C418" s="22"/>
      <c r="D418" s="23" t="e">
        <f>VLOOKUP($B418, focusarea_loads!$A$1:$S$200, R418, FALSE)</f>
        <v>#N/A</v>
      </c>
      <c r="E418" s="23" t="e">
        <f t="shared" si="621"/>
        <v>#N/A</v>
      </c>
      <c r="F418" s="23" t="e">
        <f>VLOOKUP($B418, focusarea_loads!$A$1:$S$200, T418, FALSE)</f>
        <v>#N/A</v>
      </c>
      <c r="G418" s="23">
        <v>0</v>
      </c>
      <c r="H418" s="23" t="e">
        <f>VLOOKUP($B418, focusarea_loads!$A$1:$S$200, V418, FALSE)</f>
        <v>#N/A</v>
      </c>
      <c r="I418" s="24" t="e">
        <f t="shared" si="622"/>
        <v>#N/A</v>
      </c>
      <c r="J418" s="23" t="e">
        <f>VLOOKUP($B418, focusarea_loads!$A$1:$S$200, X418, FALSE)</f>
        <v>#N/A</v>
      </c>
      <c r="K418" s="23" t="e">
        <f>VLOOKUP($B418, focusarea_loads!$A$1:$S$200, Y418, FALSE)</f>
        <v>#N/A</v>
      </c>
      <c r="L418" s="25"/>
      <c r="M418" s="26" t="e">
        <f t="shared" si="623"/>
        <v>#N/A</v>
      </c>
      <c r="N418" s="26" t="e">
        <f t="shared" si="624"/>
        <v>#N/A</v>
      </c>
      <c r="O418" s="26"/>
      <c r="P418" s="51">
        <f t="shared" si="625"/>
        <v>0</v>
      </c>
      <c r="Q418" s="51"/>
      <c r="R418" s="51">
        <f t="shared" si="625"/>
        <v>4</v>
      </c>
      <c r="S418" s="51"/>
      <c r="T418" s="51">
        <f t="shared" ref="T418:V418" si="634">T417</f>
        <v>8</v>
      </c>
      <c r="U418" s="51">
        <f t="shared" si="634"/>
        <v>0</v>
      </c>
      <c r="V418" s="51">
        <f t="shared" si="634"/>
        <v>16</v>
      </c>
      <c r="W418" s="51"/>
      <c r="X418" s="51">
        <f t="shared" ref="X418:Y418" si="635">X417</f>
        <v>19</v>
      </c>
      <c r="Y418" s="51">
        <f t="shared" si="635"/>
        <v>13</v>
      </c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</row>
    <row r="419" spans="2:37" ht="15" customHeight="1" x14ac:dyDescent="0.15">
      <c r="B419" s="22" t="s">
        <v>100</v>
      </c>
      <c r="C419" s="22"/>
      <c r="D419" s="23" t="e">
        <f>VLOOKUP($B419, focusarea_loads!$A$1:$S$200, R419, FALSE)</f>
        <v>#N/A</v>
      </c>
      <c r="E419" s="23" t="e">
        <f t="shared" si="621"/>
        <v>#N/A</v>
      </c>
      <c r="F419" s="23" t="e">
        <f>VLOOKUP($B419, focusarea_loads!$A$1:$S$200, T419, FALSE)</f>
        <v>#N/A</v>
      </c>
      <c r="G419" s="23">
        <v>0</v>
      </c>
      <c r="H419" s="23" t="e">
        <f>VLOOKUP($B419, focusarea_loads!$A$1:$S$200, V419, FALSE)</f>
        <v>#N/A</v>
      </c>
      <c r="I419" s="24" t="e">
        <f t="shared" si="622"/>
        <v>#N/A</v>
      </c>
      <c r="J419" s="23" t="e">
        <f>VLOOKUP($B419, focusarea_loads!$A$1:$S$200, X419, FALSE)</f>
        <v>#N/A</v>
      </c>
      <c r="K419" s="23" t="e">
        <f>VLOOKUP($B419, focusarea_loads!$A$1:$S$200, Y419, FALSE)</f>
        <v>#N/A</v>
      </c>
      <c r="L419" s="25"/>
      <c r="M419" s="26" t="e">
        <f t="shared" si="623"/>
        <v>#N/A</v>
      </c>
      <c r="N419" s="26" t="e">
        <f t="shared" si="624"/>
        <v>#N/A</v>
      </c>
      <c r="O419" s="26"/>
      <c r="P419" s="51">
        <f t="shared" si="625"/>
        <v>0</v>
      </c>
      <c r="Q419" s="51"/>
      <c r="R419" s="51">
        <f t="shared" si="625"/>
        <v>4</v>
      </c>
      <c r="S419" s="51"/>
      <c r="T419" s="51">
        <f t="shared" ref="T419:V419" si="636">T418</f>
        <v>8</v>
      </c>
      <c r="U419" s="51">
        <f t="shared" si="636"/>
        <v>0</v>
      </c>
      <c r="V419" s="51">
        <f t="shared" si="636"/>
        <v>16</v>
      </c>
      <c r="W419" s="51"/>
      <c r="X419" s="51">
        <f t="shared" ref="X419:Y419" si="637">X418</f>
        <v>19</v>
      </c>
      <c r="Y419" s="51">
        <f t="shared" si="637"/>
        <v>13</v>
      </c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</row>
    <row r="420" spans="2:37" ht="15" customHeight="1" x14ac:dyDescent="0.15">
      <c r="B420" s="22" t="s">
        <v>92</v>
      </c>
      <c r="C420" s="22"/>
      <c r="D420" s="23" t="e">
        <f>VLOOKUP($B420, focusarea_loads!$A$1:$S$200, R420, FALSE)</f>
        <v>#N/A</v>
      </c>
      <c r="E420" s="23" t="e">
        <f t="shared" si="621"/>
        <v>#N/A</v>
      </c>
      <c r="F420" s="23" t="e">
        <f>VLOOKUP($B420, focusarea_loads!$A$1:$S$200, T420, FALSE)</f>
        <v>#N/A</v>
      </c>
      <c r="G420" s="23">
        <v>0</v>
      </c>
      <c r="H420" s="23" t="e">
        <f>VLOOKUP($B420, focusarea_loads!$A$1:$S$200, V420, FALSE)</f>
        <v>#N/A</v>
      </c>
      <c r="I420" s="24" t="e">
        <f t="shared" si="622"/>
        <v>#N/A</v>
      </c>
      <c r="J420" s="23" t="e">
        <f>VLOOKUP($B420, focusarea_loads!$A$1:$S$200, X420, FALSE)</f>
        <v>#N/A</v>
      </c>
      <c r="K420" s="23" t="e">
        <f>VLOOKUP($B420, focusarea_loads!$A$1:$S$200, Y420, FALSE)</f>
        <v>#N/A</v>
      </c>
      <c r="L420" s="25"/>
      <c r="M420" s="26" t="e">
        <f t="shared" si="623"/>
        <v>#N/A</v>
      </c>
      <c r="N420" s="26" t="e">
        <f t="shared" si="624"/>
        <v>#N/A</v>
      </c>
      <c r="O420" s="26"/>
      <c r="P420" s="51">
        <f t="shared" si="625"/>
        <v>0</v>
      </c>
      <c r="Q420" s="51"/>
      <c r="R420" s="51">
        <f t="shared" si="625"/>
        <v>4</v>
      </c>
      <c r="S420" s="51"/>
      <c r="T420" s="51">
        <f t="shared" ref="T420:V420" si="638">T419</f>
        <v>8</v>
      </c>
      <c r="U420" s="51">
        <f t="shared" si="638"/>
        <v>0</v>
      </c>
      <c r="V420" s="51">
        <f t="shared" si="638"/>
        <v>16</v>
      </c>
      <c r="W420" s="51"/>
      <c r="X420" s="51">
        <f t="shared" ref="X420:Y420" si="639">X419</f>
        <v>19</v>
      </c>
      <c r="Y420" s="51">
        <f t="shared" si="639"/>
        <v>13</v>
      </c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</row>
    <row r="421" spans="2:37" ht="15" customHeight="1" x14ac:dyDescent="0.15">
      <c r="B421" s="22" t="s">
        <v>96</v>
      </c>
      <c r="C421" s="22"/>
      <c r="D421" s="23" t="e">
        <f>VLOOKUP($B421, focusarea_loads!$A$1:$S$200, R421, FALSE)</f>
        <v>#N/A</v>
      </c>
      <c r="E421" s="23" t="e">
        <f t="shared" si="621"/>
        <v>#N/A</v>
      </c>
      <c r="F421" s="23" t="e">
        <f>VLOOKUP($B421, focusarea_loads!$A$1:$S$200, T421, FALSE)</f>
        <v>#N/A</v>
      </c>
      <c r="G421" s="23">
        <v>0</v>
      </c>
      <c r="H421" s="23" t="e">
        <f>VLOOKUP($B421, focusarea_loads!$A$1:$S$200, V421, FALSE)</f>
        <v>#N/A</v>
      </c>
      <c r="I421" s="24" t="e">
        <f t="shared" si="622"/>
        <v>#N/A</v>
      </c>
      <c r="J421" s="23" t="e">
        <f>VLOOKUP($B421, focusarea_loads!$A$1:$S$200, X421, FALSE)</f>
        <v>#N/A</v>
      </c>
      <c r="K421" s="23" t="e">
        <f>VLOOKUP($B421, focusarea_loads!$A$1:$S$200, Y421, FALSE)</f>
        <v>#N/A</v>
      </c>
      <c r="L421" s="25"/>
      <c r="M421" s="26" t="e">
        <f t="shared" si="623"/>
        <v>#N/A</v>
      </c>
      <c r="N421" s="26" t="e">
        <f t="shared" si="624"/>
        <v>#N/A</v>
      </c>
      <c r="O421" s="26"/>
      <c r="P421" s="51">
        <f t="shared" si="625"/>
        <v>0</v>
      </c>
      <c r="Q421" s="51"/>
      <c r="R421" s="51">
        <f t="shared" si="625"/>
        <v>4</v>
      </c>
      <c r="S421" s="51"/>
      <c r="T421" s="51">
        <f t="shared" ref="T421:V421" si="640">T420</f>
        <v>8</v>
      </c>
      <c r="U421" s="51">
        <f t="shared" si="640"/>
        <v>0</v>
      </c>
      <c r="V421" s="51">
        <f t="shared" si="640"/>
        <v>16</v>
      </c>
      <c r="W421" s="51"/>
      <c r="X421" s="51">
        <f t="shared" ref="X421:Y421" si="641">X420</f>
        <v>19</v>
      </c>
      <c r="Y421" s="51">
        <f t="shared" si="641"/>
        <v>13</v>
      </c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</row>
    <row r="422" spans="2:37" ht="15" customHeight="1" x14ac:dyDescent="0.15">
      <c r="B422" s="22" t="s">
        <v>97</v>
      </c>
      <c r="C422" s="22"/>
      <c r="D422" s="23" t="e">
        <f>VLOOKUP($B422, focusarea_loads!$A$1:$S$200, R422, FALSE)</f>
        <v>#N/A</v>
      </c>
      <c r="E422" s="23" t="e">
        <f t="shared" ref="E422" si="642">F422 - SUM(G422:H422)</f>
        <v>#N/A</v>
      </c>
      <c r="F422" s="23" t="e">
        <f>VLOOKUP($B422, focusarea_loads!$A$1:$S$200, T422, FALSE)</f>
        <v>#N/A</v>
      </c>
      <c r="G422" s="23">
        <v>0</v>
      </c>
      <c r="H422" s="23" t="e">
        <f>VLOOKUP($B422, focusarea_loads!$A$1:$S$200, V422, FALSE)</f>
        <v>#N/A</v>
      </c>
      <c r="I422" s="24" t="e">
        <f t="shared" ref="I422" si="643">H422-J422</f>
        <v>#N/A</v>
      </c>
      <c r="J422" s="23" t="e">
        <f>VLOOKUP($B422, focusarea_loads!$A$1:$S$200, X422, FALSE)</f>
        <v>#N/A</v>
      </c>
      <c r="K422" s="23" t="e">
        <f>VLOOKUP($B422, focusarea_loads!$A$1:$S$200, Y422, FALSE)</f>
        <v>#N/A</v>
      </c>
      <c r="L422" s="25"/>
      <c r="M422" s="26" t="e">
        <f t="shared" ref="M422" si="644">IF($H422&lt;0, "--", I422/$H422)</f>
        <v>#N/A</v>
      </c>
      <c r="N422" s="26" t="e">
        <f t="shared" ref="N422" si="645">IF($H422&lt;0, "--", J422/$H422)</f>
        <v>#N/A</v>
      </c>
      <c r="O422" s="26"/>
      <c r="P422" s="51">
        <f>P420</f>
        <v>0</v>
      </c>
      <c r="Q422" s="51"/>
      <c r="R422" s="51">
        <f>R420</f>
        <v>4</v>
      </c>
      <c r="S422" s="51"/>
      <c r="T422" s="51">
        <f t="shared" ref="T422:V423" si="646">T420</f>
        <v>8</v>
      </c>
      <c r="U422" s="51">
        <f t="shared" si="646"/>
        <v>0</v>
      </c>
      <c r="V422" s="51">
        <f t="shared" si="646"/>
        <v>16</v>
      </c>
      <c r="W422" s="51"/>
      <c r="X422" s="51">
        <f t="shared" ref="X422:Y423" si="647">X420</f>
        <v>19</v>
      </c>
      <c r="Y422" s="51">
        <f t="shared" si="647"/>
        <v>13</v>
      </c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</row>
    <row r="423" spans="2:37" ht="15" customHeight="1" x14ac:dyDescent="0.15">
      <c r="B423" s="22" t="s">
        <v>95</v>
      </c>
      <c r="C423" s="22"/>
      <c r="D423" s="23" t="e">
        <f>VLOOKUP($B423, focusarea_loads!$A$1:$S$200, R423, FALSE)</f>
        <v>#N/A</v>
      </c>
      <c r="E423" s="23" t="e">
        <f t="shared" si="621"/>
        <v>#N/A</v>
      </c>
      <c r="F423" s="23" t="e">
        <f>VLOOKUP($B423, focusarea_loads!$A$1:$S$200, T423, FALSE)</f>
        <v>#N/A</v>
      </c>
      <c r="G423" s="23">
        <v>0</v>
      </c>
      <c r="H423" s="23" t="e">
        <f>VLOOKUP($B423, focusarea_loads!$A$1:$S$200, V423, FALSE)</f>
        <v>#N/A</v>
      </c>
      <c r="I423" s="24" t="e">
        <f t="shared" si="622"/>
        <v>#N/A</v>
      </c>
      <c r="J423" s="23" t="e">
        <f>VLOOKUP($B423, focusarea_loads!$A$1:$S$200, X423, FALSE)</f>
        <v>#N/A</v>
      </c>
      <c r="K423" s="23" t="e">
        <f>VLOOKUP($B423, focusarea_loads!$A$1:$S$200, Y423, FALSE)</f>
        <v>#N/A</v>
      </c>
      <c r="L423" s="25"/>
      <c r="M423" s="26" t="e">
        <f t="shared" si="623"/>
        <v>#N/A</v>
      </c>
      <c r="N423" s="26" t="e">
        <f t="shared" si="624"/>
        <v>#N/A</v>
      </c>
      <c r="O423" s="26"/>
      <c r="P423" s="51">
        <f>P421</f>
        <v>0</v>
      </c>
      <c r="Q423" s="51"/>
      <c r="R423" s="51">
        <f>R421</f>
        <v>4</v>
      </c>
      <c r="S423" s="51"/>
      <c r="T423" s="51">
        <f t="shared" si="646"/>
        <v>8</v>
      </c>
      <c r="U423" s="51">
        <f t="shared" si="646"/>
        <v>0</v>
      </c>
      <c r="V423" s="51">
        <f t="shared" si="646"/>
        <v>16</v>
      </c>
      <c r="W423" s="51"/>
      <c r="X423" s="51">
        <f t="shared" si="647"/>
        <v>19</v>
      </c>
      <c r="Y423" s="51">
        <f t="shared" si="647"/>
        <v>13</v>
      </c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</row>
    <row r="424" spans="2:37" ht="15" customHeight="1" x14ac:dyDescent="0.15">
      <c r="B424" s="22" t="s">
        <v>94</v>
      </c>
      <c r="C424" s="22"/>
      <c r="D424" s="23" t="e">
        <f>VLOOKUP($B424, focusarea_loads!$A$1:$S$200, R424, FALSE)</f>
        <v>#N/A</v>
      </c>
      <c r="E424" s="23" t="e">
        <f t="shared" si="621"/>
        <v>#N/A</v>
      </c>
      <c r="F424" s="23" t="e">
        <f>VLOOKUP($B424, focusarea_loads!$A$1:$S$200, T424, FALSE)</f>
        <v>#N/A</v>
      </c>
      <c r="G424" s="23">
        <v>0</v>
      </c>
      <c r="H424" s="23" t="e">
        <f>VLOOKUP($B424, focusarea_loads!$A$1:$S$200, V424, FALSE)</f>
        <v>#N/A</v>
      </c>
      <c r="I424" s="24" t="e">
        <f t="shared" si="622"/>
        <v>#N/A</v>
      </c>
      <c r="J424" s="23" t="e">
        <f>VLOOKUP($B424, focusarea_loads!$A$1:$S$200, X424, FALSE)</f>
        <v>#N/A</v>
      </c>
      <c r="K424" s="23" t="e">
        <f>VLOOKUP($B424, focusarea_loads!$A$1:$S$200, Y424, FALSE)</f>
        <v>#N/A</v>
      </c>
      <c r="L424" s="25"/>
      <c r="M424" s="26" t="e">
        <f t="shared" si="623"/>
        <v>#N/A</v>
      </c>
      <c r="N424" s="26" t="e">
        <f t="shared" si="624"/>
        <v>#N/A</v>
      </c>
      <c r="O424" s="26"/>
      <c r="P424" s="51">
        <f t="shared" si="625"/>
        <v>0</v>
      </c>
      <c r="Q424" s="51"/>
      <c r="R424" s="51">
        <f t="shared" si="625"/>
        <v>4</v>
      </c>
      <c r="S424" s="51"/>
      <c r="T424" s="51">
        <f t="shared" ref="T424:V424" si="648">T423</f>
        <v>8</v>
      </c>
      <c r="U424" s="51">
        <f t="shared" si="648"/>
        <v>0</v>
      </c>
      <c r="V424" s="51">
        <f t="shared" si="648"/>
        <v>16</v>
      </c>
      <c r="W424" s="51"/>
      <c r="X424" s="51">
        <f t="shared" ref="X424:Y424" si="649">X423</f>
        <v>19</v>
      </c>
      <c r="Y424" s="51">
        <f t="shared" si="649"/>
        <v>13</v>
      </c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</row>
    <row r="425" spans="2:37" ht="15" customHeight="1" x14ac:dyDescent="0.15">
      <c r="B425" s="28" t="s">
        <v>125</v>
      </c>
      <c r="C425" s="28"/>
      <c r="D425" s="23">
        <f>VLOOKUP($B364, cluster_load_noFA!$A$1:$P$10, R425, FALSE)</f>
        <v>142704.0914</v>
      </c>
      <c r="E425" s="23">
        <f>F425 - SUM(G425:H425)</f>
        <v>131830039.63531989</v>
      </c>
      <c r="F425" s="23">
        <f>VLOOKUP($B364, cluster_load_noFA!$A$1:$P$10, T425, FALSE)</f>
        <v>43503059.707999997</v>
      </c>
      <c r="G425" s="23">
        <v>0</v>
      </c>
      <c r="H425" s="23">
        <f>VLOOKUP($B364, cluster_load_noFA!$A$1:$P$10, V425, FALSE)</f>
        <v>-88326979.927319899</v>
      </c>
      <c r="I425" s="24">
        <f t="shared" si="622"/>
        <v>0</v>
      </c>
      <c r="J425" s="23">
        <f>VLOOKUP($B364, cluster_load_noFA!$A$1:$P$10, X425, FALSE)</f>
        <v>-88326979.927319899</v>
      </c>
      <c r="K425" s="23">
        <f>VLOOKUP($B364, cluster_load_noFA!$A$1:$P$10, Y425, FALSE)</f>
        <v>368653.54412786599</v>
      </c>
      <c r="L425" s="25"/>
      <c r="M425" s="26" t="str">
        <f t="shared" si="623"/>
        <v>--</v>
      </c>
      <c r="N425" s="26" t="str">
        <f t="shared" si="624"/>
        <v>--</v>
      </c>
      <c r="O425" s="26"/>
      <c r="P425" s="55">
        <f>B409</f>
        <v>0</v>
      </c>
      <c r="Q425" s="55">
        <f t="shared" ref="Q425" si="650">C409</f>
        <v>0</v>
      </c>
      <c r="R425" s="55">
        <f>D409</f>
        <v>2</v>
      </c>
      <c r="S425" s="55">
        <f t="shared" ref="S425" si="651">E409</f>
        <v>0</v>
      </c>
      <c r="T425" s="55">
        <f t="shared" ref="T425" si="652">F409</f>
        <v>5</v>
      </c>
      <c r="U425" s="55">
        <f t="shared" ref="U425" si="653">G409</f>
        <v>0</v>
      </c>
      <c r="V425" s="55">
        <f t="shared" ref="V425" si="654">H409</f>
        <v>13</v>
      </c>
      <c r="W425" s="55">
        <f t="shared" ref="W425" si="655">I409</f>
        <v>0</v>
      </c>
      <c r="X425" s="55">
        <f t="shared" ref="X425" si="656">J409</f>
        <v>16</v>
      </c>
      <c r="Y425" s="55">
        <f t="shared" ref="Y425" si="657">K409</f>
        <v>10</v>
      </c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</row>
    <row r="426" spans="2:37" ht="15" customHeight="1" x14ac:dyDescent="0.15">
      <c r="B426" s="28"/>
      <c r="C426" s="28"/>
      <c r="D426" s="25"/>
      <c r="E426" s="25"/>
      <c r="F426" s="25"/>
      <c r="G426" s="25"/>
      <c r="H426" s="25"/>
      <c r="I426" s="29"/>
      <c r="J426" s="25"/>
      <c r="K426" s="25"/>
      <c r="L426" s="25"/>
      <c r="M426" s="25"/>
      <c r="N426" s="25"/>
      <c r="O426" s="25"/>
      <c r="P426" s="25"/>
      <c r="Q426" s="27"/>
      <c r="R426" s="25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</row>
    <row r="427" spans="2:37" ht="15" customHeight="1" x14ac:dyDescent="0.15">
      <c r="B427" s="30" t="s">
        <v>126</v>
      </c>
      <c r="C427" s="30"/>
      <c r="D427" s="31" t="e">
        <f t="shared" ref="D427:K427" si="658">SUM(D413:D425)</f>
        <v>#N/A</v>
      </c>
      <c r="E427" s="31" t="e">
        <f t="shared" si="658"/>
        <v>#N/A</v>
      </c>
      <c r="F427" s="31" t="e">
        <f t="shared" si="658"/>
        <v>#N/A</v>
      </c>
      <c r="G427" s="31">
        <f t="shared" si="658"/>
        <v>0</v>
      </c>
      <c r="H427" s="31" t="e">
        <f t="shared" si="658"/>
        <v>#N/A</v>
      </c>
      <c r="I427" s="31" t="e">
        <f t="shared" si="658"/>
        <v>#N/A</v>
      </c>
      <c r="J427" s="31" t="e">
        <f t="shared" si="658"/>
        <v>#N/A</v>
      </c>
      <c r="K427" s="31" t="e">
        <f t="shared" si="658"/>
        <v>#N/A</v>
      </c>
      <c r="L427" s="32"/>
      <c r="M427" s="33" t="e">
        <f t="shared" ref="M427" si="659">IF($H427&lt;0, "--", I427/$H427)</f>
        <v>#N/A</v>
      </c>
      <c r="N427" s="33" t="e">
        <f t="shared" ref="N427" si="660">IF($H427&lt;0, "--", J427/$H427)</f>
        <v>#N/A</v>
      </c>
      <c r="O427" s="47"/>
      <c r="P427" s="47"/>
      <c r="Q427" s="27"/>
      <c r="R427" s="4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</row>
    <row r="428" spans="2:37" ht="15" customHeight="1" x14ac:dyDescent="0.15">
      <c r="B428" s="9"/>
      <c r="C428" s="9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</row>
    <row r="429" spans="2:37" s="49" customFormat="1" ht="15" customHeight="1" x14ac:dyDescent="0.15">
      <c r="B429" s="50" t="s">
        <v>102</v>
      </c>
      <c r="C429" s="50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 t="s">
        <v>128</v>
      </c>
      <c r="Q429" s="48"/>
      <c r="R429" s="48" t="s">
        <v>128</v>
      </c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</row>
    <row r="430" spans="2:37" ht="15" customHeight="1" x14ac:dyDescent="0.15">
      <c r="B430" s="9"/>
      <c r="C430" s="9"/>
      <c r="D430" s="43">
        <v>4</v>
      </c>
      <c r="F430" s="42">
        <f>MATCH(F434,focusarea_loads!$A$1:$S$1,0)</f>
        <v>7</v>
      </c>
      <c r="G430" s="42">
        <f>MATCH(G434,focusarea_loads!$A$1:$S$1,0)</f>
        <v>9</v>
      </c>
      <c r="H430" s="42">
        <f>MATCH(H434,focusarea_loads!$A$1:$S$1,0)</f>
        <v>14</v>
      </c>
      <c r="I430" s="42"/>
      <c r="J430" s="42">
        <f>MATCH(J434,focusarea_loads!$A$1:$S$1,0)</f>
        <v>17</v>
      </c>
      <c r="K430" s="42">
        <f>MATCH(K434,focusarea_loads!$A$1:$S$1,0)</f>
        <v>11</v>
      </c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</row>
    <row r="431" spans="2:37" ht="15" customHeight="1" x14ac:dyDescent="0.15">
      <c r="B431" s="41"/>
      <c r="C431" s="41"/>
      <c r="D431" s="43">
        <v>2</v>
      </c>
      <c r="F431" s="42">
        <f>MATCH(F434,cluster_load_noFA!$A$1:$P$1,0)</f>
        <v>4</v>
      </c>
      <c r="G431" s="42">
        <f>MATCH(G434,cluster_load_noFA!$A$1:$P$1,0)</f>
        <v>6</v>
      </c>
      <c r="H431" s="42">
        <f>MATCH(H434,cluster_load_noFA!$A$1:$P$1,0)</f>
        <v>11</v>
      </c>
      <c r="I431" s="42"/>
      <c r="J431" s="42">
        <f>MATCH(J434,cluster_load_noFA!$A$1:$P$1,0)</f>
        <v>14</v>
      </c>
      <c r="K431" s="42">
        <f>MATCH(K434,cluster_load_noFA!$A$1:$P$1,0)</f>
        <v>8</v>
      </c>
      <c r="L431" s="34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</row>
    <row r="432" spans="2:37" ht="15" customHeight="1" x14ac:dyDescent="0.15">
      <c r="B432" s="12" t="s">
        <v>124</v>
      </c>
      <c r="C432" s="12"/>
      <c r="D432" s="13"/>
      <c r="E432" s="14" t="s">
        <v>122</v>
      </c>
      <c r="F432" s="15" t="s">
        <v>109</v>
      </c>
      <c r="G432" s="15"/>
      <c r="H432" s="16"/>
      <c r="I432" s="15"/>
      <c r="J432" s="15"/>
      <c r="K432" s="15"/>
      <c r="L432" s="17"/>
      <c r="M432" s="15" t="s">
        <v>110</v>
      </c>
      <c r="N432" s="15"/>
      <c r="O432" s="53"/>
      <c r="P432" s="53"/>
      <c r="Q432" s="35"/>
      <c r="R432" s="53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</row>
    <row r="433" spans="1:37" s="40" customFormat="1" ht="34" customHeight="1" x14ac:dyDescent="0.15">
      <c r="B433" s="39" t="str">
        <f>_xlfn.CONCAT(B429," Cluster")</f>
        <v>Upstream Suburban Philadelphia Cluster</v>
      </c>
      <c r="C433" s="39"/>
      <c r="D433" s="18" t="s">
        <v>111</v>
      </c>
      <c r="E433" s="18" t="s">
        <v>112</v>
      </c>
      <c r="F433" s="18" t="s">
        <v>113</v>
      </c>
      <c r="G433" s="18" t="s">
        <v>114</v>
      </c>
      <c r="H433" s="18" t="s">
        <v>115</v>
      </c>
      <c r="I433" s="18" t="s">
        <v>116</v>
      </c>
      <c r="J433" s="18" t="s">
        <v>117</v>
      </c>
      <c r="K433" s="18" t="s">
        <v>118</v>
      </c>
      <c r="L433" s="18"/>
      <c r="M433" s="18" t="s">
        <v>119</v>
      </c>
      <c r="N433" s="18" t="s">
        <v>120</v>
      </c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</row>
    <row r="434" spans="1:37" ht="15" customHeight="1" x14ac:dyDescent="0.15">
      <c r="B434" s="36"/>
      <c r="C434" s="36"/>
      <c r="D434" s="36"/>
      <c r="E434" s="36"/>
      <c r="F434" s="19" t="s">
        <v>4</v>
      </c>
      <c r="G434" s="19" t="s">
        <v>7</v>
      </c>
      <c r="H434" s="19" t="s">
        <v>11</v>
      </c>
      <c r="I434" s="36"/>
      <c r="J434" s="19" t="s">
        <v>14</v>
      </c>
      <c r="K434" s="19" t="s">
        <v>8</v>
      </c>
      <c r="L434" s="36"/>
      <c r="M434" s="62" t="s">
        <v>127</v>
      </c>
      <c r="N434" s="63"/>
      <c r="O434" s="54"/>
      <c r="P434" s="54"/>
      <c r="Q434" s="37"/>
      <c r="R434" s="54"/>
      <c r="S434" s="37"/>
      <c r="T434" s="37"/>
      <c r="U434" s="37"/>
      <c r="V434" s="38"/>
      <c r="W434" s="37"/>
      <c r="X434" s="37"/>
      <c r="Y434" s="37"/>
      <c r="Z434" s="37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</row>
    <row r="435" spans="1:37" ht="15" customHeight="1" x14ac:dyDescent="0.15">
      <c r="B435" s="22" t="s">
        <v>104</v>
      </c>
      <c r="C435" s="22"/>
      <c r="D435" s="23" t="e">
        <f>VLOOKUP($B435, focusarea_loads!$A$1:$S$200, R435, FALSE)</f>
        <v>#N/A</v>
      </c>
      <c r="E435" s="23" t="e">
        <f>F435 - SUM(G435:H435)</f>
        <v>#N/A</v>
      </c>
      <c r="F435" s="23" t="e">
        <f>VLOOKUP($B435, focusarea_loads!$A$1:$S$200, T435, FALSE)</f>
        <v>#N/A</v>
      </c>
      <c r="G435" s="23" t="e">
        <f>VLOOKUP($B435, focusarea_loads!$A$1:$S$200, U435, FALSE)</f>
        <v>#N/A</v>
      </c>
      <c r="H435" s="23" t="e">
        <f>VLOOKUP($B435, focusarea_loads!$A$1:$S$200, V435, FALSE)</f>
        <v>#N/A</v>
      </c>
      <c r="I435" s="24" t="e">
        <f>H435-J435</f>
        <v>#N/A</v>
      </c>
      <c r="J435" s="23" t="e">
        <f>VLOOKUP($B435, focusarea_loads!$A$1:$S$200, X435, FALSE)</f>
        <v>#N/A</v>
      </c>
      <c r="K435" s="23" t="e">
        <f>VLOOKUP($B435, focusarea_loads!$A$1:$S$200, Y435, FALSE)</f>
        <v>#N/A</v>
      </c>
      <c r="L435" s="25"/>
      <c r="M435" s="26" t="e">
        <f>IF($H435&lt;0, "--", I435/$H435)</f>
        <v>#N/A</v>
      </c>
      <c r="N435" s="26" t="e">
        <f>IF($H435&lt;0, "--", J435/$H435)</f>
        <v>#N/A</v>
      </c>
      <c r="O435" s="26"/>
      <c r="P435" s="52">
        <f t="shared" ref="P435" si="661">B430</f>
        <v>0</v>
      </c>
      <c r="Q435" s="52"/>
      <c r="R435" s="52">
        <f t="shared" ref="R435" si="662">D430</f>
        <v>4</v>
      </c>
      <c r="S435" s="52"/>
      <c r="T435" s="52">
        <f>F430</f>
        <v>7</v>
      </c>
      <c r="U435" s="52">
        <f>G430</f>
        <v>9</v>
      </c>
      <c r="V435" s="52">
        <f>H430</f>
        <v>14</v>
      </c>
      <c r="W435" s="52"/>
      <c r="X435" s="52">
        <f>J430</f>
        <v>17</v>
      </c>
      <c r="Y435" s="52">
        <f>K430</f>
        <v>11</v>
      </c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</row>
    <row r="436" spans="1:37" ht="15" customHeight="1" x14ac:dyDescent="0.15">
      <c r="B436" s="22" t="s">
        <v>105</v>
      </c>
      <c r="C436" s="22"/>
      <c r="D436" s="23" t="e">
        <f>VLOOKUP($B436, focusarea_loads!$A$1:$S$200, R436, FALSE)</f>
        <v>#N/A</v>
      </c>
      <c r="E436" s="23" t="e">
        <f t="shared" ref="E436:E438" si="663">F436 - SUM(G436:H436)</f>
        <v>#N/A</v>
      </c>
      <c r="F436" s="23" t="e">
        <f>VLOOKUP($B436, focusarea_loads!$A$1:$S$200, T436, FALSE)</f>
        <v>#N/A</v>
      </c>
      <c r="G436" s="23" t="e">
        <f>VLOOKUP($B436, focusarea_loads!$A$1:$S$200, U436, FALSE)</f>
        <v>#N/A</v>
      </c>
      <c r="H436" s="23" t="e">
        <f>VLOOKUP($B436, focusarea_loads!$A$1:$S$200, V436, FALSE)</f>
        <v>#N/A</v>
      </c>
      <c r="I436" s="24" t="e">
        <f t="shared" ref="I436:I439" si="664">H436-J436</f>
        <v>#N/A</v>
      </c>
      <c r="J436" s="23" t="e">
        <f>VLOOKUP($B436, focusarea_loads!$A$1:$S$200, X436, FALSE)</f>
        <v>#N/A</v>
      </c>
      <c r="K436" s="23" t="e">
        <f>VLOOKUP($B436, focusarea_loads!$A$1:$S$200, Y436, FALSE)</f>
        <v>#N/A</v>
      </c>
      <c r="L436" s="25"/>
      <c r="M436" s="26" t="e">
        <f t="shared" ref="M436:M439" si="665">IF($H436&lt;0, "--", I436/$H436)</f>
        <v>#N/A</v>
      </c>
      <c r="N436" s="26" t="e">
        <f t="shared" ref="N436:N439" si="666">IF($H436&lt;0, "--", J436/$H436)</f>
        <v>#N/A</v>
      </c>
      <c r="O436" s="26"/>
      <c r="P436" s="51">
        <f t="shared" ref="P436:R438" si="667">P435</f>
        <v>0</v>
      </c>
      <c r="Q436" s="51"/>
      <c r="R436" s="51">
        <f t="shared" si="667"/>
        <v>4</v>
      </c>
      <c r="S436" s="51"/>
      <c r="T436" s="51">
        <f>T435</f>
        <v>7</v>
      </c>
      <c r="U436" s="51">
        <f t="shared" ref="U436:V438" si="668">U435</f>
        <v>9</v>
      </c>
      <c r="V436" s="51">
        <f t="shared" si="668"/>
        <v>14</v>
      </c>
      <c r="W436" s="51"/>
      <c r="X436" s="51">
        <f t="shared" ref="X436:Y438" si="669">X435</f>
        <v>17</v>
      </c>
      <c r="Y436" s="51">
        <f t="shared" si="669"/>
        <v>11</v>
      </c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</row>
    <row r="437" spans="1:37" ht="15" customHeight="1" x14ac:dyDescent="0.15">
      <c r="B437" s="22" t="s">
        <v>101</v>
      </c>
      <c r="C437" s="22"/>
      <c r="D437" s="23" t="e">
        <f>VLOOKUP($B437, focusarea_loads!$A$1:$S$200, R437, FALSE)</f>
        <v>#N/A</v>
      </c>
      <c r="E437" s="23" t="e">
        <f t="shared" si="663"/>
        <v>#N/A</v>
      </c>
      <c r="F437" s="23" t="e">
        <f>VLOOKUP($B437, focusarea_loads!$A$1:$S$200, T437, FALSE)</f>
        <v>#N/A</v>
      </c>
      <c r="G437" s="23" t="e">
        <f>VLOOKUP($B437, focusarea_loads!$A$1:$S$200, U437, FALSE)</f>
        <v>#N/A</v>
      </c>
      <c r="H437" s="23" t="e">
        <f>VLOOKUP($B437, focusarea_loads!$A$1:$S$200, V437, FALSE)</f>
        <v>#N/A</v>
      </c>
      <c r="I437" s="24" t="e">
        <f t="shared" si="664"/>
        <v>#N/A</v>
      </c>
      <c r="J437" s="23" t="e">
        <f>VLOOKUP($B437, focusarea_loads!$A$1:$S$200, X437, FALSE)</f>
        <v>#N/A</v>
      </c>
      <c r="K437" s="23" t="e">
        <f>VLOOKUP($B437, focusarea_loads!$A$1:$S$200, Y437, FALSE)</f>
        <v>#N/A</v>
      </c>
      <c r="L437" s="25"/>
      <c r="M437" s="26" t="e">
        <f t="shared" si="665"/>
        <v>#N/A</v>
      </c>
      <c r="N437" s="26" t="e">
        <f t="shared" si="666"/>
        <v>#N/A</v>
      </c>
      <c r="O437" s="26"/>
      <c r="P437" s="51">
        <f t="shared" si="667"/>
        <v>0</v>
      </c>
      <c r="Q437" s="51"/>
      <c r="R437" s="51">
        <f t="shared" si="667"/>
        <v>4</v>
      </c>
      <c r="S437" s="51"/>
      <c r="T437" s="51">
        <f t="shared" ref="T437:T438" si="670">T436</f>
        <v>7</v>
      </c>
      <c r="U437" s="51">
        <f t="shared" si="668"/>
        <v>9</v>
      </c>
      <c r="V437" s="51">
        <f t="shared" si="668"/>
        <v>14</v>
      </c>
      <c r="W437" s="51"/>
      <c r="X437" s="51">
        <f t="shared" si="669"/>
        <v>17</v>
      </c>
      <c r="Y437" s="51">
        <f t="shared" si="669"/>
        <v>11</v>
      </c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</row>
    <row r="438" spans="1:37" ht="15" customHeight="1" x14ac:dyDescent="0.15">
      <c r="B438" s="22" t="s">
        <v>103</v>
      </c>
      <c r="C438" s="22"/>
      <c r="D438" s="23" t="e">
        <f>VLOOKUP($B438, focusarea_loads!$A$1:$S$200, R438, FALSE)</f>
        <v>#N/A</v>
      </c>
      <c r="E438" s="23" t="e">
        <f t="shared" si="663"/>
        <v>#N/A</v>
      </c>
      <c r="F438" s="23" t="e">
        <f>VLOOKUP($B438, focusarea_loads!$A$1:$S$200, T438, FALSE)</f>
        <v>#N/A</v>
      </c>
      <c r="G438" s="23" t="e">
        <f>VLOOKUP($B438, focusarea_loads!$A$1:$S$200, U438, FALSE)</f>
        <v>#N/A</v>
      </c>
      <c r="H438" s="23" t="e">
        <f>VLOOKUP($B438, focusarea_loads!$A$1:$S$200, V438, FALSE)</f>
        <v>#N/A</v>
      </c>
      <c r="I438" s="24" t="e">
        <f t="shared" si="664"/>
        <v>#N/A</v>
      </c>
      <c r="J438" s="23" t="e">
        <f>VLOOKUP($B438, focusarea_loads!$A$1:$S$200, X438, FALSE)</f>
        <v>#N/A</v>
      </c>
      <c r="K438" s="23" t="e">
        <f>VLOOKUP($B438, focusarea_loads!$A$1:$S$200, Y438, FALSE)</f>
        <v>#N/A</v>
      </c>
      <c r="L438" s="25"/>
      <c r="M438" s="26" t="e">
        <f t="shared" si="665"/>
        <v>#N/A</v>
      </c>
      <c r="N438" s="26" t="e">
        <f t="shared" si="666"/>
        <v>#N/A</v>
      </c>
      <c r="O438" s="26"/>
      <c r="P438" s="51">
        <f t="shared" si="667"/>
        <v>0</v>
      </c>
      <c r="Q438" s="51"/>
      <c r="R438" s="51">
        <f t="shared" si="667"/>
        <v>4</v>
      </c>
      <c r="S438" s="51"/>
      <c r="T438" s="51">
        <f t="shared" si="670"/>
        <v>7</v>
      </c>
      <c r="U438" s="51">
        <f t="shared" si="668"/>
        <v>9</v>
      </c>
      <c r="V438" s="51">
        <f t="shared" si="668"/>
        <v>14</v>
      </c>
      <c r="W438" s="51"/>
      <c r="X438" s="51">
        <f t="shared" si="669"/>
        <v>17</v>
      </c>
      <c r="Y438" s="51">
        <f t="shared" si="669"/>
        <v>11</v>
      </c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</row>
    <row r="439" spans="1:37" ht="15" customHeight="1" x14ac:dyDescent="0.15">
      <c r="B439" s="28" t="s">
        <v>125</v>
      </c>
      <c r="C439" s="28"/>
      <c r="D439" s="23">
        <f>VLOOKUP($B429, cluster_load_noFA!$A$1:$P$10, R439, FALSE)</f>
        <v>26845.841</v>
      </c>
      <c r="E439" s="23">
        <f>F439 - SUM(G439:H439)</f>
        <v>458258.50586999976</v>
      </c>
      <c r="F439" s="23">
        <f>VLOOKUP($B429, cluster_load_noFA!$A$1:$P$10, T439, FALSE)</f>
        <v>202752.66649999999</v>
      </c>
      <c r="G439" s="23">
        <f>VLOOKUP($B429, cluster_load_noFA!$A$1:$P$10, U439, FALSE)</f>
        <v>14276.3413764492</v>
      </c>
      <c r="H439" s="23">
        <f>VLOOKUP($B429, cluster_load_noFA!$A$1:$P$10, V439, FALSE)</f>
        <v>-269782.18074644898</v>
      </c>
      <c r="I439" s="24">
        <f t="shared" si="664"/>
        <v>116.85930000001099</v>
      </c>
      <c r="J439" s="23">
        <f>VLOOKUP($B429, cluster_load_noFA!$A$1:$P$10, X439, FALSE)</f>
        <v>-269899.04004644899</v>
      </c>
      <c r="K439" s="23">
        <f>VLOOKUP($B429, cluster_load_noFA!$A$1:$P$10, Y439, FALSE)</f>
        <v>0</v>
      </c>
      <c r="L439" s="25"/>
      <c r="M439" s="26" t="str">
        <f t="shared" si="665"/>
        <v>--</v>
      </c>
      <c r="N439" s="26" t="str">
        <f t="shared" si="666"/>
        <v>--</v>
      </c>
      <c r="O439" s="26"/>
      <c r="P439" s="55">
        <f>B431</f>
        <v>0</v>
      </c>
      <c r="Q439" s="55">
        <f t="shared" ref="Q439" si="671">C431</f>
        <v>0</v>
      </c>
      <c r="R439" s="55">
        <f>D431</f>
        <v>2</v>
      </c>
      <c r="S439" s="55">
        <f t="shared" ref="S439" si="672">E431</f>
        <v>0</v>
      </c>
      <c r="T439" s="55">
        <f t="shared" ref="T439" si="673">F431</f>
        <v>4</v>
      </c>
      <c r="U439" s="55">
        <f t="shared" ref="U439" si="674">G431</f>
        <v>6</v>
      </c>
      <c r="V439" s="55">
        <f t="shared" ref="V439" si="675">H431</f>
        <v>11</v>
      </c>
      <c r="W439" s="55">
        <f t="shared" ref="W439" si="676">I431</f>
        <v>0</v>
      </c>
      <c r="X439" s="55">
        <f t="shared" ref="X439" si="677">J431</f>
        <v>14</v>
      </c>
      <c r="Y439" s="55">
        <f t="shared" ref="Y439" si="678">K431</f>
        <v>8</v>
      </c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</row>
    <row r="440" spans="1:37" ht="15" customHeight="1" x14ac:dyDescent="0.15">
      <c r="B440" s="28"/>
      <c r="C440" s="28"/>
      <c r="D440" s="25"/>
      <c r="E440" s="25"/>
      <c r="F440" s="25"/>
      <c r="G440" s="25"/>
      <c r="H440" s="25"/>
      <c r="I440" s="29"/>
      <c r="J440" s="25"/>
      <c r="K440" s="25"/>
      <c r="L440" s="25"/>
      <c r="M440" s="25"/>
      <c r="N440" s="25"/>
      <c r="O440" s="25"/>
      <c r="P440" s="25"/>
      <c r="Q440" s="27"/>
      <c r="R440" s="25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</row>
    <row r="441" spans="1:37" ht="15" customHeight="1" x14ac:dyDescent="0.15">
      <c r="B441" s="30" t="s">
        <v>126</v>
      </c>
      <c r="C441" s="30"/>
      <c r="D441" s="31" t="e">
        <f t="shared" ref="D441:K441" si="679">SUM(D435:D439)</f>
        <v>#N/A</v>
      </c>
      <c r="E441" s="31" t="e">
        <f t="shared" si="679"/>
        <v>#N/A</v>
      </c>
      <c r="F441" s="31" t="e">
        <f t="shared" si="679"/>
        <v>#N/A</v>
      </c>
      <c r="G441" s="31" t="e">
        <f t="shared" si="679"/>
        <v>#N/A</v>
      </c>
      <c r="H441" s="31" t="e">
        <f t="shared" si="679"/>
        <v>#N/A</v>
      </c>
      <c r="I441" s="31" t="e">
        <f t="shared" si="679"/>
        <v>#N/A</v>
      </c>
      <c r="J441" s="31" t="e">
        <f t="shared" si="679"/>
        <v>#N/A</v>
      </c>
      <c r="K441" s="31" t="e">
        <f t="shared" si="679"/>
        <v>#N/A</v>
      </c>
      <c r="L441" s="32"/>
      <c r="M441" s="33" t="e">
        <f t="shared" ref="M441" si="680">IF($H441&lt;0, "--", I441/$H441)</f>
        <v>#N/A</v>
      </c>
      <c r="N441" s="33" t="e">
        <f t="shared" ref="N441" si="681">IF($H441&lt;0, "--", J441/$H441)</f>
        <v>#N/A</v>
      </c>
      <c r="O441" s="47"/>
      <c r="P441" s="47"/>
      <c r="Q441" s="27"/>
      <c r="R441" s="4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</row>
    <row r="443" spans="1:37" ht="15" customHeight="1" x14ac:dyDescent="0.15">
      <c r="B443" s="43">
        <v>4</v>
      </c>
      <c r="C443" s="43">
        <v>3</v>
      </c>
      <c r="D443" s="43">
        <v>5</v>
      </c>
      <c r="F443" s="42">
        <f>MATCH(F447,focusarea_loads!$A$1:$S$1,0)</f>
        <v>6</v>
      </c>
      <c r="G443" s="42">
        <f>MATCH(G$22,focusarea_loads!$A$1:$S$1,0)</f>
        <v>10</v>
      </c>
      <c r="H443" s="42">
        <f>MATCH(H$22,focusarea_loads!$A$1:$S$1,0)</f>
        <v>15</v>
      </c>
      <c r="I443" s="10"/>
      <c r="J443" s="42">
        <f>MATCH(J$22,focusarea_loads!$A$1:$S$1,0)</f>
        <v>18</v>
      </c>
      <c r="K443" s="42">
        <f>MATCH(K$22,focusarea_loads!$A$1:$S$1,0)</f>
        <v>12</v>
      </c>
    </row>
    <row r="444" spans="1:37" ht="17" customHeight="1" x14ac:dyDescent="0.15">
      <c r="B444" s="41"/>
      <c r="C444" s="41"/>
      <c r="D444" s="43">
        <v>2</v>
      </c>
      <c r="F444" s="42">
        <f>MATCH(F447,cluster_load_noFA!$A$1:$P$1,0)</f>
        <v>3</v>
      </c>
      <c r="G444" s="42">
        <f>MATCH(G447,cluster_load_noFA!$A$1:$P$1,0)</f>
        <v>7</v>
      </c>
      <c r="H444" s="42">
        <f>MATCH(H447,cluster_load_noFA!$A$1:$P$1,0)</f>
        <v>12</v>
      </c>
      <c r="I444" s="42"/>
      <c r="J444" s="42">
        <f>MATCH(J447,cluster_load_noFA!$A$1:$P$1,0)</f>
        <v>15</v>
      </c>
      <c r="K444" s="42">
        <f>MATCH(K447,cluster_load_noFA!$A$1:$P$1,0)</f>
        <v>9</v>
      </c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</row>
    <row r="445" spans="1:37" ht="15" customHeight="1" x14ac:dyDescent="0.15">
      <c r="B445" s="12" t="s">
        <v>124</v>
      </c>
      <c r="C445" s="12"/>
      <c r="D445" s="13"/>
      <c r="E445" s="14" t="s">
        <v>108</v>
      </c>
      <c r="F445" s="15" t="s">
        <v>109</v>
      </c>
      <c r="G445" s="15"/>
      <c r="H445" s="16"/>
      <c r="I445" s="15"/>
      <c r="J445" s="15"/>
      <c r="K445" s="15"/>
      <c r="L445" s="17"/>
      <c r="M445" s="15" t="s">
        <v>110</v>
      </c>
      <c r="N445" s="15"/>
      <c r="O445" s="53"/>
      <c r="P445" s="53"/>
      <c r="Q445" s="10"/>
      <c r="R445" s="53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</row>
    <row r="446" spans="1:37" s="40" customFormat="1" ht="34" customHeight="1" x14ac:dyDescent="0.15">
      <c r="B446" s="39" t="str">
        <f>_xlfn.CONCAT(B429," Cluster")</f>
        <v>Upstream Suburban Philadelphia Cluster</v>
      </c>
      <c r="C446" s="82" t="s">
        <v>302</v>
      </c>
      <c r="D446" s="18" t="s">
        <v>111</v>
      </c>
      <c r="E446" s="18" t="s">
        <v>112</v>
      </c>
      <c r="F446" s="18" t="s">
        <v>113</v>
      </c>
      <c r="G446" s="18" t="s">
        <v>114</v>
      </c>
      <c r="H446" s="18" t="s">
        <v>115</v>
      </c>
      <c r="I446" s="18" t="s">
        <v>116</v>
      </c>
      <c r="J446" s="18" t="s">
        <v>117</v>
      </c>
      <c r="K446" s="18" t="s">
        <v>118</v>
      </c>
      <c r="L446" s="18"/>
      <c r="M446" s="18" t="s">
        <v>119</v>
      </c>
      <c r="N446" s="18" t="s">
        <v>120</v>
      </c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</row>
    <row r="447" spans="1:37" ht="15" customHeight="1" x14ac:dyDescent="0.15">
      <c r="B447" s="19"/>
      <c r="C447" s="19"/>
      <c r="D447" s="19"/>
      <c r="E447" s="19"/>
      <c r="F447" s="19" t="s">
        <v>3</v>
      </c>
      <c r="G447" s="19" t="s">
        <v>6</v>
      </c>
      <c r="H447" s="19" t="s">
        <v>12</v>
      </c>
      <c r="I447" s="19"/>
      <c r="J447" s="19" t="s">
        <v>15</v>
      </c>
      <c r="K447" s="19" t="s">
        <v>9</v>
      </c>
      <c r="L447" s="19"/>
      <c r="M447" s="62" t="s">
        <v>127</v>
      </c>
      <c r="N447" s="63"/>
      <c r="O447" s="54"/>
      <c r="P447" s="54"/>
      <c r="Q447" s="20"/>
      <c r="R447" s="54"/>
      <c r="S447" s="20"/>
      <c r="T447" s="20"/>
      <c r="U447" s="20"/>
      <c r="V447" s="21"/>
      <c r="W447" s="20"/>
      <c r="X447" s="20"/>
      <c r="Y447" s="20"/>
      <c r="Z447" s="20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</row>
    <row r="448" spans="1:37" s="40" customFormat="1" ht="24" customHeight="1" x14ac:dyDescent="0.15">
      <c r="A448" s="22" t="s">
        <v>299</v>
      </c>
      <c r="B448" s="69" t="str">
        <f>VLOOKUP($A448, focusarea_loads!$A$1:$S$200, P448, FALSE)</f>
        <v>Jenkintown</v>
      </c>
      <c r="C448" s="70" t="str">
        <f>VLOOKUP($A448, focusarea_loads!$A$1:$S$200, Q448, FALSE)</f>
        <v>Phase 2</v>
      </c>
      <c r="D448" s="24">
        <f>VLOOKUP($A448, focusarea_loads!$A$1:$S$200, R448, FALSE)</f>
        <v>479.40719999999999</v>
      </c>
      <c r="E448" s="24">
        <f t="shared" ref="E448:E450" si="682">F448 - SUM(G448:H448)</f>
        <v>148.616232</v>
      </c>
      <c r="F448" s="24">
        <f>VLOOKUP($A448, focusarea_loads!$A$1:$S$200, T448, FALSE)</f>
        <v>161.08869999999999</v>
      </c>
      <c r="G448" s="24">
        <f>VLOOKUP($A448, focusarea_loads!$A$1:$S$200, U448, FALSE)</f>
        <v>0</v>
      </c>
      <c r="H448" s="24">
        <f>VLOOKUP($A448, focusarea_loads!$A$1:$S$200, V448, FALSE)</f>
        <v>12.472467999999999</v>
      </c>
      <c r="I448" s="24">
        <f t="shared" ref="I448:I454" si="683">H448-J448</f>
        <v>54.107599999999998</v>
      </c>
      <c r="J448" s="24">
        <f>VLOOKUP($A448, focusarea_loads!$A$1:$S$200, X448, FALSE)</f>
        <v>-41.635131999999999</v>
      </c>
      <c r="K448" s="24">
        <f>VLOOKUP($A448, focusarea_loads!$A$1:$S$200, Y448, FALSE)</f>
        <v>0</v>
      </c>
      <c r="L448" s="29"/>
      <c r="M448" s="64">
        <f t="shared" ref="M448:M450" si="684">IF($H448&lt;0, "--", I448/$H448)</f>
        <v>4.3381630644392111</v>
      </c>
      <c r="N448" s="64">
        <f t="shared" ref="N448:N450" si="685">IF($H448&lt;0, "--", J448/$H448)</f>
        <v>-3.3381630644392115</v>
      </c>
      <c r="O448" s="64"/>
      <c r="P448" s="83">
        <f t="shared" ref="P448" si="686">B443</f>
        <v>4</v>
      </c>
      <c r="Q448" s="83">
        <f t="shared" ref="Q448" si="687">C443</f>
        <v>3</v>
      </c>
      <c r="R448" s="83">
        <f t="shared" ref="R448" si="688">D443</f>
        <v>5</v>
      </c>
      <c r="S448" s="83"/>
      <c r="T448" s="83">
        <f>F443</f>
        <v>6</v>
      </c>
      <c r="U448" s="83">
        <f>G443</f>
        <v>10</v>
      </c>
      <c r="V448" s="83">
        <f>H443</f>
        <v>15</v>
      </c>
      <c r="W448" s="83"/>
      <c r="X448" s="83">
        <f>J443</f>
        <v>18</v>
      </c>
      <c r="Y448" s="83">
        <f>K443</f>
        <v>12</v>
      </c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</row>
    <row r="449" spans="1:37" s="40" customFormat="1" ht="24" customHeight="1" x14ac:dyDescent="0.15">
      <c r="A449" s="22" t="s">
        <v>297</v>
      </c>
      <c r="B449" s="69" t="str">
        <f>VLOOKUP($A449, focusarea_loads!$A$1:$S$200, P449, FALSE)</f>
        <v>Sandy Run</v>
      </c>
      <c r="C449" s="70" t="str">
        <f>VLOOKUP($A449, focusarea_loads!$A$1:$S$200, Q449, FALSE)</f>
        <v>Phase 2</v>
      </c>
      <c r="D449" s="24">
        <f>VLOOKUP($A449, focusarea_loads!$A$1:$S$200, R449, FALSE)</f>
        <v>230.30619999999999</v>
      </c>
      <c r="E449" s="24">
        <f t="shared" si="682"/>
        <v>71.394921999999994</v>
      </c>
      <c r="F449" s="24">
        <f>VLOOKUP($A449, focusarea_loads!$A$1:$S$200, T449, FALSE)</f>
        <v>111.5675</v>
      </c>
      <c r="G449" s="24">
        <f>VLOOKUP($A449, focusarea_loads!$A$1:$S$200, U449, FALSE)</f>
        <v>0</v>
      </c>
      <c r="H449" s="24">
        <f>VLOOKUP($A449, focusarea_loads!$A$1:$S$200, V449, FALSE)</f>
        <v>40.172578000000001</v>
      </c>
      <c r="I449" s="24">
        <f t="shared" si="683"/>
        <v>2.9059000000000026</v>
      </c>
      <c r="J449" s="24">
        <f>VLOOKUP($A449, focusarea_loads!$A$1:$S$200, X449, FALSE)</f>
        <v>37.266677999999999</v>
      </c>
      <c r="K449" s="24">
        <f>VLOOKUP($A449, focusarea_loads!$A$1:$S$200, Y449, FALSE)</f>
        <v>0</v>
      </c>
      <c r="L449" s="29"/>
      <c r="M449" s="64">
        <f t="shared" si="684"/>
        <v>7.233541247962734E-2</v>
      </c>
      <c r="N449" s="64">
        <f t="shared" si="685"/>
        <v>0.92766458752037262</v>
      </c>
      <c r="O449" s="64"/>
      <c r="P449" s="67">
        <f t="shared" ref="P449:R449" si="689">P448</f>
        <v>4</v>
      </c>
      <c r="Q449" s="67">
        <f t="shared" si="689"/>
        <v>3</v>
      </c>
      <c r="R449" s="67">
        <f t="shared" si="689"/>
        <v>5</v>
      </c>
      <c r="S449" s="67"/>
      <c r="T449" s="67">
        <f>T448</f>
        <v>6</v>
      </c>
      <c r="U449" s="67">
        <f t="shared" ref="U449:V450" si="690">U448</f>
        <v>10</v>
      </c>
      <c r="V449" s="67">
        <f t="shared" si="690"/>
        <v>15</v>
      </c>
      <c r="W449" s="67"/>
      <c r="X449" s="67">
        <f t="shared" ref="X449:Y449" si="691">X448</f>
        <v>18</v>
      </c>
      <c r="Y449" s="67">
        <f t="shared" si="691"/>
        <v>12</v>
      </c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</row>
    <row r="450" spans="1:37" s="40" customFormat="1" ht="24" customHeight="1" x14ac:dyDescent="0.15">
      <c r="A450" s="22" t="s">
        <v>291</v>
      </c>
      <c r="B450" s="69" t="str">
        <f>VLOOKUP($A450, focusarea_loads!$A$1:$S$200, P450, FALSE)</f>
        <v>Indian Creek</v>
      </c>
      <c r="C450" s="70" t="str">
        <f>VLOOKUP($A450, focusarea_loads!$A$1:$S$200, Q450, FALSE)</f>
        <v>Phase 1 only</v>
      </c>
      <c r="D450" s="24">
        <f>VLOOKUP($A450, focusarea_loads!$A$1:$S$200, R450, FALSE)</f>
        <v>210.70409999999899</v>
      </c>
      <c r="E450" s="24">
        <f t="shared" si="682"/>
        <v>65.318270999999996</v>
      </c>
      <c r="F450" s="24">
        <f>VLOOKUP($A450, focusarea_loads!$A$1:$S$200, T450, FALSE)</f>
        <v>70.594099999999997</v>
      </c>
      <c r="G450" s="24">
        <f>VLOOKUP($A450, focusarea_loads!$A$1:$S$200, U450, FALSE)</f>
        <v>0</v>
      </c>
      <c r="H450" s="24">
        <f>VLOOKUP($A450, focusarea_loads!$A$1:$S$200, V450, FALSE)</f>
        <v>5.2758289999999999</v>
      </c>
      <c r="I450" s="24">
        <f t="shared" si="683"/>
        <v>0</v>
      </c>
      <c r="J450" s="24">
        <f>VLOOKUP($A450, focusarea_loads!$A$1:$S$200, X450, FALSE)</f>
        <v>5.2758289999999999</v>
      </c>
      <c r="K450" s="24">
        <f>VLOOKUP($A450, focusarea_loads!$A$1:$S$200, Y450, FALSE)</f>
        <v>0</v>
      </c>
      <c r="L450" s="29"/>
      <c r="M450" s="64">
        <f t="shared" si="684"/>
        <v>0</v>
      </c>
      <c r="N450" s="64">
        <f t="shared" si="685"/>
        <v>1</v>
      </c>
      <c r="O450" s="64"/>
      <c r="P450" s="67">
        <f t="shared" ref="P450:R450" si="692">P449</f>
        <v>4</v>
      </c>
      <c r="Q450" s="67">
        <f t="shared" si="692"/>
        <v>3</v>
      </c>
      <c r="R450" s="67">
        <f t="shared" si="692"/>
        <v>5</v>
      </c>
      <c r="S450" s="67"/>
      <c r="T450" s="67">
        <f t="shared" ref="T450" si="693">T449</f>
        <v>6</v>
      </c>
      <c r="U450" s="67">
        <f t="shared" si="690"/>
        <v>10</v>
      </c>
      <c r="V450" s="67">
        <f t="shared" si="690"/>
        <v>15</v>
      </c>
      <c r="W450" s="67"/>
      <c r="X450" s="67">
        <f t="shared" ref="X450:Y450" si="694">X449</f>
        <v>18</v>
      </c>
      <c r="Y450" s="67">
        <f t="shared" si="694"/>
        <v>12</v>
      </c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</row>
    <row r="451" spans="1:37" s="40" customFormat="1" ht="24" customHeight="1" x14ac:dyDescent="0.15">
      <c r="A451" s="22" t="s">
        <v>295</v>
      </c>
      <c r="B451" s="69" t="str">
        <f>VLOOKUP($A451, focusarea_loads!$A$1:$S$200, P451, FALSE)</f>
        <v>Pennypack Creek</v>
      </c>
      <c r="C451" s="70" t="str">
        <f>VLOOKUP($A451, focusarea_loads!$A$1:$S$200, Q451, FALSE)</f>
        <v>Phase 1 only</v>
      </c>
      <c r="D451" s="24">
        <f>VLOOKUP($A451, focusarea_loads!$A$1:$S$200, R451, FALSE)</f>
        <v>977.61120000000005</v>
      </c>
      <c r="E451" s="24">
        <f t="shared" ref="E451:E454" si="695">F451 - SUM(G451:H451)</f>
        <v>303.05947199999997</v>
      </c>
      <c r="F451" s="24">
        <f>VLOOKUP($A451, focusarea_loads!$A$1:$S$200, T451, FALSE)</f>
        <v>575.64739999999995</v>
      </c>
      <c r="G451" s="24">
        <f>VLOOKUP($A451, focusarea_loads!$A$1:$S$200, U451, FALSE)</f>
        <v>0</v>
      </c>
      <c r="H451" s="24">
        <f>VLOOKUP($A451, focusarea_loads!$A$1:$S$200, V451, FALSE)</f>
        <v>272.58792799999998</v>
      </c>
      <c r="I451" s="24">
        <f t="shared" si="683"/>
        <v>28.572199999999981</v>
      </c>
      <c r="J451" s="24">
        <f>VLOOKUP($A451, focusarea_loads!$A$1:$S$200, X451, FALSE)</f>
        <v>244.015728</v>
      </c>
      <c r="K451" s="24">
        <f>VLOOKUP($A451, focusarea_loads!$A$1:$S$200, Y451, FALSE)</f>
        <v>0</v>
      </c>
      <c r="L451" s="29"/>
      <c r="M451" s="64">
        <f t="shared" ref="M451:M454" si="696">IF($H451&lt;0, "--", I451/$H451)</f>
        <v>0.10481828821120788</v>
      </c>
      <c r="N451" s="64">
        <f t="shared" ref="N451:N454" si="697">IF($H451&lt;0, "--", J451/$H451)</f>
        <v>0.89518171178879213</v>
      </c>
      <c r="O451" s="64"/>
      <c r="P451" s="67">
        <f t="shared" ref="P449:R451" si="698">P450</f>
        <v>4</v>
      </c>
      <c r="Q451" s="67">
        <f t="shared" si="698"/>
        <v>3</v>
      </c>
      <c r="R451" s="67">
        <f t="shared" si="698"/>
        <v>5</v>
      </c>
      <c r="S451" s="67"/>
      <c r="T451" s="67">
        <f t="shared" ref="T450:V454" si="699">T450</f>
        <v>6</v>
      </c>
      <c r="U451" s="67">
        <f t="shared" ref="U449:V451" si="700">U450</f>
        <v>10</v>
      </c>
      <c r="V451" s="67">
        <f t="shared" si="700"/>
        <v>15</v>
      </c>
      <c r="W451" s="67"/>
      <c r="X451" s="67">
        <f t="shared" ref="X449:Y451" si="701">X450</f>
        <v>18</v>
      </c>
      <c r="Y451" s="67">
        <f t="shared" si="701"/>
        <v>12</v>
      </c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</row>
    <row r="452" spans="1:37" s="40" customFormat="1" ht="24" customHeight="1" x14ac:dyDescent="0.15">
      <c r="A452" s="22" t="s">
        <v>293</v>
      </c>
      <c r="B452" s="69" t="str">
        <f>VLOOKUP($A452, focusarea_loads!$A$1:$S$200, P452, FALSE)</f>
        <v>Sandy/Rapp Run</v>
      </c>
      <c r="C452" s="70" t="str">
        <f>VLOOKUP($A452, focusarea_loads!$A$1:$S$200, Q452, FALSE)</f>
        <v>Phase 1 only</v>
      </c>
      <c r="D452" s="24">
        <f>VLOOKUP($A452, focusarea_loads!$A$1:$S$200, R452, FALSE)</f>
        <v>2844.0778</v>
      </c>
      <c r="E452" s="24">
        <f t="shared" si="695"/>
        <v>881.66411800000787</v>
      </c>
      <c r="F452" s="24">
        <f>VLOOKUP($A452, focusarea_loads!$A$1:$S$200, T452, FALSE)</f>
        <v>5610.4750999999997</v>
      </c>
      <c r="G452" s="24">
        <f>VLOOKUP($A452, focusarea_loads!$A$1:$S$200, U452, FALSE)</f>
        <v>4484.2210092982104</v>
      </c>
      <c r="H452" s="24">
        <f>VLOOKUP($A452, focusarea_loads!$A$1:$S$200, V452, FALSE)</f>
        <v>244.58997270178099</v>
      </c>
      <c r="I452" s="24">
        <f t="shared" si="683"/>
        <v>168.14599999999979</v>
      </c>
      <c r="J452" s="24">
        <f>VLOOKUP($A452, focusarea_loads!$A$1:$S$200, X452, FALSE)</f>
        <v>76.443972701781206</v>
      </c>
      <c r="K452" s="24">
        <f>VLOOKUP($A452, focusarea_loads!$A$1:$S$200, Y452, FALSE)</f>
        <v>0</v>
      </c>
      <c r="L452" s="29"/>
      <c r="M452" s="64">
        <f t="shared" si="696"/>
        <v>0.68746072515823708</v>
      </c>
      <c r="N452" s="64">
        <f t="shared" si="697"/>
        <v>0.31253927484176286</v>
      </c>
      <c r="O452" s="64"/>
      <c r="P452" s="67">
        <f t="shared" ref="P452:R452" si="702">P451</f>
        <v>4</v>
      </c>
      <c r="Q452" s="67">
        <f t="shared" si="702"/>
        <v>3</v>
      </c>
      <c r="R452" s="67">
        <f t="shared" ref="R452:T452" si="703">R451</f>
        <v>5</v>
      </c>
      <c r="S452" s="67"/>
      <c r="T452" s="67">
        <f t="shared" si="699"/>
        <v>6</v>
      </c>
      <c r="U452" s="67">
        <f t="shared" si="699"/>
        <v>10</v>
      </c>
      <c r="V452" s="67">
        <f t="shared" si="699"/>
        <v>15</v>
      </c>
      <c r="W452" s="67"/>
      <c r="X452" s="67">
        <f t="shared" ref="X452:Y452" si="704">X451</f>
        <v>18</v>
      </c>
      <c r="Y452" s="67">
        <f t="shared" si="704"/>
        <v>12</v>
      </c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</row>
    <row r="453" spans="1:37" s="40" customFormat="1" ht="24" customHeight="1" x14ac:dyDescent="0.15">
      <c r="A453" s="22" t="s">
        <v>296</v>
      </c>
      <c r="B453" s="69" t="str">
        <f>VLOOKUP($A453, focusarea_loads!$A$1:$S$200, P453, FALSE)</f>
        <v>Tookany Creek</v>
      </c>
      <c r="C453" s="70" t="str">
        <f>VLOOKUP($A453, focusarea_loads!$A$1:$S$200, Q453, FALSE)</f>
        <v>Phase 1 only</v>
      </c>
      <c r="D453" s="24">
        <f>VLOOKUP($A453, focusarea_loads!$A$1:$S$200, R453, FALSE)</f>
        <v>3940.2991999999999</v>
      </c>
      <c r="E453" s="24">
        <f t="shared" si="695"/>
        <v>1221.492752000001</v>
      </c>
      <c r="F453" s="24">
        <f>VLOOKUP($A453, focusarea_loads!$A$1:$S$200, T453, FALSE)</f>
        <v>1493.0172</v>
      </c>
      <c r="G453" s="24">
        <f>VLOOKUP($A453, focusarea_loads!$A$1:$S$200, U453, FALSE)</f>
        <v>0</v>
      </c>
      <c r="H453" s="24">
        <f>VLOOKUP($A453, focusarea_loads!$A$1:$S$200, V453, FALSE)</f>
        <v>271.52444799999898</v>
      </c>
      <c r="I453" s="24">
        <f t="shared" si="683"/>
        <v>0</v>
      </c>
      <c r="J453" s="24">
        <f>VLOOKUP($A453, focusarea_loads!$A$1:$S$200, X453, FALSE)</f>
        <v>271.52444799999898</v>
      </c>
      <c r="K453" s="24">
        <f>VLOOKUP($A453, focusarea_loads!$A$1:$S$200, Y453, FALSE)</f>
        <v>0</v>
      </c>
      <c r="L453" s="29"/>
      <c r="M453" s="64">
        <f t="shared" si="696"/>
        <v>0</v>
      </c>
      <c r="N453" s="64">
        <f t="shared" si="697"/>
        <v>1</v>
      </c>
      <c r="O453" s="64"/>
      <c r="P453" s="67">
        <f t="shared" ref="P453:R453" si="705">P452</f>
        <v>4</v>
      </c>
      <c r="Q453" s="67">
        <f t="shared" si="705"/>
        <v>3</v>
      </c>
      <c r="R453" s="67">
        <f t="shared" ref="R453:T453" si="706">R452</f>
        <v>5</v>
      </c>
      <c r="S453" s="67"/>
      <c r="T453" s="67">
        <f t="shared" si="699"/>
        <v>6</v>
      </c>
      <c r="U453" s="67">
        <f t="shared" si="699"/>
        <v>10</v>
      </c>
      <c r="V453" s="67">
        <f t="shared" si="699"/>
        <v>15</v>
      </c>
      <c r="W453" s="67"/>
      <c r="X453" s="67">
        <f t="shared" ref="X453:Y453" si="707">X452</f>
        <v>18</v>
      </c>
      <c r="Y453" s="67">
        <f t="shared" si="707"/>
        <v>12</v>
      </c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</row>
    <row r="454" spans="1:37" s="40" customFormat="1" ht="24" customHeight="1" x14ac:dyDescent="0.15">
      <c r="A454" s="22" t="s">
        <v>301</v>
      </c>
      <c r="B454" s="69" t="str">
        <f>VLOOKUP($A454, focusarea_loads!$A$1:$S$200, P454, FALSE)</f>
        <v>Wissahickon Creek</v>
      </c>
      <c r="C454" s="70" t="str">
        <f>VLOOKUP($A454, focusarea_loads!$A$1:$S$200, Q454, FALSE)</f>
        <v>Phase 1 only</v>
      </c>
      <c r="D454" s="24">
        <f>VLOOKUP($A454, focusarea_loads!$A$1:$S$200, R454, FALSE)</f>
        <v>1882.8479</v>
      </c>
      <c r="E454" s="24">
        <f t="shared" si="695"/>
        <v>583.68284900000504</v>
      </c>
      <c r="F454" s="24">
        <f>VLOOKUP($A454, focusarea_loads!$A$1:$S$200, T454, FALSE)</f>
        <v>2282.3413999999998</v>
      </c>
      <c r="G454" s="24">
        <f>VLOOKUP($A454, focusarea_loads!$A$1:$S$200, U454, FALSE)</f>
        <v>40.119919561004799</v>
      </c>
      <c r="H454" s="24">
        <f>VLOOKUP($A454, focusarea_loads!$A$1:$S$200, V454, FALSE)</f>
        <v>1658.53863143899</v>
      </c>
      <c r="I454" s="24">
        <f t="shared" si="683"/>
        <v>98.781400000000076</v>
      </c>
      <c r="J454" s="24">
        <f>VLOOKUP($A454, focusarea_loads!$A$1:$S$200, X454, FALSE)</f>
        <v>1559.7572314389899</v>
      </c>
      <c r="K454" s="24">
        <f>VLOOKUP($A454, focusarea_loads!$A$1:$S$200, Y454, FALSE)</f>
        <v>0</v>
      </c>
      <c r="L454" s="29"/>
      <c r="M454" s="64">
        <f t="shared" si="696"/>
        <v>5.9559300053381836E-2</v>
      </c>
      <c r="N454" s="64">
        <f t="shared" si="697"/>
        <v>0.94044069994661816</v>
      </c>
      <c r="O454" s="64"/>
      <c r="P454" s="67">
        <f t="shared" ref="P454:R454" si="708">P453</f>
        <v>4</v>
      </c>
      <c r="Q454" s="67">
        <f t="shared" si="708"/>
        <v>3</v>
      </c>
      <c r="R454" s="67">
        <f t="shared" ref="R454:T454" si="709">R453</f>
        <v>5</v>
      </c>
      <c r="S454" s="67"/>
      <c r="T454" s="67">
        <f t="shared" si="699"/>
        <v>6</v>
      </c>
      <c r="U454" s="67">
        <f t="shared" si="699"/>
        <v>10</v>
      </c>
      <c r="V454" s="67">
        <f t="shared" si="699"/>
        <v>15</v>
      </c>
      <c r="W454" s="67"/>
      <c r="X454" s="67">
        <f t="shared" ref="X454:Y454" si="710">X453</f>
        <v>18</v>
      </c>
      <c r="Y454" s="67">
        <f t="shared" si="710"/>
        <v>12</v>
      </c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</row>
    <row r="455" spans="1:37" ht="15" customHeight="1" x14ac:dyDescent="0.15">
      <c r="B455" s="28" t="s">
        <v>125</v>
      </c>
      <c r="C455" s="28"/>
      <c r="D455" s="23">
        <f>VLOOKUP($B429, cluster_load_noFA!$A$1:$P$10, R$30, FALSE)</f>
        <v>26845.841</v>
      </c>
      <c r="E455" s="23">
        <f>F455 - SUM(G455:H455)</f>
        <v>8322.2107100000139</v>
      </c>
      <c r="F455" s="23">
        <f>VLOOKUP($B429, cluster_load_noFA!$A$1:$P$10, T$30, FALSE)</f>
        <v>49067.097900000001</v>
      </c>
      <c r="G455" s="23">
        <f>VLOOKUP($B429, cluster_load_noFA!$A$1:$P$10, U$30, FALSE)</f>
        <v>38259.943290190298</v>
      </c>
      <c r="H455" s="23">
        <f>VLOOKUP($B429, cluster_load_noFA!$A$1:$P$10, V$30, FALSE)</f>
        <v>2484.9438998096898</v>
      </c>
      <c r="I455" s="24">
        <f t="shared" ref="I449:I455" si="711">H455-J455</f>
        <v>32.49559999999974</v>
      </c>
      <c r="J455" s="23">
        <f>VLOOKUP($B429, cluster_load_noFA!$A$1:$P$10, X$30, FALSE)</f>
        <v>2452.4482998096901</v>
      </c>
      <c r="K455" s="23">
        <f>VLOOKUP($B429, cluster_load_noFA!$A$1:$P$10, Y$30, FALSE)</f>
        <v>0</v>
      </c>
      <c r="L455" s="25"/>
      <c r="M455" s="26">
        <f t="shared" ref="M449:M455" si="712">IF($H455&lt;0, "--", I455/$H455)</f>
        <v>1.3076995421300426E-2</v>
      </c>
      <c r="N455" s="26">
        <f t="shared" ref="N449:N455" si="713">IF($H455&lt;0, "--", J455/$H455)</f>
        <v>0.98692300457869953</v>
      </c>
      <c r="O455" s="26"/>
      <c r="P455" s="55">
        <f>B444</f>
        <v>0</v>
      </c>
      <c r="Q455" s="55">
        <f t="shared" ref="Q455" si="714">C444</f>
        <v>0</v>
      </c>
      <c r="R455" s="55">
        <f>D444</f>
        <v>2</v>
      </c>
      <c r="S455" s="55">
        <f t="shared" ref="S455" si="715">E444</f>
        <v>0</v>
      </c>
      <c r="T455" s="55">
        <f t="shared" ref="T455" si="716">F444</f>
        <v>3</v>
      </c>
      <c r="U455" s="55">
        <f t="shared" ref="U455" si="717">G444</f>
        <v>7</v>
      </c>
      <c r="V455" s="55">
        <f t="shared" ref="V455" si="718">H444</f>
        <v>12</v>
      </c>
      <c r="W455" s="55">
        <f t="shared" ref="W455" si="719">I444</f>
        <v>0</v>
      </c>
      <c r="X455" s="55">
        <f t="shared" ref="X455" si="720">J444</f>
        <v>15</v>
      </c>
      <c r="Y455" s="55">
        <f t="shared" ref="Y455" si="721">K444</f>
        <v>9</v>
      </c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</row>
    <row r="456" spans="1:37" ht="15" customHeight="1" x14ac:dyDescent="0.15">
      <c r="B456" s="28"/>
      <c r="C456" s="28"/>
      <c r="D456" s="25"/>
      <c r="E456" s="25"/>
      <c r="F456" s="25"/>
      <c r="G456" s="25"/>
      <c r="H456" s="25"/>
      <c r="I456" s="29"/>
      <c r="J456" s="25"/>
      <c r="K456" s="25"/>
      <c r="L456" s="25"/>
      <c r="M456" s="25"/>
      <c r="N456" s="25"/>
      <c r="O456" s="25"/>
      <c r="P456" s="25"/>
      <c r="Q456" s="27"/>
      <c r="R456" s="25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</row>
    <row r="457" spans="1:37" ht="15" customHeight="1" x14ac:dyDescent="0.15">
      <c r="B457" s="30" t="s">
        <v>126</v>
      </c>
      <c r="C457" s="30"/>
      <c r="D457" s="31">
        <f t="shared" ref="D457:K457" si="722">SUM(D448:D455)</f>
        <v>37411.094599999997</v>
      </c>
      <c r="E457" s="31">
        <f t="shared" si="722"/>
        <v>11597.439326000029</v>
      </c>
      <c r="F457" s="31">
        <f t="shared" si="722"/>
        <v>59371.829299999998</v>
      </c>
      <c r="G457" s="31">
        <f t="shared" si="722"/>
        <v>42784.284219049514</v>
      </c>
      <c r="H457" s="31">
        <f t="shared" si="722"/>
        <v>4990.1057549504603</v>
      </c>
      <c r="I457" s="31">
        <f t="shared" si="722"/>
        <v>385.00869999999958</v>
      </c>
      <c r="J457" s="31">
        <f t="shared" si="722"/>
        <v>4605.09705495046</v>
      </c>
      <c r="K457" s="31">
        <f t="shared" si="722"/>
        <v>0</v>
      </c>
      <c r="L457" s="32"/>
      <c r="M457" s="33">
        <f t="shared" ref="M457" si="723">IF($H457&lt;0, "--", I457/$H457)</f>
        <v>7.715441694157478E-2</v>
      </c>
      <c r="N457" s="33">
        <f t="shared" ref="N457" si="724">IF($H457&lt;0, "--", J457/$H457)</f>
        <v>0.92284558305842512</v>
      </c>
      <c r="O457" s="47"/>
      <c r="P457" s="47"/>
      <c r="Q457" s="27"/>
      <c r="R457" s="4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</row>
    <row r="458" spans="1:37" ht="15" customHeight="1" x14ac:dyDescent="0.15">
      <c r="B458" s="44"/>
      <c r="C458" s="44"/>
      <c r="D458" s="45"/>
      <c r="E458" s="45"/>
      <c r="F458" s="45"/>
      <c r="G458" s="45"/>
      <c r="H458" s="45"/>
      <c r="I458" s="45"/>
      <c r="J458" s="45"/>
      <c r="K458" s="45"/>
      <c r="L458" s="46"/>
      <c r="M458" s="47"/>
      <c r="N458" s="47"/>
      <c r="O458" s="47"/>
      <c r="P458" s="47"/>
      <c r="Q458" s="27"/>
      <c r="R458" s="4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</row>
    <row r="459" spans="1:37" ht="15" customHeight="1" x14ac:dyDescent="0.15">
      <c r="D459" s="43">
        <v>4</v>
      </c>
      <c r="F459" s="42">
        <f>MATCH(F463,focusarea_loads!$A$1:$S$1,0)</f>
        <v>8</v>
      </c>
      <c r="G459" s="42"/>
      <c r="H459" s="42">
        <f>MATCH(H463,focusarea_loads!$A$1:$S$1,0)</f>
        <v>16</v>
      </c>
      <c r="I459" s="42"/>
      <c r="J459" s="42">
        <f>MATCH(J463,focusarea_loads!$A$1:$S$1,0)</f>
        <v>19</v>
      </c>
      <c r="K459" s="42">
        <f>MATCH(K463,focusarea_loads!$A$1:$S$1,0)</f>
        <v>13</v>
      </c>
    </row>
    <row r="460" spans="1:37" ht="17" customHeight="1" x14ac:dyDescent="0.15">
      <c r="B460" s="41"/>
      <c r="C460" s="41"/>
      <c r="D460" s="43">
        <v>2</v>
      </c>
      <c r="F460" s="42">
        <f>MATCH(F463,cluster_load_noFA!$A$1:$P$1,0)</f>
        <v>5</v>
      </c>
      <c r="G460" s="42"/>
      <c r="H460" s="42">
        <f>MATCH(H463,cluster_load_noFA!$A$1:$P$1,0)</f>
        <v>13</v>
      </c>
      <c r="I460" s="42"/>
      <c r="J460" s="42">
        <f>MATCH(J463,cluster_load_noFA!$A$1:$P$1,0)</f>
        <v>16</v>
      </c>
      <c r="K460" s="42">
        <f>MATCH(K463,cluster_load_noFA!$A$1:$P$1,0)</f>
        <v>10</v>
      </c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</row>
    <row r="461" spans="1:37" ht="15" customHeight="1" x14ac:dyDescent="0.15">
      <c r="B461" s="12" t="s">
        <v>124</v>
      </c>
      <c r="C461" s="12"/>
      <c r="D461" s="13"/>
      <c r="E461" s="14" t="s">
        <v>123</v>
      </c>
      <c r="F461" s="15" t="s">
        <v>109</v>
      </c>
      <c r="G461" s="15"/>
      <c r="H461" s="16"/>
      <c r="I461" s="15"/>
      <c r="J461" s="15"/>
      <c r="K461" s="15"/>
      <c r="L461" s="17"/>
      <c r="M461" s="15" t="s">
        <v>110</v>
      </c>
      <c r="N461" s="15"/>
      <c r="O461" s="53"/>
      <c r="P461" s="53"/>
      <c r="Q461" s="10"/>
      <c r="R461" s="53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</row>
    <row r="462" spans="1:37" s="40" customFormat="1" ht="34" customHeight="1" x14ac:dyDescent="0.15">
      <c r="B462" s="39" t="str">
        <f>_xlfn.CONCAT(B429," Cluster")</f>
        <v>Upstream Suburban Philadelphia Cluster</v>
      </c>
      <c r="C462" s="39"/>
      <c r="D462" s="18" t="s">
        <v>111</v>
      </c>
      <c r="E462" s="18" t="s">
        <v>112</v>
      </c>
      <c r="F462" s="18" t="s">
        <v>113</v>
      </c>
      <c r="G462" s="18" t="s">
        <v>114</v>
      </c>
      <c r="H462" s="18" t="s">
        <v>115</v>
      </c>
      <c r="I462" s="18" t="s">
        <v>116</v>
      </c>
      <c r="J462" s="18" t="s">
        <v>117</v>
      </c>
      <c r="K462" s="18" t="s">
        <v>118</v>
      </c>
      <c r="L462" s="18"/>
      <c r="M462" s="18" t="s">
        <v>119</v>
      </c>
      <c r="N462" s="18" t="s">
        <v>120</v>
      </c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</row>
    <row r="463" spans="1:37" ht="15" customHeight="1" x14ac:dyDescent="0.15">
      <c r="B463" s="36"/>
      <c r="C463" s="36"/>
      <c r="D463" s="36"/>
      <c r="E463" s="36"/>
      <c r="F463" s="19" t="s">
        <v>5</v>
      </c>
      <c r="G463" s="36"/>
      <c r="H463" s="19" t="s">
        <v>13</v>
      </c>
      <c r="I463" s="36"/>
      <c r="J463" s="19" t="s">
        <v>16</v>
      </c>
      <c r="K463" s="19" t="s">
        <v>10</v>
      </c>
      <c r="L463" s="36"/>
      <c r="M463" s="62" t="s">
        <v>121</v>
      </c>
      <c r="N463" s="63"/>
      <c r="O463" s="54"/>
      <c r="P463" s="54"/>
      <c r="Q463" s="37"/>
      <c r="R463" s="54"/>
      <c r="S463" s="37"/>
      <c r="T463" s="37"/>
      <c r="U463" s="37"/>
      <c r="V463" s="38"/>
      <c r="W463" s="37"/>
      <c r="X463" s="37"/>
      <c r="Y463" s="37"/>
      <c r="Z463" s="37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</row>
    <row r="464" spans="1:37" ht="15" customHeight="1" x14ac:dyDescent="0.15">
      <c r="B464" s="22" t="s">
        <v>104</v>
      </c>
      <c r="C464" s="22"/>
      <c r="D464" s="23" t="e">
        <f>VLOOKUP($B464, focusarea_loads!$A$1:$S$200, R464, FALSE)</f>
        <v>#N/A</v>
      </c>
      <c r="E464" s="23" t="e">
        <f>F464 - SUM(G464:H464)</f>
        <v>#N/A</v>
      </c>
      <c r="F464" s="23" t="e">
        <f>VLOOKUP($B464, focusarea_loads!$A$1:$S$200, T464, FALSE)</f>
        <v>#N/A</v>
      </c>
      <c r="G464" s="23">
        <v>0</v>
      </c>
      <c r="H464" s="23" t="e">
        <f>VLOOKUP($B464, focusarea_loads!$A$1:$S$200, V464, FALSE)</f>
        <v>#N/A</v>
      </c>
      <c r="I464" s="24" t="e">
        <f>H464-J464</f>
        <v>#N/A</v>
      </c>
      <c r="J464" s="23" t="e">
        <f>VLOOKUP($B464, focusarea_loads!$A$1:$S$200, X464, FALSE)</f>
        <v>#N/A</v>
      </c>
      <c r="K464" s="23" t="e">
        <f>VLOOKUP($B464, focusarea_loads!$A$1:$S$200, Y464, FALSE)</f>
        <v>#N/A</v>
      </c>
      <c r="L464" s="25"/>
      <c r="M464" s="26" t="e">
        <f>IF($H464&lt;0, "--", I464/$H464)</f>
        <v>#N/A</v>
      </c>
      <c r="N464" s="26" t="e">
        <f>IF($H464&lt;0, "--", J464/$H464)</f>
        <v>#N/A</v>
      </c>
      <c r="O464" s="26"/>
      <c r="P464" s="52">
        <f t="shared" ref="P464" si="725">B459</f>
        <v>0</v>
      </c>
      <c r="Q464" s="52"/>
      <c r="R464" s="52">
        <f t="shared" ref="R464" si="726">D459</f>
        <v>4</v>
      </c>
      <c r="S464" s="52"/>
      <c r="T464" s="52">
        <f>F459</f>
        <v>8</v>
      </c>
      <c r="U464" s="52">
        <f>G459</f>
        <v>0</v>
      </c>
      <c r="V464" s="52">
        <f>H459</f>
        <v>16</v>
      </c>
      <c r="W464" s="52"/>
      <c r="X464" s="52">
        <f>J459</f>
        <v>19</v>
      </c>
      <c r="Y464" s="52">
        <f>K459</f>
        <v>13</v>
      </c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</row>
    <row r="465" spans="2:37" ht="15" customHeight="1" x14ac:dyDescent="0.15">
      <c r="B465" s="22" t="s">
        <v>105</v>
      </c>
      <c r="C465" s="22"/>
      <c r="D465" s="23" t="e">
        <f>VLOOKUP($B465, focusarea_loads!$A$1:$S$200, R465, FALSE)</f>
        <v>#N/A</v>
      </c>
      <c r="E465" s="23" t="e">
        <f t="shared" ref="E465:E467" si="727">F465 - SUM(G465:H465)</f>
        <v>#N/A</v>
      </c>
      <c r="F465" s="23" t="e">
        <f>VLOOKUP($B465, focusarea_loads!$A$1:$S$200, T465, FALSE)</f>
        <v>#N/A</v>
      </c>
      <c r="G465" s="23">
        <v>0</v>
      </c>
      <c r="H465" s="23" t="e">
        <f>VLOOKUP($B465, focusarea_loads!$A$1:$S$200, V465, FALSE)</f>
        <v>#N/A</v>
      </c>
      <c r="I465" s="24" t="e">
        <f t="shared" ref="I465:I468" si="728">H465-J465</f>
        <v>#N/A</v>
      </c>
      <c r="J465" s="23" t="e">
        <f>VLOOKUP($B465, focusarea_loads!$A$1:$S$200, X465, FALSE)</f>
        <v>#N/A</v>
      </c>
      <c r="K465" s="23" t="e">
        <f>VLOOKUP($B465, focusarea_loads!$A$1:$S$200, Y465, FALSE)</f>
        <v>#N/A</v>
      </c>
      <c r="L465" s="25"/>
      <c r="M465" s="26" t="e">
        <f t="shared" ref="M465:M468" si="729">IF($H465&lt;0, "--", I465/$H465)</f>
        <v>#N/A</v>
      </c>
      <c r="N465" s="26" t="e">
        <f t="shared" ref="N465:N468" si="730">IF($H465&lt;0, "--", J465/$H465)</f>
        <v>#N/A</v>
      </c>
      <c r="O465" s="26"/>
      <c r="P465" s="51">
        <f t="shared" ref="P465:R467" si="731">P464</f>
        <v>0</v>
      </c>
      <c r="Q465" s="51"/>
      <c r="R465" s="51">
        <f t="shared" si="731"/>
        <v>4</v>
      </c>
      <c r="S465" s="51"/>
      <c r="T465" s="51">
        <f>T464</f>
        <v>8</v>
      </c>
      <c r="U465" s="51">
        <f t="shared" ref="U465:V467" si="732">U464</f>
        <v>0</v>
      </c>
      <c r="V465" s="51">
        <f t="shared" si="732"/>
        <v>16</v>
      </c>
      <c r="W465" s="51"/>
      <c r="X465" s="51">
        <f t="shared" ref="X465:Y467" si="733">X464</f>
        <v>19</v>
      </c>
      <c r="Y465" s="51">
        <f t="shared" si="733"/>
        <v>13</v>
      </c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</row>
    <row r="466" spans="2:37" ht="15" customHeight="1" x14ac:dyDescent="0.15">
      <c r="B466" s="22" t="s">
        <v>101</v>
      </c>
      <c r="C466" s="22"/>
      <c r="D466" s="23" t="e">
        <f>VLOOKUP($B466, focusarea_loads!$A$1:$S$200, R466, FALSE)</f>
        <v>#N/A</v>
      </c>
      <c r="E466" s="23" t="e">
        <f t="shared" si="727"/>
        <v>#N/A</v>
      </c>
      <c r="F466" s="23" t="e">
        <f>VLOOKUP($B466, focusarea_loads!$A$1:$S$200, T466, FALSE)</f>
        <v>#N/A</v>
      </c>
      <c r="G466" s="23">
        <v>0</v>
      </c>
      <c r="H466" s="23" t="e">
        <f>VLOOKUP($B466, focusarea_loads!$A$1:$S$200, V466, FALSE)</f>
        <v>#N/A</v>
      </c>
      <c r="I466" s="24" t="e">
        <f t="shared" si="728"/>
        <v>#N/A</v>
      </c>
      <c r="J466" s="23" t="e">
        <f>VLOOKUP($B466, focusarea_loads!$A$1:$S$200, X466, FALSE)</f>
        <v>#N/A</v>
      </c>
      <c r="K466" s="23" t="e">
        <f>VLOOKUP($B466, focusarea_loads!$A$1:$S$200, Y466, FALSE)</f>
        <v>#N/A</v>
      </c>
      <c r="L466" s="25"/>
      <c r="M466" s="26" t="e">
        <f t="shared" si="729"/>
        <v>#N/A</v>
      </c>
      <c r="N466" s="26" t="e">
        <f t="shared" si="730"/>
        <v>#N/A</v>
      </c>
      <c r="O466" s="26"/>
      <c r="P466" s="51">
        <f t="shared" si="731"/>
        <v>0</v>
      </c>
      <c r="Q466" s="51"/>
      <c r="R466" s="51">
        <f t="shared" si="731"/>
        <v>4</v>
      </c>
      <c r="S466" s="51"/>
      <c r="T466" s="51">
        <f t="shared" ref="T466:T467" si="734">T465</f>
        <v>8</v>
      </c>
      <c r="U466" s="51">
        <f t="shared" si="732"/>
        <v>0</v>
      </c>
      <c r="V466" s="51">
        <f t="shared" si="732"/>
        <v>16</v>
      </c>
      <c r="W466" s="51"/>
      <c r="X466" s="51">
        <f t="shared" si="733"/>
        <v>19</v>
      </c>
      <c r="Y466" s="51">
        <f t="shared" si="733"/>
        <v>13</v>
      </c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</row>
    <row r="467" spans="2:37" ht="15" customHeight="1" x14ac:dyDescent="0.15">
      <c r="B467" s="22" t="s">
        <v>103</v>
      </c>
      <c r="C467" s="22"/>
      <c r="D467" s="23" t="e">
        <f>VLOOKUP($B467, focusarea_loads!$A$1:$S$200, R467, FALSE)</f>
        <v>#N/A</v>
      </c>
      <c r="E467" s="23" t="e">
        <f t="shared" si="727"/>
        <v>#N/A</v>
      </c>
      <c r="F467" s="23" t="e">
        <f>VLOOKUP($B467, focusarea_loads!$A$1:$S$200, T467, FALSE)</f>
        <v>#N/A</v>
      </c>
      <c r="G467" s="23">
        <v>0</v>
      </c>
      <c r="H467" s="23" t="e">
        <f>VLOOKUP($B467, focusarea_loads!$A$1:$S$200, V467, FALSE)</f>
        <v>#N/A</v>
      </c>
      <c r="I467" s="24" t="e">
        <f t="shared" si="728"/>
        <v>#N/A</v>
      </c>
      <c r="J467" s="23" t="e">
        <f>VLOOKUP($B467, focusarea_loads!$A$1:$S$200, X467, FALSE)</f>
        <v>#N/A</v>
      </c>
      <c r="K467" s="23" t="e">
        <f>VLOOKUP($B467, focusarea_loads!$A$1:$S$200, Y467, FALSE)</f>
        <v>#N/A</v>
      </c>
      <c r="L467" s="25"/>
      <c r="M467" s="26" t="e">
        <f t="shared" si="729"/>
        <v>#N/A</v>
      </c>
      <c r="N467" s="26" t="e">
        <f t="shared" si="730"/>
        <v>#N/A</v>
      </c>
      <c r="O467" s="26"/>
      <c r="P467" s="51">
        <f t="shared" si="731"/>
        <v>0</v>
      </c>
      <c r="Q467" s="51"/>
      <c r="R467" s="51">
        <f t="shared" si="731"/>
        <v>4</v>
      </c>
      <c r="S467" s="51"/>
      <c r="T467" s="51">
        <f t="shared" si="734"/>
        <v>8</v>
      </c>
      <c r="U467" s="51">
        <f t="shared" si="732"/>
        <v>0</v>
      </c>
      <c r="V467" s="51">
        <f t="shared" si="732"/>
        <v>16</v>
      </c>
      <c r="W467" s="51"/>
      <c r="X467" s="51">
        <f t="shared" si="733"/>
        <v>19</v>
      </c>
      <c r="Y467" s="51">
        <f t="shared" si="733"/>
        <v>13</v>
      </c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</row>
    <row r="468" spans="2:37" ht="15" customHeight="1" x14ac:dyDescent="0.15">
      <c r="B468" s="28" t="s">
        <v>125</v>
      </c>
      <c r="C468" s="28"/>
      <c r="D468" s="23">
        <f>VLOOKUP($B429, cluster_load_noFA!$A$1:$P$10, R$42, FALSE)</f>
        <v>26845.841</v>
      </c>
      <c r="E468" s="23">
        <f>F468 - SUM(G468:H468)</f>
        <v>24800187.915800001</v>
      </c>
      <c r="F468" s="23">
        <f>VLOOKUP($B429, cluster_load_noFA!$A$1:$P$10, T$42, FALSE)</f>
        <v>29744747.385600001</v>
      </c>
      <c r="G468" s="23">
        <v>0</v>
      </c>
      <c r="H468" s="23">
        <f>VLOOKUP($B429, cluster_load_noFA!$A$1:$P$10, V$42, FALSE)</f>
        <v>4944559.4698000001</v>
      </c>
      <c r="I468" s="24">
        <f t="shared" si="728"/>
        <v>24354.883500000462</v>
      </c>
      <c r="J468" s="23">
        <f>VLOOKUP($B429, cluster_load_noFA!$A$1:$P$10, X$42, FALSE)</f>
        <v>4920204.5862999996</v>
      </c>
      <c r="K468" s="23">
        <f>VLOOKUP($B429, cluster_load_noFA!$A$1:$P$10, Y$42, FALSE)</f>
        <v>0</v>
      </c>
      <c r="L468" s="25"/>
      <c r="M468" s="26">
        <f t="shared" si="729"/>
        <v>4.925592188495931E-3</v>
      </c>
      <c r="N468" s="26">
        <f t="shared" si="730"/>
        <v>0.99507440781150402</v>
      </c>
      <c r="O468" s="26"/>
      <c r="P468" s="55">
        <f>B460</f>
        <v>0</v>
      </c>
      <c r="Q468" s="55">
        <f t="shared" ref="Q468" si="735">C460</f>
        <v>0</v>
      </c>
      <c r="R468" s="55">
        <f>D460</f>
        <v>2</v>
      </c>
      <c r="S468" s="55">
        <f t="shared" ref="S468" si="736">E460</f>
        <v>0</v>
      </c>
      <c r="T468" s="55">
        <f t="shared" ref="T468" si="737">F460</f>
        <v>5</v>
      </c>
      <c r="U468" s="55">
        <f t="shared" ref="U468" si="738">G460</f>
        <v>0</v>
      </c>
      <c r="V468" s="55">
        <f t="shared" ref="V468" si="739">H460</f>
        <v>13</v>
      </c>
      <c r="W468" s="55">
        <f t="shared" ref="W468" si="740">I460</f>
        <v>0</v>
      </c>
      <c r="X468" s="55">
        <f t="shared" ref="X468" si="741">J460</f>
        <v>16</v>
      </c>
      <c r="Y468" s="55">
        <f t="shared" ref="Y468" si="742">K460</f>
        <v>10</v>
      </c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</row>
    <row r="469" spans="2:37" ht="15" customHeight="1" x14ac:dyDescent="0.15">
      <c r="B469" s="28"/>
      <c r="C469" s="28"/>
      <c r="D469" s="25"/>
      <c r="E469" s="25"/>
      <c r="F469" s="25"/>
      <c r="G469" s="25"/>
      <c r="H469" s="25"/>
      <c r="I469" s="29"/>
      <c r="J469" s="25"/>
      <c r="K469" s="25"/>
      <c r="L469" s="25"/>
      <c r="M469" s="25"/>
      <c r="N469" s="25"/>
      <c r="O469" s="25"/>
      <c r="P469" s="25"/>
      <c r="Q469" s="27"/>
      <c r="R469" s="25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</row>
    <row r="470" spans="2:37" ht="15" customHeight="1" x14ac:dyDescent="0.15">
      <c r="B470" s="30" t="s">
        <v>126</v>
      </c>
      <c r="C470" s="30"/>
      <c r="D470" s="31" t="e">
        <f t="shared" ref="D470:K470" si="743">SUM(D464:D468)</f>
        <v>#N/A</v>
      </c>
      <c r="E470" s="31" t="e">
        <f t="shared" si="743"/>
        <v>#N/A</v>
      </c>
      <c r="F470" s="31" t="e">
        <f t="shared" si="743"/>
        <v>#N/A</v>
      </c>
      <c r="G470" s="31">
        <f t="shared" si="743"/>
        <v>0</v>
      </c>
      <c r="H470" s="31" t="e">
        <f t="shared" si="743"/>
        <v>#N/A</v>
      </c>
      <c r="I470" s="31" t="e">
        <f t="shared" si="743"/>
        <v>#N/A</v>
      </c>
      <c r="J470" s="31" t="e">
        <f t="shared" si="743"/>
        <v>#N/A</v>
      </c>
      <c r="K470" s="31" t="e">
        <f t="shared" si="743"/>
        <v>#N/A</v>
      </c>
      <c r="L470" s="32"/>
      <c r="M470" s="33" t="e">
        <f t="shared" ref="M470" si="744">IF($H470&lt;0, "--", I470/$H470)</f>
        <v>#N/A</v>
      </c>
      <c r="N470" s="33" t="e">
        <f t="shared" ref="N470" si="745">IF($H470&lt;0, "--", J470/$H470)</f>
        <v>#N/A</v>
      </c>
      <c r="O470" s="47"/>
      <c r="P470" s="47"/>
      <c r="Q470" s="27"/>
      <c r="R470" s="4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</row>
    <row r="471" spans="2:37" ht="15" customHeight="1" x14ac:dyDescent="0.15">
      <c r="B471" s="9"/>
      <c r="C471" s="9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</row>
    <row r="472" spans="2:37" ht="14" x14ac:dyDescent="0.15">
      <c r="B472" s="9"/>
      <c r="C472" s="9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</row>
    <row r="473" spans="2:37" ht="14" x14ac:dyDescent="0.15">
      <c r="B473" s="9"/>
      <c r="C473" s="9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</row>
    <row r="474" spans="2:37" ht="14" x14ac:dyDescent="0.15">
      <c r="B474" s="9"/>
      <c r="C474" s="9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</row>
    <row r="475" spans="2:37" ht="14" x14ac:dyDescent="0.15">
      <c r="B475" s="9"/>
      <c r="C475" s="9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</row>
    <row r="476" spans="2:37" ht="14" x14ac:dyDescent="0.15">
      <c r="B476" s="9"/>
      <c r="C476" s="9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</row>
    <row r="477" spans="2:37" ht="14" x14ac:dyDescent="0.15">
      <c r="B477" s="9"/>
      <c r="C477" s="9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</row>
    <row r="478" spans="2:37" ht="14" x14ac:dyDescent="0.15">
      <c r="B478" s="9"/>
      <c r="C478" s="9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</row>
    <row r="479" spans="2:37" ht="14" x14ac:dyDescent="0.15">
      <c r="B479" s="9"/>
      <c r="C479" s="9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</row>
    <row r="480" spans="2:37" ht="14" x14ac:dyDescent="0.15">
      <c r="B480" s="9"/>
      <c r="C480" s="9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</row>
    <row r="481" spans="2:37" ht="14" x14ac:dyDescent="0.15">
      <c r="B481" s="9"/>
      <c r="C481" s="9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</row>
    <row r="482" spans="2:37" ht="14" x14ac:dyDescent="0.15">
      <c r="B482" s="9"/>
      <c r="C482" s="9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</row>
    <row r="483" spans="2:37" ht="14" x14ac:dyDescent="0.15">
      <c r="B483" s="9"/>
      <c r="C483" s="9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</row>
    <row r="484" spans="2:37" ht="14" x14ac:dyDescent="0.15">
      <c r="B484" s="9"/>
      <c r="C484" s="9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</row>
    <row r="485" spans="2:37" ht="14" x14ac:dyDescent="0.15">
      <c r="B485" s="9"/>
      <c r="C485" s="9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</row>
    <row r="486" spans="2:37" ht="14" x14ac:dyDescent="0.15">
      <c r="B486" s="9"/>
      <c r="C486" s="9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</row>
    <row r="487" spans="2:37" ht="14" x14ac:dyDescent="0.15">
      <c r="B487" s="9"/>
      <c r="C487" s="9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</row>
    <row r="488" spans="2:37" ht="14" x14ac:dyDescent="0.15">
      <c r="B488" s="9"/>
      <c r="C488" s="9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</row>
    <row r="489" spans="2:37" ht="14" x14ac:dyDescent="0.15">
      <c r="B489" s="9"/>
      <c r="C489" s="9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</row>
    <row r="490" spans="2:37" ht="14" x14ac:dyDescent="0.15">
      <c r="B490" s="9"/>
      <c r="C490" s="9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</row>
    <row r="491" spans="2:37" ht="14" x14ac:dyDescent="0.15">
      <c r="B491" s="9"/>
      <c r="C491" s="9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</row>
    <row r="492" spans="2:37" ht="14" x14ac:dyDescent="0.15">
      <c r="B492" s="9"/>
      <c r="C492" s="9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</row>
    <row r="493" spans="2:37" ht="14" x14ac:dyDescent="0.15">
      <c r="B493" s="9"/>
      <c r="C493" s="9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</row>
    <row r="494" spans="2:37" ht="14" x14ac:dyDescent="0.15">
      <c r="B494" s="9"/>
      <c r="C494" s="9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</row>
    <row r="495" spans="2:37" ht="14" x14ac:dyDescent="0.15">
      <c r="B495" s="9"/>
      <c r="C495" s="9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</row>
    <row r="496" spans="2:37" ht="14" x14ac:dyDescent="0.15">
      <c r="B496" s="9"/>
      <c r="C496" s="9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</row>
    <row r="497" spans="2:37" ht="14" x14ac:dyDescent="0.15">
      <c r="B497" s="9"/>
      <c r="C497" s="9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</row>
    <row r="498" spans="2:37" ht="14" x14ac:dyDescent="0.15">
      <c r="B498" s="9"/>
      <c r="C498" s="9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</row>
    <row r="499" spans="2:37" ht="14" x14ac:dyDescent="0.15">
      <c r="B499" s="9"/>
      <c r="C499" s="9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</row>
    <row r="500" spans="2:37" ht="14" x14ac:dyDescent="0.15">
      <c r="B500" s="9"/>
      <c r="C500" s="9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</row>
    <row r="501" spans="2:37" ht="14" x14ac:dyDescent="0.15">
      <c r="B501" s="9"/>
      <c r="C501" s="9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</row>
    <row r="502" spans="2:37" ht="14" x14ac:dyDescent="0.15">
      <c r="B502" s="9"/>
      <c r="C502" s="9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</row>
    <row r="503" spans="2:37" ht="14" x14ac:dyDescent="0.15">
      <c r="B503" s="9"/>
      <c r="C503" s="9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</row>
    <row r="504" spans="2:37" ht="14" x14ac:dyDescent="0.15">
      <c r="B504" s="9"/>
      <c r="C504" s="9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</row>
    <row r="505" spans="2:37" ht="14" x14ac:dyDescent="0.15">
      <c r="B505" s="9"/>
      <c r="C505" s="9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</row>
    <row r="506" spans="2:37" ht="14" x14ac:dyDescent="0.15">
      <c r="B506" s="9"/>
      <c r="C506" s="9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</row>
    <row r="507" spans="2:37" ht="14" x14ac:dyDescent="0.15">
      <c r="B507" s="9"/>
      <c r="C507" s="9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</row>
    <row r="508" spans="2:37" ht="14" x14ac:dyDescent="0.15">
      <c r="B508" s="9"/>
      <c r="C508" s="9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</row>
    <row r="509" spans="2:37" ht="14" x14ac:dyDescent="0.15">
      <c r="B509" s="9"/>
      <c r="C509" s="9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</row>
    <row r="510" spans="2:37" ht="14" x14ac:dyDescent="0.15">
      <c r="B510" s="9"/>
      <c r="C510" s="9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</row>
    <row r="511" spans="2:37" ht="14" x14ac:dyDescent="0.15">
      <c r="B511" s="9"/>
      <c r="C511" s="9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</row>
    <row r="512" spans="2:37" ht="14" x14ac:dyDescent="0.15">
      <c r="B512" s="9"/>
      <c r="C512" s="9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</row>
    <row r="513" spans="2:37" ht="14" x14ac:dyDescent="0.15">
      <c r="B513" s="9"/>
      <c r="C513" s="9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</row>
    <row r="514" spans="2:37" ht="14" x14ac:dyDescent="0.15">
      <c r="B514" s="9"/>
      <c r="C514" s="9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</row>
    <row r="515" spans="2:37" ht="14" x14ac:dyDescent="0.15">
      <c r="B515" s="9"/>
      <c r="C515" s="9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</row>
    <row r="516" spans="2:37" ht="14" x14ac:dyDescent="0.15">
      <c r="B516" s="9"/>
      <c r="C516" s="9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</row>
    <row r="517" spans="2:37" ht="14" x14ac:dyDescent="0.15">
      <c r="B517" s="9"/>
      <c r="C517" s="9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</row>
    <row r="518" spans="2:37" ht="14" x14ac:dyDescent="0.15">
      <c r="B518" s="9"/>
      <c r="C518" s="9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</row>
    <row r="519" spans="2:37" ht="14" x14ac:dyDescent="0.15">
      <c r="B519" s="9"/>
      <c r="C519" s="9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</row>
    <row r="520" spans="2:37" ht="14" x14ac:dyDescent="0.15">
      <c r="B520" s="9"/>
      <c r="C520" s="9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</row>
    <row r="521" spans="2:37" ht="14" x14ac:dyDescent="0.15">
      <c r="B521" s="9"/>
      <c r="C521" s="9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</row>
    <row r="522" spans="2:37" ht="14" x14ac:dyDescent="0.15">
      <c r="B522" s="9"/>
      <c r="C522" s="9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</row>
    <row r="523" spans="2:37" ht="14" x14ac:dyDescent="0.15">
      <c r="B523" s="9"/>
      <c r="C523" s="9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</row>
    <row r="524" spans="2:37" ht="14" x14ac:dyDescent="0.15">
      <c r="B524" s="9"/>
      <c r="C524" s="9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</row>
    <row r="525" spans="2:37" ht="14" x14ac:dyDescent="0.15">
      <c r="B525" s="9"/>
      <c r="C525" s="9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</row>
    <row r="526" spans="2:37" ht="14" x14ac:dyDescent="0.15">
      <c r="B526" s="9"/>
      <c r="C526" s="9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</row>
    <row r="527" spans="2:37" ht="14" x14ac:dyDescent="0.15">
      <c r="B527" s="9"/>
      <c r="C527" s="9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</row>
    <row r="528" spans="2:37" ht="14" x14ac:dyDescent="0.15">
      <c r="B528" s="9"/>
      <c r="C528" s="9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</row>
    <row r="529" spans="2:37" ht="14" x14ac:dyDescent="0.15">
      <c r="B529" s="9"/>
      <c r="C529" s="9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</row>
    <row r="530" spans="2:37" ht="14" x14ac:dyDescent="0.15">
      <c r="B530" s="9"/>
      <c r="C530" s="9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</row>
    <row r="531" spans="2:37" ht="14" x14ac:dyDescent="0.15">
      <c r="B531" s="9"/>
      <c r="C531" s="9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</row>
    <row r="532" spans="2:37" ht="14" x14ac:dyDescent="0.15">
      <c r="B532" s="9"/>
      <c r="C532" s="9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</row>
    <row r="533" spans="2:37" ht="14" x14ac:dyDescent="0.15">
      <c r="B533" s="9"/>
      <c r="C533" s="9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</row>
    <row r="534" spans="2:37" ht="14" x14ac:dyDescent="0.15">
      <c r="B534" s="9"/>
      <c r="C534" s="9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</row>
    <row r="535" spans="2:37" ht="14" x14ac:dyDescent="0.15">
      <c r="B535" s="9"/>
      <c r="C535" s="9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</row>
    <row r="536" spans="2:37" ht="14" x14ac:dyDescent="0.15">
      <c r="B536" s="9"/>
      <c r="C536" s="9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</row>
    <row r="537" spans="2:37" ht="14" x14ac:dyDescent="0.15">
      <c r="B537" s="9"/>
      <c r="C537" s="9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</row>
    <row r="538" spans="2:37" ht="14" x14ac:dyDescent="0.15">
      <c r="B538" s="9"/>
      <c r="C538" s="9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</row>
    <row r="539" spans="2:37" ht="14" x14ac:dyDescent="0.15">
      <c r="B539" s="9"/>
      <c r="C539" s="9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</row>
    <row r="540" spans="2:37" ht="14" x14ac:dyDescent="0.15">
      <c r="B540" s="9"/>
      <c r="C540" s="9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</row>
    <row r="541" spans="2:37" ht="14" x14ac:dyDescent="0.15">
      <c r="B541" s="9"/>
      <c r="C541" s="9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</row>
    <row r="542" spans="2:37" ht="14" x14ac:dyDescent="0.15">
      <c r="B542" s="9"/>
      <c r="C542" s="9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</row>
    <row r="543" spans="2:37" ht="14" x14ac:dyDescent="0.15">
      <c r="B543" s="9"/>
      <c r="C543" s="9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</row>
    <row r="544" spans="2:37" ht="14" x14ac:dyDescent="0.15">
      <c r="B544" s="9"/>
      <c r="C544" s="9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</row>
    <row r="545" spans="2:37" ht="14" x14ac:dyDescent="0.15">
      <c r="B545" s="9"/>
      <c r="C545" s="9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</row>
    <row r="546" spans="2:37" ht="14" x14ac:dyDescent="0.15">
      <c r="B546" s="9"/>
      <c r="C546" s="9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</row>
    <row r="547" spans="2:37" ht="14" x14ac:dyDescent="0.15">
      <c r="B547" s="9"/>
      <c r="C547" s="9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</row>
    <row r="548" spans="2:37" ht="14" x14ac:dyDescent="0.15">
      <c r="B548" s="9"/>
      <c r="C548" s="9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</row>
    <row r="549" spans="2:37" ht="14" x14ac:dyDescent="0.15">
      <c r="B549" s="9"/>
      <c r="C549" s="9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</row>
    <row r="550" spans="2:37" ht="14" x14ac:dyDescent="0.15">
      <c r="B550" s="9"/>
      <c r="C550" s="9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</row>
    <row r="551" spans="2:37" ht="14" x14ac:dyDescent="0.15">
      <c r="B551" s="9"/>
      <c r="C551" s="9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</row>
    <row r="552" spans="2:37" ht="14" x14ac:dyDescent="0.15">
      <c r="B552" s="9"/>
      <c r="C552" s="9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</row>
    <row r="553" spans="2:37" ht="14" x14ac:dyDescent="0.15">
      <c r="B553" s="9"/>
      <c r="C553" s="9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</row>
    <row r="554" spans="2:37" ht="14" x14ac:dyDescent="0.15">
      <c r="B554" s="9"/>
      <c r="C554" s="9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</row>
    <row r="555" spans="2:37" ht="14" x14ac:dyDescent="0.15">
      <c r="B555" s="9"/>
      <c r="C555" s="9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</row>
    <row r="556" spans="2:37" ht="14" x14ac:dyDescent="0.15">
      <c r="B556" s="9"/>
      <c r="C556" s="9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</row>
    <row r="557" spans="2:37" ht="14" x14ac:dyDescent="0.15">
      <c r="B557" s="9"/>
      <c r="C557" s="9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</row>
    <row r="558" spans="2:37" ht="14" x14ac:dyDescent="0.15">
      <c r="B558" s="9"/>
      <c r="C558" s="9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</row>
    <row r="559" spans="2:37" ht="14" x14ac:dyDescent="0.15">
      <c r="B559" s="9"/>
      <c r="C559" s="9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</row>
    <row r="560" spans="2:37" ht="14" x14ac:dyDescent="0.15">
      <c r="B560" s="9"/>
      <c r="C560" s="9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</row>
    <row r="561" spans="2:37" ht="14" x14ac:dyDescent="0.15">
      <c r="B561" s="9"/>
      <c r="C561" s="9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</row>
    <row r="562" spans="2:37" ht="14" x14ac:dyDescent="0.15">
      <c r="B562" s="9"/>
      <c r="C562" s="9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</row>
    <row r="563" spans="2:37" ht="14" x14ac:dyDescent="0.15">
      <c r="B563" s="9"/>
      <c r="C563" s="9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</row>
    <row r="564" spans="2:37" ht="14" x14ac:dyDescent="0.15">
      <c r="B564" s="9"/>
      <c r="C564" s="9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</row>
    <row r="565" spans="2:37" ht="14" x14ac:dyDescent="0.15">
      <c r="B565" s="9"/>
      <c r="C565" s="9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</row>
    <row r="566" spans="2:37" ht="14" x14ac:dyDescent="0.15">
      <c r="B566" s="9"/>
      <c r="C566" s="9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</row>
    <row r="567" spans="2:37" ht="14" x14ac:dyDescent="0.15">
      <c r="B567" s="9"/>
      <c r="C567" s="9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</row>
    <row r="568" spans="2:37" ht="14" x14ac:dyDescent="0.15">
      <c r="B568" s="9"/>
      <c r="C568" s="9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</row>
    <row r="569" spans="2:37" ht="14" x14ac:dyDescent="0.15">
      <c r="B569" s="9"/>
      <c r="C569" s="9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</row>
    <row r="570" spans="2:37" ht="14" x14ac:dyDescent="0.15">
      <c r="B570" s="9"/>
      <c r="C570" s="9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</row>
    <row r="571" spans="2:37" ht="14" x14ac:dyDescent="0.15">
      <c r="B571" s="9"/>
      <c r="C571" s="9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</row>
    <row r="572" spans="2:37" ht="14" x14ac:dyDescent="0.15">
      <c r="B572" s="9"/>
      <c r="C572" s="9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</row>
    <row r="573" spans="2:37" ht="14" x14ac:dyDescent="0.15">
      <c r="B573" s="9"/>
      <c r="C573" s="9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</row>
    <row r="574" spans="2:37" ht="14" x14ac:dyDescent="0.15">
      <c r="B574" s="9"/>
      <c r="C574" s="9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</row>
    <row r="575" spans="2:37" ht="14" x14ac:dyDescent="0.15">
      <c r="B575" s="9"/>
      <c r="C575" s="9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</row>
    <row r="576" spans="2:37" ht="14" x14ac:dyDescent="0.15">
      <c r="B576" s="9"/>
      <c r="C576" s="9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</row>
    <row r="577" spans="2:37" ht="14" x14ac:dyDescent="0.15">
      <c r="B577" s="9"/>
      <c r="C577" s="9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</row>
    <row r="578" spans="2:37" ht="14" x14ac:dyDescent="0.15">
      <c r="B578" s="9"/>
      <c r="C578" s="9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</row>
    <row r="579" spans="2:37" ht="14" x14ac:dyDescent="0.15">
      <c r="B579" s="9"/>
      <c r="C579" s="9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</row>
    <row r="580" spans="2:37" ht="14" x14ac:dyDescent="0.15">
      <c r="B580" s="9"/>
      <c r="C580" s="9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</row>
    <row r="581" spans="2:37" ht="14" x14ac:dyDescent="0.15">
      <c r="B581" s="9"/>
      <c r="C581" s="9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</row>
    <row r="582" spans="2:37" ht="14" x14ac:dyDescent="0.15">
      <c r="B582" s="9"/>
      <c r="C582" s="9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</row>
    <row r="583" spans="2:37" ht="14" x14ac:dyDescent="0.15">
      <c r="B583" s="9"/>
      <c r="C583" s="9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</row>
    <row r="584" spans="2:37" ht="14" x14ac:dyDescent="0.15">
      <c r="B584" s="9"/>
      <c r="C584" s="9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</row>
    <row r="585" spans="2:37" ht="14" x14ac:dyDescent="0.15">
      <c r="B585" s="9"/>
      <c r="C585" s="9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</row>
    <row r="586" spans="2:37" ht="14" x14ac:dyDescent="0.15">
      <c r="B586" s="9"/>
      <c r="C586" s="9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</row>
    <row r="587" spans="2:37" ht="14" x14ac:dyDescent="0.15">
      <c r="B587" s="9"/>
      <c r="C587" s="9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</row>
    <row r="588" spans="2:37" ht="14" x14ac:dyDescent="0.15">
      <c r="B588" s="9"/>
      <c r="C588" s="9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</row>
    <row r="589" spans="2:37" ht="14" x14ac:dyDescent="0.15">
      <c r="B589" s="9"/>
      <c r="C589" s="9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</row>
    <row r="590" spans="2:37" ht="14" x14ac:dyDescent="0.15">
      <c r="B590" s="9"/>
      <c r="C590" s="9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</row>
    <row r="591" spans="2:37" ht="14" x14ac:dyDescent="0.15">
      <c r="B591" s="9"/>
      <c r="C591" s="9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</row>
    <row r="592" spans="2:37" ht="14" x14ac:dyDescent="0.15">
      <c r="B592" s="9"/>
      <c r="C592" s="9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</row>
    <row r="593" spans="2:37" ht="14" x14ac:dyDescent="0.15">
      <c r="B593" s="9"/>
      <c r="C593" s="9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</row>
    <row r="594" spans="2:37" ht="14" x14ac:dyDescent="0.15">
      <c r="B594" s="9"/>
      <c r="C594" s="9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</row>
    <row r="595" spans="2:37" ht="14" x14ac:dyDescent="0.15">
      <c r="B595" s="9"/>
      <c r="C595" s="9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</row>
    <row r="596" spans="2:37" ht="14" x14ac:dyDescent="0.15">
      <c r="B596" s="9"/>
      <c r="C596" s="9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</row>
    <row r="597" spans="2:37" ht="14" x14ac:dyDescent="0.15">
      <c r="B597" s="9"/>
      <c r="C597" s="9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</row>
    <row r="598" spans="2:37" ht="14" x14ac:dyDescent="0.15">
      <c r="B598" s="9"/>
      <c r="C598" s="9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</row>
    <row r="599" spans="2:37" ht="14" x14ac:dyDescent="0.15">
      <c r="B599" s="9"/>
      <c r="C599" s="9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</row>
    <row r="600" spans="2:37" ht="14" x14ac:dyDescent="0.15">
      <c r="B600" s="9"/>
      <c r="C600" s="9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</row>
    <row r="601" spans="2:37" ht="14" x14ac:dyDescent="0.15">
      <c r="B601" s="9"/>
      <c r="C601" s="9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</row>
    <row r="602" spans="2:37" ht="14" x14ac:dyDescent="0.15">
      <c r="B602" s="9"/>
      <c r="C602" s="9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</row>
    <row r="603" spans="2:37" ht="14" x14ac:dyDescent="0.15">
      <c r="B603" s="9"/>
      <c r="C603" s="9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</row>
    <row r="604" spans="2:37" ht="14" x14ac:dyDescent="0.15">
      <c r="B604" s="9"/>
      <c r="C604" s="9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</row>
    <row r="605" spans="2:37" ht="14" x14ac:dyDescent="0.15">
      <c r="B605" s="9"/>
      <c r="C605" s="9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</row>
    <row r="606" spans="2:37" ht="14" x14ac:dyDescent="0.15">
      <c r="B606" s="9"/>
      <c r="C606" s="9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</row>
    <row r="607" spans="2:37" ht="14" x14ac:dyDescent="0.15">
      <c r="B607" s="9"/>
      <c r="C607" s="9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</row>
    <row r="608" spans="2:37" ht="14" x14ac:dyDescent="0.15">
      <c r="B608" s="9"/>
      <c r="C608" s="9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</row>
    <row r="609" spans="2:37" ht="14" x14ac:dyDescent="0.15">
      <c r="B609" s="9"/>
      <c r="C609" s="9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</row>
    <row r="610" spans="2:37" ht="14" x14ac:dyDescent="0.15">
      <c r="B610" s="9"/>
      <c r="C610" s="9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</row>
    <row r="611" spans="2:37" ht="14" x14ac:dyDescent="0.15">
      <c r="B611" s="9"/>
      <c r="C611" s="9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</row>
    <row r="612" spans="2:37" ht="14" x14ac:dyDescent="0.15">
      <c r="B612" s="9"/>
      <c r="C612" s="9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</row>
    <row r="613" spans="2:37" ht="14" x14ac:dyDescent="0.15">
      <c r="B613" s="9"/>
      <c r="C613" s="9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</row>
    <row r="614" spans="2:37" ht="14" x14ac:dyDescent="0.15">
      <c r="B614" s="9"/>
      <c r="C614" s="9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</row>
    <row r="615" spans="2:37" ht="14" x14ac:dyDescent="0.15">
      <c r="B615" s="9"/>
      <c r="C615" s="9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</row>
    <row r="616" spans="2:37" ht="14" x14ac:dyDescent="0.15">
      <c r="B616" s="9"/>
      <c r="C616" s="9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</row>
    <row r="617" spans="2:37" ht="14" x14ac:dyDescent="0.15">
      <c r="B617" s="9"/>
      <c r="C617" s="9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</row>
    <row r="618" spans="2:37" ht="14" x14ac:dyDescent="0.15">
      <c r="B618" s="9"/>
      <c r="C618" s="9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</row>
    <row r="619" spans="2:37" ht="14" x14ac:dyDescent="0.15">
      <c r="B619" s="9"/>
      <c r="C619" s="9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</row>
    <row r="620" spans="2:37" ht="14" x14ac:dyDescent="0.15">
      <c r="B620" s="9"/>
      <c r="C620" s="9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</row>
    <row r="621" spans="2:37" ht="14" x14ac:dyDescent="0.15">
      <c r="B621" s="9"/>
      <c r="C621" s="9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</row>
    <row r="622" spans="2:37" ht="14" x14ac:dyDescent="0.15">
      <c r="B622" s="9"/>
      <c r="C622" s="9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</row>
    <row r="623" spans="2:37" ht="14" x14ac:dyDescent="0.15">
      <c r="B623" s="9"/>
      <c r="C623" s="9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</row>
    <row r="624" spans="2:37" ht="14" x14ac:dyDescent="0.15">
      <c r="B624" s="9"/>
      <c r="C624" s="9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</row>
    <row r="625" spans="2:37" ht="14" x14ac:dyDescent="0.15">
      <c r="B625" s="9"/>
      <c r="C625" s="9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</row>
    <row r="626" spans="2:37" ht="14" x14ac:dyDescent="0.15">
      <c r="B626" s="9"/>
      <c r="C626" s="9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</row>
    <row r="627" spans="2:37" ht="14" x14ac:dyDescent="0.15">
      <c r="B627" s="9"/>
      <c r="C627" s="9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</row>
    <row r="628" spans="2:37" ht="14" x14ac:dyDescent="0.15">
      <c r="B628" s="9"/>
      <c r="C628" s="9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</row>
    <row r="629" spans="2:37" ht="14" x14ac:dyDescent="0.15">
      <c r="B629" s="9"/>
      <c r="C629" s="9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</row>
    <row r="630" spans="2:37" ht="14" x14ac:dyDescent="0.15">
      <c r="B630" s="9"/>
      <c r="C630" s="9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</row>
    <row r="631" spans="2:37" ht="14" x14ac:dyDescent="0.15">
      <c r="B631" s="9"/>
      <c r="C631" s="9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</row>
    <row r="632" spans="2:37" ht="14" x14ac:dyDescent="0.15">
      <c r="B632" s="9"/>
      <c r="C632" s="9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</row>
    <row r="633" spans="2:37" ht="14" x14ac:dyDescent="0.15">
      <c r="B633" s="9"/>
      <c r="C633" s="9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</row>
    <row r="634" spans="2:37" ht="14" x14ac:dyDescent="0.15">
      <c r="B634" s="9"/>
      <c r="C634" s="9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</row>
    <row r="635" spans="2:37" ht="14" x14ac:dyDescent="0.15">
      <c r="B635" s="9"/>
      <c r="C635" s="9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</row>
    <row r="636" spans="2:37" ht="14" x14ac:dyDescent="0.15">
      <c r="B636" s="9"/>
      <c r="C636" s="9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</row>
    <row r="637" spans="2:37" ht="14" x14ac:dyDescent="0.15">
      <c r="B637" s="9"/>
      <c r="C637" s="9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</row>
    <row r="638" spans="2:37" ht="14" x14ac:dyDescent="0.15">
      <c r="B638" s="9"/>
      <c r="C638" s="9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</row>
    <row r="639" spans="2:37" ht="14" x14ac:dyDescent="0.15">
      <c r="B639" s="9"/>
      <c r="C639" s="9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</row>
    <row r="640" spans="2:37" ht="14" x14ac:dyDescent="0.15">
      <c r="B640" s="9"/>
      <c r="C640" s="9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</row>
    <row r="641" spans="2:37" ht="14" x14ac:dyDescent="0.15">
      <c r="B641" s="9"/>
      <c r="C641" s="9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</row>
    <row r="642" spans="2:37" ht="14" x14ac:dyDescent="0.15">
      <c r="B642" s="9"/>
      <c r="C642" s="9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</row>
    <row r="643" spans="2:37" ht="14" x14ac:dyDescent="0.15">
      <c r="B643" s="9"/>
      <c r="C643" s="9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</row>
    <row r="644" spans="2:37" ht="14" x14ac:dyDescent="0.15">
      <c r="B644" s="9"/>
      <c r="C644" s="9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</row>
    <row r="645" spans="2:37" ht="14" x14ac:dyDescent="0.15">
      <c r="B645" s="9"/>
      <c r="C645" s="9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</row>
    <row r="646" spans="2:37" ht="14" x14ac:dyDescent="0.15">
      <c r="B646" s="9"/>
      <c r="C646" s="9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</row>
    <row r="647" spans="2:37" ht="14" x14ac:dyDescent="0.15">
      <c r="B647" s="9"/>
      <c r="C647" s="9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</row>
    <row r="648" spans="2:37" ht="14" x14ac:dyDescent="0.15">
      <c r="B648" s="9"/>
      <c r="C648" s="9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</row>
    <row r="649" spans="2:37" ht="14" x14ac:dyDescent="0.15">
      <c r="B649" s="9"/>
      <c r="C649" s="9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</row>
    <row r="650" spans="2:37" ht="14" x14ac:dyDescent="0.15">
      <c r="B650" s="9"/>
      <c r="C650" s="9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</row>
    <row r="651" spans="2:37" ht="14" x14ac:dyDescent="0.15">
      <c r="B651" s="9"/>
      <c r="C651" s="9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</row>
    <row r="652" spans="2:37" ht="14" x14ac:dyDescent="0.15">
      <c r="B652" s="9"/>
      <c r="C652" s="9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</row>
    <row r="653" spans="2:37" ht="14" x14ac:dyDescent="0.15">
      <c r="B653" s="9"/>
      <c r="C653" s="9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</row>
    <row r="654" spans="2:37" ht="14" x14ac:dyDescent="0.15">
      <c r="B654" s="9"/>
      <c r="C654" s="9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</row>
    <row r="655" spans="2:37" ht="14" x14ac:dyDescent="0.15">
      <c r="B655" s="9"/>
      <c r="C655" s="9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</row>
    <row r="656" spans="2:37" ht="14" x14ac:dyDescent="0.15">
      <c r="B656" s="9"/>
      <c r="C656" s="9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</row>
    <row r="657" spans="2:37" ht="14" x14ac:dyDescent="0.15">
      <c r="B657" s="9"/>
      <c r="C657" s="9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</row>
    <row r="658" spans="2:37" ht="14" x14ac:dyDescent="0.15">
      <c r="B658" s="9"/>
      <c r="C658" s="9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</row>
    <row r="659" spans="2:37" ht="14" x14ac:dyDescent="0.15">
      <c r="B659" s="9"/>
      <c r="C659" s="9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</row>
    <row r="660" spans="2:37" ht="14" x14ac:dyDescent="0.15">
      <c r="B660" s="9"/>
      <c r="C660" s="9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</row>
    <row r="661" spans="2:37" ht="14" x14ac:dyDescent="0.15">
      <c r="B661" s="9"/>
      <c r="C661" s="9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</row>
    <row r="662" spans="2:37" ht="14" x14ac:dyDescent="0.15">
      <c r="B662" s="9"/>
      <c r="C662" s="9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</row>
    <row r="663" spans="2:37" ht="14" x14ac:dyDescent="0.15">
      <c r="B663" s="9"/>
      <c r="C663" s="9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</row>
    <row r="664" spans="2:37" ht="14" x14ac:dyDescent="0.15">
      <c r="B664" s="9"/>
      <c r="C664" s="9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</row>
    <row r="665" spans="2:37" ht="14" x14ac:dyDescent="0.15">
      <c r="B665" s="9"/>
      <c r="C665" s="9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</row>
    <row r="666" spans="2:37" ht="14" x14ac:dyDescent="0.15">
      <c r="B666" s="9"/>
      <c r="C666" s="9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</row>
    <row r="667" spans="2:37" ht="14" x14ac:dyDescent="0.15">
      <c r="B667" s="9"/>
      <c r="C667" s="9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</row>
    <row r="668" spans="2:37" ht="14" x14ac:dyDescent="0.15">
      <c r="B668" s="9"/>
      <c r="C668" s="9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</row>
    <row r="669" spans="2:37" ht="14" x14ac:dyDescent="0.15">
      <c r="B669" s="9"/>
      <c r="C669" s="9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</row>
    <row r="670" spans="2:37" ht="14" x14ac:dyDescent="0.15">
      <c r="B670" s="9"/>
      <c r="C670" s="9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</row>
    <row r="671" spans="2:37" ht="14" x14ac:dyDescent="0.15">
      <c r="B671" s="9"/>
      <c r="C671" s="9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</row>
    <row r="672" spans="2:37" ht="14" x14ac:dyDescent="0.15">
      <c r="B672" s="9"/>
      <c r="C672" s="9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</row>
    <row r="673" spans="2:37" ht="14" x14ac:dyDescent="0.15">
      <c r="B673" s="9"/>
      <c r="C673" s="9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</row>
    <row r="674" spans="2:37" ht="14" x14ac:dyDescent="0.15">
      <c r="B674" s="9"/>
      <c r="C674" s="9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</row>
    <row r="675" spans="2:37" ht="14" x14ac:dyDescent="0.15">
      <c r="B675" s="9"/>
      <c r="C675" s="9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</row>
    <row r="676" spans="2:37" ht="14" x14ac:dyDescent="0.15">
      <c r="B676" s="9"/>
      <c r="C676" s="9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</row>
    <row r="677" spans="2:37" ht="14" x14ac:dyDescent="0.15">
      <c r="B677" s="9"/>
      <c r="C677" s="9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</row>
    <row r="678" spans="2:37" ht="14" x14ac:dyDescent="0.15">
      <c r="B678" s="9"/>
      <c r="C678" s="9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</row>
    <row r="679" spans="2:37" ht="14" x14ac:dyDescent="0.15">
      <c r="B679" s="9"/>
      <c r="C679" s="9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</row>
    <row r="680" spans="2:37" ht="14" x14ac:dyDescent="0.15">
      <c r="B680" s="9"/>
      <c r="C680" s="9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</row>
    <row r="681" spans="2:37" ht="14" x14ac:dyDescent="0.15">
      <c r="B681" s="9"/>
      <c r="C681" s="9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</row>
    <row r="682" spans="2:37" ht="14" x14ac:dyDescent="0.15">
      <c r="B682" s="9"/>
      <c r="C682" s="9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</row>
    <row r="683" spans="2:37" ht="14" x14ac:dyDescent="0.15">
      <c r="B683" s="9"/>
      <c r="C683" s="9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</row>
    <row r="684" spans="2:37" ht="14" x14ac:dyDescent="0.15">
      <c r="B684" s="9"/>
      <c r="C684" s="9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</row>
    <row r="685" spans="2:37" ht="14" x14ac:dyDescent="0.15">
      <c r="B685" s="9"/>
      <c r="C685" s="9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</row>
    <row r="686" spans="2:37" ht="14" x14ac:dyDescent="0.15">
      <c r="B686" s="9"/>
      <c r="C686" s="9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</row>
    <row r="687" spans="2:37" ht="14" x14ac:dyDescent="0.15">
      <c r="B687" s="9"/>
      <c r="C687" s="9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</row>
    <row r="688" spans="2:37" ht="14" x14ac:dyDescent="0.15">
      <c r="B688" s="9"/>
      <c r="C688" s="9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</row>
    <row r="689" spans="2:37" ht="14" x14ac:dyDescent="0.15">
      <c r="B689" s="9"/>
      <c r="C689" s="9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</row>
    <row r="690" spans="2:37" ht="14" x14ac:dyDescent="0.15">
      <c r="B690" s="9"/>
      <c r="C690" s="9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</row>
    <row r="691" spans="2:37" ht="14" x14ac:dyDescent="0.15">
      <c r="B691" s="9"/>
      <c r="C691" s="9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</row>
    <row r="692" spans="2:37" ht="14" x14ac:dyDescent="0.15">
      <c r="B692" s="9"/>
      <c r="C692" s="9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</row>
    <row r="693" spans="2:37" ht="14" x14ac:dyDescent="0.15">
      <c r="B693" s="9"/>
      <c r="C693" s="9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</row>
    <row r="694" spans="2:37" ht="14" x14ac:dyDescent="0.15">
      <c r="B694" s="9"/>
      <c r="C694" s="9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</row>
    <row r="695" spans="2:37" ht="14" x14ac:dyDescent="0.15">
      <c r="B695" s="9"/>
      <c r="C695" s="9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</row>
    <row r="696" spans="2:37" ht="14" x14ac:dyDescent="0.15">
      <c r="B696" s="9"/>
      <c r="C696" s="9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</row>
    <row r="697" spans="2:37" ht="14" x14ac:dyDescent="0.15">
      <c r="B697" s="9"/>
      <c r="C697" s="9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</row>
    <row r="698" spans="2:37" ht="14" x14ac:dyDescent="0.15">
      <c r="B698" s="9"/>
      <c r="C698" s="9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</row>
    <row r="699" spans="2:37" ht="14" x14ac:dyDescent="0.15">
      <c r="B699" s="9"/>
      <c r="C699" s="9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</row>
    <row r="700" spans="2:37" ht="14" x14ac:dyDescent="0.15">
      <c r="B700" s="9"/>
      <c r="C700" s="9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</row>
    <row r="701" spans="2:37" ht="14" x14ac:dyDescent="0.15">
      <c r="B701" s="9"/>
      <c r="C701" s="9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</row>
    <row r="702" spans="2:37" ht="14" x14ac:dyDescent="0.15">
      <c r="B702" s="9"/>
      <c r="C702" s="9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</row>
    <row r="703" spans="2:37" ht="14" x14ac:dyDescent="0.15">
      <c r="B703" s="9"/>
      <c r="C703" s="9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</row>
    <row r="704" spans="2:37" ht="14" x14ac:dyDescent="0.15">
      <c r="B704" s="9"/>
      <c r="C704" s="9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</row>
    <row r="705" spans="2:37" ht="14" x14ac:dyDescent="0.15">
      <c r="B705" s="9"/>
      <c r="C705" s="9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</row>
    <row r="706" spans="2:37" ht="14" x14ac:dyDescent="0.15">
      <c r="B706" s="9"/>
      <c r="C706" s="9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</row>
    <row r="707" spans="2:37" ht="14" x14ac:dyDescent="0.15">
      <c r="B707" s="9"/>
      <c r="C707" s="9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</row>
    <row r="708" spans="2:37" ht="14" x14ac:dyDescent="0.15">
      <c r="B708" s="9"/>
      <c r="C708" s="9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</row>
    <row r="709" spans="2:37" ht="14" x14ac:dyDescent="0.15">
      <c r="B709" s="9"/>
      <c r="C709" s="9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</row>
    <row r="710" spans="2:37" ht="14" x14ac:dyDescent="0.15">
      <c r="B710" s="9"/>
      <c r="C710" s="9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</row>
    <row r="711" spans="2:37" ht="14" x14ac:dyDescent="0.15">
      <c r="B711" s="9"/>
      <c r="C711" s="9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</row>
    <row r="712" spans="2:37" ht="14" x14ac:dyDescent="0.15">
      <c r="B712" s="9"/>
      <c r="C712" s="9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</row>
    <row r="713" spans="2:37" ht="14" x14ac:dyDescent="0.15">
      <c r="B713" s="9"/>
      <c r="C713" s="9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</row>
    <row r="714" spans="2:37" ht="14" x14ac:dyDescent="0.15">
      <c r="B714" s="9"/>
      <c r="C714" s="9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</row>
    <row r="715" spans="2:37" ht="14" x14ac:dyDescent="0.15">
      <c r="B715" s="9"/>
      <c r="C715" s="9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</row>
    <row r="716" spans="2:37" ht="14" x14ac:dyDescent="0.15">
      <c r="B716" s="9"/>
      <c r="C716" s="9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</row>
    <row r="717" spans="2:37" ht="14" x14ac:dyDescent="0.15">
      <c r="B717" s="9"/>
      <c r="C717" s="9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</row>
    <row r="718" spans="2:37" ht="14" x14ac:dyDescent="0.15">
      <c r="B718" s="9"/>
      <c r="C718" s="9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</row>
    <row r="719" spans="2:37" ht="14" x14ac:dyDescent="0.15">
      <c r="B719" s="9"/>
      <c r="C719" s="9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</row>
    <row r="720" spans="2:37" ht="14" x14ac:dyDescent="0.15">
      <c r="B720" s="9"/>
      <c r="C720" s="9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</row>
    <row r="721" spans="2:37" ht="14" x14ac:dyDescent="0.15">
      <c r="B721" s="9"/>
      <c r="C721" s="9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</row>
    <row r="722" spans="2:37" ht="14" x14ac:dyDescent="0.15">
      <c r="B722" s="9"/>
      <c r="C722" s="9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</row>
    <row r="723" spans="2:37" ht="14" x14ac:dyDescent="0.15">
      <c r="B723" s="9"/>
      <c r="C723" s="9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</row>
    <row r="724" spans="2:37" ht="14" x14ac:dyDescent="0.15">
      <c r="B724" s="9"/>
      <c r="C724" s="9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</row>
    <row r="725" spans="2:37" ht="14" x14ac:dyDescent="0.15">
      <c r="B725" s="9"/>
      <c r="C725" s="9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</row>
    <row r="726" spans="2:37" ht="14" x14ac:dyDescent="0.15">
      <c r="B726" s="9"/>
      <c r="C726" s="9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</row>
    <row r="727" spans="2:37" ht="14" x14ac:dyDescent="0.15">
      <c r="B727" s="9"/>
      <c r="C727" s="9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</row>
    <row r="728" spans="2:37" ht="14" x14ac:dyDescent="0.15">
      <c r="B728" s="9"/>
      <c r="C728" s="9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</row>
    <row r="729" spans="2:37" ht="14" x14ac:dyDescent="0.15">
      <c r="B729" s="9"/>
      <c r="C729" s="9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</row>
    <row r="730" spans="2:37" ht="14" x14ac:dyDescent="0.15">
      <c r="B730" s="9"/>
      <c r="C730" s="9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</row>
    <row r="731" spans="2:37" ht="14" x14ac:dyDescent="0.15">
      <c r="B731" s="9"/>
      <c r="C731" s="9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</row>
    <row r="732" spans="2:37" ht="14" x14ac:dyDescent="0.15">
      <c r="B732" s="9"/>
      <c r="C732" s="9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</row>
    <row r="733" spans="2:37" ht="14" x14ac:dyDescent="0.15">
      <c r="B733" s="9"/>
      <c r="C733" s="9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</row>
    <row r="734" spans="2:37" ht="14" x14ac:dyDescent="0.15">
      <c r="B734" s="9"/>
      <c r="C734" s="9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</row>
    <row r="735" spans="2:37" ht="14" x14ac:dyDescent="0.15">
      <c r="B735" s="9"/>
      <c r="C735" s="9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</row>
    <row r="736" spans="2:37" ht="14" x14ac:dyDescent="0.15">
      <c r="B736" s="9"/>
      <c r="C736" s="9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</row>
    <row r="737" spans="2:37" ht="14" x14ac:dyDescent="0.15">
      <c r="B737" s="9"/>
      <c r="C737" s="9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</row>
    <row r="738" spans="2:37" ht="14" x14ac:dyDescent="0.15">
      <c r="B738" s="9"/>
      <c r="C738" s="9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</row>
    <row r="739" spans="2:37" ht="14" x14ac:dyDescent="0.15">
      <c r="B739" s="9"/>
      <c r="C739" s="9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</row>
    <row r="740" spans="2:37" ht="14" x14ac:dyDescent="0.15">
      <c r="B740" s="9"/>
      <c r="C740" s="9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</row>
    <row r="741" spans="2:37" ht="14" x14ac:dyDescent="0.15">
      <c r="B741" s="9"/>
      <c r="C741" s="9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</row>
    <row r="742" spans="2:37" ht="14" x14ac:dyDescent="0.15">
      <c r="B742" s="9"/>
      <c r="C742" s="9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</row>
    <row r="743" spans="2:37" ht="14" x14ac:dyDescent="0.15">
      <c r="B743" s="9"/>
      <c r="C743" s="9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</row>
    <row r="744" spans="2:37" ht="14" x14ac:dyDescent="0.15">
      <c r="B744" s="9"/>
      <c r="C744" s="9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</row>
    <row r="745" spans="2:37" ht="14" x14ac:dyDescent="0.15">
      <c r="B745" s="9"/>
      <c r="C745" s="9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</row>
    <row r="746" spans="2:37" ht="14" x14ac:dyDescent="0.15">
      <c r="B746" s="9"/>
      <c r="C746" s="9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</row>
    <row r="747" spans="2:37" ht="14" x14ac:dyDescent="0.15">
      <c r="B747" s="9"/>
      <c r="C747" s="9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</row>
    <row r="748" spans="2:37" ht="14" x14ac:dyDescent="0.15">
      <c r="B748" s="9"/>
      <c r="C748" s="9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</row>
    <row r="749" spans="2:37" ht="14" x14ac:dyDescent="0.15">
      <c r="B749" s="9"/>
      <c r="C749" s="9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</row>
    <row r="750" spans="2:37" ht="14" x14ac:dyDescent="0.15">
      <c r="B750" s="9"/>
      <c r="C750" s="9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</row>
    <row r="751" spans="2:37" ht="14" x14ac:dyDescent="0.15">
      <c r="B751" s="9"/>
      <c r="C751" s="9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</row>
    <row r="752" spans="2:37" ht="14" x14ac:dyDescent="0.15">
      <c r="B752" s="9"/>
      <c r="C752" s="9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</row>
    <row r="753" spans="2:37" ht="14" x14ac:dyDescent="0.15">
      <c r="B753" s="9"/>
      <c r="C753" s="9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</row>
    <row r="754" spans="2:37" ht="14" x14ac:dyDescent="0.15">
      <c r="B754" s="9"/>
      <c r="C754" s="9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</row>
    <row r="755" spans="2:37" ht="14" x14ac:dyDescent="0.15">
      <c r="B755" s="9"/>
      <c r="C755" s="9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</row>
    <row r="756" spans="2:37" ht="14" x14ac:dyDescent="0.15">
      <c r="B756" s="9"/>
      <c r="C756" s="9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</row>
    <row r="757" spans="2:37" ht="14" x14ac:dyDescent="0.15">
      <c r="B757" s="9"/>
      <c r="C757" s="9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</row>
    <row r="758" spans="2:37" ht="14" x14ac:dyDescent="0.15">
      <c r="B758" s="9"/>
      <c r="C758" s="9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</row>
    <row r="759" spans="2:37" ht="14" x14ac:dyDescent="0.15">
      <c r="B759" s="9"/>
      <c r="C759" s="9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</row>
    <row r="760" spans="2:37" ht="14" x14ac:dyDescent="0.15">
      <c r="B760" s="9"/>
      <c r="C760" s="9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</row>
    <row r="761" spans="2:37" ht="14" x14ac:dyDescent="0.15">
      <c r="B761" s="9"/>
      <c r="C761" s="9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</row>
    <row r="762" spans="2:37" ht="14" x14ac:dyDescent="0.15">
      <c r="B762" s="9"/>
      <c r="C762" s="9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</row>
    <row r="763" spans="2:37" ht="14" x14ac:dyDescent="0.15">
      <c r="B763" s="9"/>
      <c r="C763" s="9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</row>
    <row r="764" spans="2:37" ht="14" x14ac:dyDescent="0.15">
      <c r="B764" s="9"/>
      <c r="C764" s="9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</row>
    <row r="765" spans="2:37" ht="14" x14ac:dyDescent="0.15">
      <c r="B765" s="9"/>
      <c r="C765" s="9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</row>
    <row r="766" spans="2:37" ht="14" x14ac:dyDescent="0.15">
      <c r="B766" s="9"/>
      <c r="C766" s="9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</row>
    <row r="767" spans="2:37" ht="14" x14ac:dyDescent="0.15">
      <c r="B767" s="9"/>
      <c r="C767" s="9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</row>
    <row r="768" spans="2:37" ht="14" x14ac:dyDescent="0.15">
      <c r="B768" s="9"/>
      <c r="C768" s="9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</row>
    <row r="769" spans="2:37" ht="14" x14ac:dyDescent="0.15">
      <c r="B769" s="9"/>
      <c r="C769" s="9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</row>
    <row r="770" spans="2:37" ht="14" x14ac:dyDescent="0.15">
      <c r="B770" s="9"/>
      <c r="C770" s="9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</row>
    <row r="771" spans="2:37" ht="14" x14ac:dyDescent="0.15">
      <c r="B771" s="9"/>
      <c r="C771" s="9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</row>
    <row r="772" spans="2:37" ht="14" x14ac:dyDescent="0.15">
      <c r="B772" s="9"/>
      <c r="C772" s="9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</row>
    <row r="773" spans="2:37" ht="14" x14ac:dyDescent="0.15">
      <c r="B773" s="9"/>
      <c r="C773" s="9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</row>
    <row r="774" spans="2:37" ht="14" x14ac:dyDescent="0.15">
      <c r="B774" s="9"/>
      <c r="C774" s="9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</row>
    <row r="775" spans="2:37" ht="14" x14ac:dyDescent="0.15">
      <c r="B775" s="9"/>
      <c r="C775" s="9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</row>
    <row r="776" spans="2:37" ht="14" x14ac:dyDescent="0.15">
      <c r="B776" s="9"/>
      <c r="C776" s="9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</row>
    <row r="777" spans="2:37" ht="14" x14ac:dyDescent="0.15">
      <c r="B777" s="9"/>
      <c r="C777" s="9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</row>
    <row r="778" spans="2:37" ht="14" x14ac:dyDescent="0.15">
      <c r="B778" s="9"/>
      <c r="C778" s="9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</row>
    <row r="779" spans="2:37" ht="14" x14ac:dyDescent="0.15">
      <c r="B779" s="9"/>
      <c r="C779" s="9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</row>
    <row r="780" spans="2:37" ht="14" x14ac:dyDescent="0.15">
      <c r="B780" s="9"/>
      <c r="C780" s="9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</row>
    <row r="781" spans="2:37" ht="14" x14ac:dyDescent="0.15">
      <c r="B781" s="9"/>
      <c r="C781" s="9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</row>
    <row r="782" spans="2:37" ht="14" x14ac:dyDescent="0.15">
      <c r="B782" s="9"/>
      <c r="C782" s="9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</row>
    <row r="783" spans="2:37" ht="14" x14ac:dyDescent="0.15">
      <c r="B783" s="9"/>
      <c r="C783" s="9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</row>
    <row r="784" spans="2:37" ht="14" x14ac:dyDescent="0.15">
      <c r="B784" s="9"/>
      <c r="C784" s="9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</row>
    <row r="785" spans="2:37" ht="14" x14ac:dyDescent="0.15">
      <c r="B785" s="9"/>
      <c r="C785" s="9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</row>
    <row r="786" spans="2:37" ht="14" x14ac:dyDescent="0.15">
      <c r="B786" s="9"/>
      <c r="C786" s="9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</row>
    <row r="787" spans="2:37" ht="14" x14ac:dyDescent="0.15">
      <c r="B787" s="9"/>
      <c r="C787" s="9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</row>
    <row r="788" spans="2:37" ht="14" x14ac:dyDescent="0.15">
      <c r="B788" s="9"/>
      <c r="C788" s="9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</row>
    <row r="789" spans="2:37" ht="14" x14ac:dyDescent="0.15">
      <c r="B789" s="9"/>
      <c r="C789" s="9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</row>
    <row r="790" spans="2:37" ht="14" x14ac:dyDescent="0.15">
      <c r="B790" s="9"/>
      <c r="C790" s="9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</row>
    <row r="791" spans="2:37" ht="14" x14ac:dyDescent="0.15">
      <c r="B791" s="9"/>
      <c r="C791" s="9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</row>
    <row r="792" spans="2:37" ht="14" x14ac:dyDescent="0.15">
      <c r="B792" s="9"/>
      <c r="C792" s="9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</row>
    <row r="793" spans="2:37" ht="14" x14ac:dyDescent="0.15">
      <c r="B793" s="9"/>
      <c r="C793" s="9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</row>
    <row r="794" spans="2:37" ht="14" x14ac:dyDescent="0.15">
      <c r="B794" s="9"/>
      <c r="C794" s="9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</row>
    <row r="795" spans="2:37" ht="14" x14ac:dyDescent="0.15">
      <c r="B795" s="9"/>
      <c r="C795" s="9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</row>
    <row r="796" spans="2:37" ht="14" x14ac:dyDescent="0.15">
      <c r="B796" s="9"/>
      <c r="C796" s="9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</row>
    <row r="797" spans="2:37" ht="14" x14ac:dyDescent="0.15">
      <c r="B797" s="9"/>
      <c r="C797" s="9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</row>
    <row r="798" spans="2:37" ht="14" x14ac:dyDescent="0.15">
      <c r="B798" s="9"/>
      <c r="C798" s="9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</row>
    <row r="799" spans="2:37" ht="14" x14ac:dyDescent="0.15">
      <c r="B799" s="9"/>
      <c r="C799" s="9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</row>
    <row r="800" spans="2:37" ht="14" x14ac:dyDescent="0.15">
      <c r="B800" s="9"/>
      <c r="C800" s="9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</row>
    <row r="801" spans="2:37" ht="14" x14ac:dyDescent="0.15">
      <c r="B801" s="9"/>
      <c r="C801" s="9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</row>
    <row r="802" spans="2:37" ht="14" x14ac:dyDescent="0.15">
      <c r="B802" s="9"/>
      <c r="C802" s="9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</row>
    <row r="803" spans="2:37" ht="14" x14ac:dyDescent="0.15">
      <c r="B803" s="9"/>
      <c r="C803" s="9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</row>
    <row r="804" spans="2:37" ht="14" x14ac:dyDescent="0.15">
      <c r="B804" s="9"/>
      <c r="C804" s="9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</row>
    <row r="805" spans="2:37" ht="14" x14ac:dyDescent="0.15">
      <c r="B805" s="9"/>
      <c r="C805" s="9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</row>
    <row r="806" spans="2:37" ht="14" x14ac:dyDescent="0.15">
      <c r="B806" s="9"/>
      <c r="C806" s="9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</row>
    <row r="807" spans="2:37" ht="14" x14ac:dyDescent="0.15">
      <c r="B807" s="9"/>
      <c r="C807" s="9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</row>
    <row r="808" spans="2:37" ht="14" x14ac:dyDescent="0.15">
      <c r="B808" s="9"/>
      <c r="C808" s="9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</row>
    <row r="809" spans="2:37" ht="14" x14ac:dyDescent="0.15">
      <c r="B809" s="9"/>
      <c r="C809" s="9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</row>
    <row r="810" spans="2:37" ht="14" x14ac:dyDescent="0.15">
      <c r="B810" s="9"/>
      <c r="C810" s="9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</row>
    <row r="811" spans="2:37" ht="14" x14ac:dyDescent="0.15">
      <c r="B811" s="9"/>
      <c r="C811" s="9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</row>
    <row r="812" spans="2:37" ht="14" x14ac:dyDescent="0.15">
      <c r="B812" s="9"/>
      <c r="C812" s="9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</row>
    <row r="813" spans="2:37" ht="14" x14ac:dyDescent="0.15">
      <c r="B813" s="9"/>
      <c r="C813" s="9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</row>
    <row r="814" spans="2:37" ht="14" x14ac:dyDescent="0.15">
      <c r="B814" s="9"/>
      <c r="C814" s="9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</row>
    <row r="815" spans="2:37" ht="14" x14ac:dyDescent="0.15">
      <c r="B815" s="9"/>
      <c r="C815" s="9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</row>
    <row r="816" spans="2:37" ht="14" x14ac:dyDescent="0.15">
      <c r="B816" s="9"/>
      <c r="C816" s="9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</row>
    <row r="817" spans="2:37" ht="14" x14ac:dyDescent="0.15">
      <c r="B817" s="9"/>
      <c r="C817" s="9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</row>
    <row r="818" spans="2:37" ht="14" x14ac:dyDescent="0.15">
      <c r="B818" s="9"/>
      <c r="C818" s="9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</row>
    <row r="819" spans="2:37" ht="14" x14ac:dyDescent="0.15">
      <c r="B819" s="9"/>
      <c r="C819" s="9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</row>
    <row r="820" spans="2:37" ht="14" x14ac:dyDescent="0.15">
      <c r="B820" s="9"/>
      <c r="C820" s="9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</row>
    <row r="821" spans="2:37" ht="14" x14ac:dyDescent="0.15">
      <c r="B821" s="9"/>
      <c r="C821" s="9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</row>
    <row r="822" spans="2:37" ht="14" x14ac:dyDescent="0.15">
      <c r="B822" s="9"/>
      <c r="C822" s="9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</row>
    <row r="823" spans="2:37" ht="14" x14ac:dyDescent="0.15">
      <c r="B823" s="9"/>
      <c r="C823" s="9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</row>
    <row r="824" spans="2:37" ht="14" x14ac:dyDescent="0.15">
      <c r="B824" s="9"/>
      <c r="C824" s="9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</row>
    <row r="825" spans="2:37" ht="14" x14ac:dyDescent="0.15">
      <c r="B825" s="9"/>
      <c r="C825" s="9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</row>
    <row r="826" spans="2:37" ht="14" x14ac:dyDescent="0.15">
      <c r="B826" s="9"/>
      <c r="C826" s="9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</row>
    <row r="827" spans="2:37" ht="14" x14ac:dyDescent="0.15">
      <c r="B827" s="9"/>
      <c r="C827" s="9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</row>
    <row r="828" spans="2:37" ht="14" x14ac:dyDescent="0.15">
      <c r="B828" s="9"/>
      <c r="C828" s="9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</row>
    <row r="829" spans="2:37" ht="14" x14ac:dyDescent="0.15">
      <c r="B829" s="9"/>
      <c r="C829" s="9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</row>
    <row r="830" spans="2:37" ht="14" x14ac:dyDescent="0.15">
      <c r="B830" s="9"/>
      <c r="C830" s="9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</row>
    <row r="831" spans="2:37" ht="14" x14ac:dyDescent="0.15">
      <c r="B831" s="9"/>
      <c r="C831" s="9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</row>
    <row r="832" spans="2:37" ht="14" x14ac:dyDescent="0.15">
      <c r="B832" s="9"/>
      <c r="C832" s="9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</row>
    <row r="833" spans="2:37" ht="14" x14ac:dyDescent="0.15">
      <c r="B833" s="9"/>
      <c r="C833" s="9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</row>
    <row r="834" spans="2:37" ht="14" x14ac:dyDescent="0.15">
      <c r="B834" s="9"/>
      <c r="C834" s="9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</row>
    <row r="835" spans="2:37" ht="14" x14ac:dyDescent="0.15">
      <c r="B835" s="9"/>
      <c r="C835" s="9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</row>
    <row r="836" spans="2:37" ht="14" x14ac:dyDescent="0.15">
      <c r="B836" s="9"/>
      <c r="C836" s="9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</row>
    <row r="837" spans="2:37" ht="14" x14ac:dyDescent="0.15">
      <c r="B837" s="9"/>
      <c r="C837" s="9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</row>
    <row r="838" spans="2:37" ht="14" x14ac:dyDescent="0.15">
      <c r="B838" s="9"/>
      <c r="C838" s="9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</row>
    <row r="839" spans="2:37" ht="14" x14ac:dyDescent="0.15">
      <c r="B839" s="9"/>
      <c r="C839" s="9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</row>
    <row r="840" spans="2:37" ht="14" x14ac:dyDescent="0.15">
      <c r="B840" s="9"/>
      <c r="C840" s="9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</row>
    <row r="841" spans="2:37" ht="14" x14ac:dyDescent="0.15">
      <c r="B841" s="9"/>
      <c r="C841" s="9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</row>
    <row r="842" spans="2:37" ht="14" x14ac:dyDescent="0.15">
      <c r="B842" s="9"/>
      <c r="C842" s="9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</row>
    <row r="843" spans="2:37" ht="14" x14ac:dyDescent="0.15">
      <c r="B843" s="9"/>
      <c r="C843" s="9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</row>
    <row r="844" spans="2:37" ht="14" x14ac:dyDescent="0.15">
      <c r="B844" s="9"/>
      <c r="C844" s="9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</row>
    <row r="845" spans="2:37" ht="14" x14ac:dyDescent="0.15">
      <c r="B845" s="9"/>
      <c r="C845" s="9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</row>
    <row r="846" spans="2:37" ht="14" x14ac:dyDescent="0.15">
      <c r="B846" s="9"/>
      <c r="C846" s="9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</row>
    <row r="847" spans="2:37" ht="14" x14ac:dyDescent="0.15">
      <c r="B847" s="9"/>
      <c r="C847" s="9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</row>
    <row r="848" spans="2:37" ht="14" x14ac:dyDescent="0.15">
      <c r="B848" s="9"/>
      <c r="C848" s="9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</row>
    <row r="849" spans="2:37" ht="14" x14ac:dyDescent="0.15">
      <c r="B849" s="9"/>
      <c r="C849" s="9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</row>
    <row r="850" spans="2:37" ht="14" x14ac:dyDescent="0.15">
      <c r="B850" s="9"/>
      <c r="C850" s="9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</row>
    <row r="851" spans="2:37" ht="14" x14ac:dyDescent="0.15">
      <c r="B851" s="9"/>
      <c r="C851" s="9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</row>
    <row r="852" spans="2:37" ht="14" x14ac:dyDescent="0.15">
      <c r="B852" s="9"/>
      <c r="C852" s="9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</row>
    <row r="853" spans="2:37" ht="14" x14ac:dyDescent="0.15">
      <c r="B853" s="9"/>
      <c r="C853" s="9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</row>
    <row r="854" spans="2:37" ht="14" x14ac:dyDescent="0.15">
      <c r="B854" s="9"/>
      <c r="C854" s="9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</row>
    <row r="855" spans="2:37" ht="14" x14ac:dyDescent="0.15">
      <c r="B855" s="9"/>
      <c r="C855" s="9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</row>
    <row r="856" spans="2:37" ht="14" x14ac:dyDescent="0.15">
      <c r="B856" s="9"/>
      <c r="C856" s="9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</row>
    <row r="857" spans="2:37" ht="14" x14ac:dyDescent="0.15">
      <c r="B857" s="9"/>
      <c r="C857" s="9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</row>
    <row r="858" spans="2:37" ht="14" x14ac:dyDescent="0.15">
      <c r="B858" s="9"/>
      <c r="C858" s="9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</row>
    <row r="859" spans="2:37" ht="14" x14ac:dyDescent="0.15">
      <c r="B859" s="9"/>
      <c r="C859" s="9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</row>
    <row r="860" spans="2:37" ht="14" x14ac:dyDescent="0.15">
      <c r="B860" s="9"/>
      <c r="C860" s="9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</row>
    <row r="861" spans="2:37" ht="14" x14ac:dyDescent="0.15">
      <c r="B861" s="9"/>
      <c r="C861" s="9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</row>
    <row r="862" spans="2:37" ht="14" x14ac:dyDescent="0.15">
      <c r="B862" s="9"/>
      <c r="C862" s="9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</row>
    <row r="863" spans="2:37" ht="14" x14ac:dyDescent="0.15">
      <c r="B863" s="9"/>
      <c r="C863" s="9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</row>
    <row r="864" spans="2:37" ht="14" x14ac:dyDescent="0.15">
      <c r="B864" s="9"/>
      <c r="C864" s="9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</row>
    <row r="865" spans="2:37" ht="14" x14ac:dyDescent="0.15">
      <c r="B865" s="9"/>
      <c r="C865" s="9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</row>
    <row r="866" spans="2:37" ht="14" x14ac:dyDescent="0.15">
      <c r="B866" s="9"/>
      <c r="C866" s="9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</row>
    <row r="867" spans="2:37" ht="14" x14ac:dyDescent="0.15">
      <c r="B867" s="9"/>
      <c r="C867" s="9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</row>
    <row r="868" spans="2:37" ht="14" x14ac:dyDescent="0.15">
      <c r="B868" s="9"/>
      <c r="C868" s="9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</row>
    <row r="869" spans="2:37" ht="14" x14ac:dyDescent="0.15">
      <c r="B869" s="9"/>
      <c r="C869" s="9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</row>
    <row r="870" spans="2:37" ht="14" x14ac:dyDescent="0.15">
      <c r="B870" s="9"/>
      <c r="C870" s="9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</row>
    <row r="871" spans="2:37" ht="14" x14ac:dyDescent="0.15">
      <c r="B871" s="9"/>
      <c r="C871" s="9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</row>
    <row r="872" spans="2:37" ht="14" x14ac:dyDescent="0.15">
      <c r="B872" s="9"/>
      <c r="C872" s="9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</row>
    <row r="873" spans="2:37" ht="14" x14ac:dyDescent="0.15">
      <c r="B873" s="9"/>
      <c r="C873" s="9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</row>
    <row r="874" spans="2:37" ht="14" x14ac:dyDescent="0.15">
      <c r="B874" s="9"/>
      <c r="C874" s="9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</row>
    <row r="875" spans="2:37" ht="14" x14ac:dyDescent="0.15">
      <c r="B875" s="9"/>
      <c r="C875" s="9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</row>
    <row r="876" spans="2:37" ht="14" x14ac:dyDescent="0.15">
      <c r="B876" s="9"/>
      <c r="C876" s="9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</row>
    <row r="877" spans="2:37" ht="14" x14ac:dyDescent="0.15">
      <c r="B877" s="9"/>
      <c r="C877" s="9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</row>
    <row r="878" spans="2:37" ht="14" x14ac:dyDescent="0.15">
      <c r="B878" s="9"/>
      <c r="C878" s="9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</row>
    <row r="879" spans="2:37" ht="14" x14ac:dyDescent="0.15">
      <c r="B879" s="9"/>
      <c r="C879" s="9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</row>
    <row r="880" spans="2:37" ht="14" x14ac:dyDescent="0.15">
      <c r="B880" s="9"/>
      <c r="C880" s="9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</row>
    <row r="881" spans="2:37" ht="14" x14ac:dyDescent="0.15">
      <c r="B881" s="9"/>
      <c r="C881" s="9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</row>
    <row r="882" spans="2:37" ht="14" x14ac:dyDescent="0.15">
      <c r="B882" s="9"/>
      <c r="C882" s="9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</row>
    <row r="883" spans="2:37" ht="14" x14ac:dyDescent="0.15">
      <c r="B883" s="9"/>
      <c r="C883" s="9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</row>
    <row r="884" spans="2:37" ht="14" x14ac:dyDescent="0.15">
      <c r="B884" s="9"/>
      <c r="C884" s="9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</row>
    <row r="885" spans="2:37" ht="14" x14ac:dyDescent="0.15">
      <c r="B885" s="9"/>
      <c r="C885" s="9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</row>
    <row r="886" spans="2:37" ht="14" x14ac:dyDescent="0.15">
      <c r="B886" s="9"/>
      <c r="C886" s="9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</row>
    <row r="887" spans="2:37" ht="14" x14ac:dyDescent="0.15">
      <c r="B887" s="9"/>
      <c r="C887" s="9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</row>
    <row r="888" spans="2:37" ht="14" x14ac:dyDescent="0.15">
      <c r="B888" s="9"/>
      <c r="C888" s="9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</row>
    <row r="889" spans="2:37" ht="14" x14ac:dyDescent="0.15">
      <c r="B889" s="9"/>
      <c r="C889" s="9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</row>
    <row r="890" spans="2:37" ht="14" x14ac:dyDescent="0.15">
      <c r="B890" s="9"/>
      <c r="C890" s="9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</row>
    <row r="891" spans="2:37" ht="14" x14ac:dyDescent="0.15">
      <c r="B891" s="9"/>
      <c r="C891" s="9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</row>
    <row r="892" spans="2:37" ht="14" x14ac:dyDescent="0.15">
      <c r="B892" s="9"/>
      <c r="C892" s="9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</row>
    <row r="893" spans="2:37" ht="14" x14ac:dyDescent="0.15">
      <c r="B893" s="9"/>
      <c r="C893" s="9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</row>
    <row r="894" spans="2:37" ht="14" x14ac:dyDescent="0.15">
      <c r="B894" s="9"/>
      <c r="C894" s="9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</row>
    <row r="895" spans="2:37" ht="14" x14ac:dyDescent="0.15">
      <c r="B895" s="9"/>
      <c r="C895" s="9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</row>
    <row r="896" spans="2:37" ht="14" x14ac:dyDescent="0.15">
      <c r="B896" s="9"/>
      <c r="C896" s="9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</row>
    <row r="897" spans="2:37" ht="14" x14ac:dyDescent="0.15">
      <c r="B897" s="9"/>
      <c r="C897" s="9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</row>
    <row r="898" spans="2:37" ht="14" x14ac:dyDescent="0.15">
      <c r="B898" s="9"/>
      <c r="C898" s="9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</row>
    <row r="899" spans="2:37" ht="14" x14ac:dyDescent="0.15">
      <c r="B899" s="9"/>
      <c r="C899" s="9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</row>
    <row r="900" spans="2:37" ht="14" x14ac:dyDescent="0.15">
      <c r="B900" s="9"/>
      <c r="C900" s="9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</row>
    <row r="901" spans="2:37" ht="14" x14ac:dyDescent="0.15">
      <c r="B901" s="9"/>
      <c r="C901" s="9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</row>
    <row r="902" spans="2:37" ht="14" x14ac:dyDescent="0.15">
      <c r="B902" s="9"/>
      <c r="C902" s="9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</row>
    <row r="903" spans="2:37" ht="14" x14ac:dyDescent="0.15">
      <c r="B903" s="9"/>
      <c r="C903" s="9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</row>
    <row r="904" spans="2:37" ht="14" x14ac:dyDescent="0.15">
      <c r="B904" s="9"/>
      <c r="C904" s="9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</row>
    <row r="905" spans="2:37" ht="14" x14ac:dyDescent="0.15">
      <c r="B905" s="9"/>
      <c r="C905" s="9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</row>
    <row r="906" spans="2:37" ht="14" x14ac:dyDescent="0.15">
      <c r="B906" s="9"/>
      <c r="C906" s="9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</row>
    <row r="907" spans="2:37" ht="14" x14ac:dyDescent="0.15">
      <c r="B907" s="9"/>
      <c r="C907" s="9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</row>
    <row r="908" spans="2:37" ht="14" x14ac:dyDescent="0.15">
      <c r="B908" s="9"/>
      <c r="C908" s="9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</row>
    <row r="909" spans="2:37" ht="14" x14ac:dyDescent="0.15">
      <c r="B909" s="9"/>
      <c r="C909" s="9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</row>
    <row r="910" spans="2:37" ht="14" x14ac:dyDescent="0.15">
      <c r="B910" s="9"/>
      <c r="C910" s="9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</row>
    <row r="911" spans="2:37" ht="14" x14ac:dyDescent="0.15">
      <c r="B911" s="9"/>
      <c r="C911" s="9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</row>
    <row r="912" spans="2:37" ht="14" x14ac:dyDescent="0.15">
      <c r="B912" s="9"/>
      <c r="C912" s="9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</row>
    <row r="913" spans="2:37" ht="14" x14ac:dyDescent="0.15">
      <c r="B913" s="9"/>
      <c r="C913" s="9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</row>
    <row r="914" spans="2:37" ht="14" x14ac:dyDescent="0.15">
      <c r="B914" s="9"/>
      <c r="C914" s="9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</row>
    <row r="915" spans="2:37" ht="14" x14ac:dyDescent="0.15">
      <c r="B915" s="9"/>
      <c r="C915" s="9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</row>
    <row r="916" spans="2:37" ht="14" x14ac:dyDescent="0.15">
      <c r="B916" s="9"/>
      <c r="C916" s="9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</row>
    <row r="917" spans="2:37" ht="14" x14ac:dyDescent="0.15">
      <c r="B917" s="9"/>
      <c r="C917" s="9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</row>
    <row r="918" spans="2:37" ht="14" x14ac:dyDescent="0.15">
      <c r="B918" s="9"/>
      <c r="C918" s="9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</row>
    <row r="919" spans="2:37" ht="14" x14ac:dyDescent="0.15">
      <c r="B919" s="9"/>
      <c r="C919" s="9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</row>
    <row r="920" spans="2:37" ht="14" x14ac:dyDescent="0.15">
      <c r="B920" s="9"/>
      <c r="C920" s="9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</row>
    <row r="921" spans="2:37" ht="14" x14ac:dyDescent="0.15">
      <c r="B921" s="9"/>
      <c r="C921" s="9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</row>
    <row r="922" spans="2:37" ht="14" x14ac:dyDescent="0.15">
      <c r="B922" s="9"/>
      <c r="C922" s="9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</row>
    <row r="923" spans="2:37" ht="14" x14ac:dyDescent="0.15">
      <c r="B923" s="9"/>
      <c r="C923" s="9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</row>
    <row r="924" spans="2:37" ht="14" x14ac:dyDescent="0.15">
      <c r="B924" s="9"/>
      <c r="C924" s="9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</row>
    <row r="925" spans="2:37" ht="14" x14ac:dyDescent="0.15">
      <c r="B925" s="9"/>
      <c r="C925" s="9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</row>
    <row r="926" spans="2:37" ht="14" x14ac:dyDescent="0.15">
      <c r="B926" s="9"/>
      <c r="C926" s="9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</row>
    <row r="927" spans="2:37" ht="14" x14ac:dyDescent="0.15">
      <c r="B927" s="9"/>
      <c r="C927" s="9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</row>
    <row r="928" spans="2:37" ht="14" x14ac:dyDescent="0.15">
      <c r="B928" s="9"/>
      <c r="C928" s="9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</row>
    <row r="929" spans="2:37" ht="14" x14ac:dyDescent="0.15">
      <c r="B929" s="9"/>
      <c r="C929" s="9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</row>
    <row r="930" spans="2:37" ht="14" x14ac:dyDescent="0.15">
      <c r="B930" s="9"/>
      <c r="C930" s="9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</row>
    <row r="931" spans="2:37" ht="14" x14ac:dyDescent="0.15">
      <c r="B931" s="9"/>
      <c r="C931" s="9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</row>
    <row r="932" spans="2:37" ht="14" x14ac:dyDescent="0.15">
      <c r="B932" s="9"/>
      <c r="C932" s="9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</row>
    <row r="933" spans="2:37" ht="14" x14ac:dyDescent="0.15">
      <c r="B933" s="9"/>
      <c r="C933" s="9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</row>
    <row r="934" spans="2:37" ht="14" x14ac:dyDescent="0.15">
      <c r="B934" s="9"/>
      <c r="C934" s="9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</row>
    <row r="935" spans="2:37" ht="14" x14ac:dyDescent="0.15">
      <c r="B935" s="9"/>
      <c r="C935" s="9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</row>
    <row r="936" spans="2:37" ht="14" x14ac:dyDescent="0.15">
      <c r="B936" s="9"/>
      <c r="C936" s="9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</row>
    <row r="937" spans="2:37" ht="14" x14ac:dyDescent="0.15">
      <c r="B937" s="9"/>
      <c r="C937" s="9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</row>
    <row r="938" spans="2:37" ht="14" x14ac:dyDescent="0.15">
      <c r="B938" s="9"/>
      <c r="C938" s="9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</row>
    <row r="939" spans="2:37" ht="14" x14ac:dyDescent="0.15">
      <c r="B939" s="9"/>
      <c r="C939" s="9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</row>
    <row r="940" spans="2:37" ht="14" x14ac:dyDescent="0.15">
      <c r="B940" s="9"/>
      <c r="C940" s="9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</row>
    <row r="941" spans="2:37" ht="14" x14ac:dyDescent="0.15">
      <c r="B941" s="9"/>
      <c r="C941" s="9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</row>
    <row r="942" spans="2:37" ht="14" x14ac:dyDescent="0.15">
      <c r="B942" s="9"/>
      <c r="C942" s="9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</row>
    <row r="943" spans="2:37" ht="14" x14ac:dyDescent="0.15">
      <c r="B943" s="9"/>
      <c r="C943" s="9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</row>
    <row r="944" spans="2:37" ht="14" x14ac:dyDescent="0.15">
      <c r="B944" s="9"/>
      <c r="C944" s="9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</row>
    <row r="945" spans="2:37" ht="14" x14ac:dyDescent="0.15">
      <c r="B945" s="9"/>
      <c r="C945" s="9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</row>
    <row r="946" spans="2:37" ht="14" x14ac:dyDescent="0.15">
      <c r="B946" s="9"/>
      <c r="C946" s="9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</row>
    <row r="947" spans="2:37" ht="14" x14ac:dyDescent="0.15">
      <c r="B947" s="9"/>
      <c r="C947" s="9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</row>
    <row r="948" spans="2:37" ht="14" x14ac:dyDescent="0.15">
      <c r="B948" s="9"/>
      <c r="C948" s="9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</row>
    <row r="949" spans="2:37" ht="14" x14ac:dyDescent="0.15">
      <c r="B949" s="9"/>
      <c r="C949" s="9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</row>
    <row r="950" spans="2:37" ht="14" x14ac:dyDescent="0.15">
      <c r="B950" s="9"/>
      <c r="C950" s="9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</row>
    <row r="951" spans="2:37" ht="14" x14ac:dyDescent="0.15">
      <c r="B951" s="9"/>
      <c r="C951" s="9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</row>
    <row r="952" spans="2:37" ht="14" x14ac:dyDescent="0.15">
      <c r="B952" s="9"/>
      <c r="C952" s="9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</row>
    <row r="953" spans="2:37" ht="14" x14ac:dyDescent="0.15">
      <c r="B953" s="9"/>
      <c r="C953" s="9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</row>
    <row r="954" spans="2:37" ht="14" x14ac:dyDescent="0.15">
      <c r="B954" s="9"/>
      <c r="C954" s="9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</row>
    <row r="955" spans="2:37" ht="14" x14ac:dyDescent="0.15">
      <c r="B955" s="9"/>
      <c r="C955" s="9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</row>
    <row r="956" spans="2:37" ht="14" x14ac:dyDescent="0.15">
      <c r="B956" s="9"/>
      <c r="C956" s="9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</row>
    <row r="957" spans="2:37" ht="14" x14ac:dyDescent="0.15">
      <c r="B957" s="9"/>
      <c r="C957" s="9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</row>
    <row r="958" spans="2:37" ht="14" x14ac:dyDescent="0.15">
      <c r="B958" s="9"/>
      <c r="C958" s="9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</row>
    <row r="959" spans="2:37" ht="14" x14ac:dyDescent="0.15">
      <c r="B959" s="9"/>
      <c r="C959" s="9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</row>
    <row r="960" spans="2:37" ht="14" x14ac:dyDescent="0.15">
      <c r="B960" s="9"/>
      <c r="C960" s="9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</row>
    <row r="961" spans="2:37" ht="14" x14ac:dyDescent="0.15">
      <c r="B961" s="9"/>
      <c r="C961" s="9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</row>
    <row r="962" spans="2:37" ht="14" x14ac:dyDescent="0.15">
      <c r="B962" s="9"/>
      <c r="C962" s="9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</row>
    <row r="963" spans="2:37" ht="14" x14ac:dyDescent="0.15">
      <c r="B963" s="9"/>
      <c r="C963" s="9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</row>
    <row r="964" spans="2:37" ht="14" x14ac:dyDescent="0.15">
      <c r="B964" s="9"/>
      <c r="C964" s="9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</row>
    <row r="965" spans="2:37" ht="14" x14ac:dyDescent="0.15">
      <c r="B965" s="9"/>
      <c r="C965" s="9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</row>
    <row r="966" spans="2:37" ht="14" x14ac:dyDescent="0.15">
      <c r="B966" s="9"/>
      <c r="C966" s="9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</row>
    <row r="967" spans="2:37" ht="14" x14ac:dyDescent="0.15">
      <c r="B967" s="9"/>
      <c r="C967" s="9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</row>
    <row r="968" spans="2:37" ht="14" x14ac:dyDescent="0.15">
      <c r="B968" s="9"/>
      <c r="C968" s="9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</row>
    <row r="969" spans="2:37" ht="14" x14ac:dyDescent="0.15">
      <c r="B969" s="9"/>
      <c r="C969" s="9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</row>
    <row r="970" spans="2:37" ht="14" x14ac:dyDescent="0.15">
      <c r="B970" s="9"/>
      <c r="C970" s="9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</row>
    <row r="971" spans="2:37" ht="14" x14ac:dyDescent="0.15">
      <c r="B971" s="9"/>
      <c r="C971" s="9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</row>
    <row r="972" spans="2:37" ht="14" x14ac:dyDescent="0.15">
      <c r="B972" s="9"/>
      <c r="C972" s="9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</row>
    <row r="973" spans="2:37" ht="14" x14ac:dyDescent="0.15">
      <c r="B973" s="9"/>
      <c r="C973" s="9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</row>
    <row r="974" spans="2:37" ht="14" x14ac:dyDescent="0.15">
      <c r="B974" s="9"/>
      <c r="C974" s="9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</row>
    <row r="975" spans="2:37" ht="14" x14ac:dyDescent="0.15">
      <c r="B975" s="9"/>
      <c r="C975" s="9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</row>
    <row r="976" spans="2:37" ht="14" x14ac:dyDescent="0.15">
      <c r="B976" s="9"/>
      <c r="C976" s="9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</row>
    <row r="977" spans="2:37" ht="14" x14ac:dyDescent="0.15">
      <c r="B977" s="9"/>
      <c r="C977" s="9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</row>
    <row r="978" spans="2:37" ht="14" x14ac:dyDescent="0.15">
      <c r="B978" s="9"/>
      <c r="C978" s="9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</row>
    <row r="979" spans="2:37" ht="14" x14ac:dyDescent="0.15">
      <c r="B979" s="9"/>
      <c r="C979" s="9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</row>
    <row r="980" spans="2:37" ht="14" x14ac:dyDescent="0.15">
      <c r="B980" s="9"/>
      <c r="C980" s="9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</row>
    <row r="981" spans="2:37" ht="14" x14ac:dyDescent="0.15">
      <c r="B981" s="9"/>
      <c r="C981" s="9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</row>
    <row r="982" spans="2:37" ht="14" x14ac:dyDescent="0.15">
      <c r="B982" s="9"/>
      <c r="C982" s="9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</row>
    <row r="983" spans="2:37" ht="14" x14ac:dyDescent="0.15">
      <c r="B983" s="9"/>
      <c r="C983" s="9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</row>
    <row r="984" spans="2:37" ht="14" x14ac:dyDescent="0.15">
      <c r="B984" s="9"/>
      <c r="C984" s="9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</row>
    <row r="985" spans="2:37" ht="14" x14ac:dyDescent="0.15">
      <c r="B985" s="9"/>
      <c r="C985" s="9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</row>
    <row r="986" spans="2:37" ht="14" x14ac:dyDescent="0.15">
      <c r="B986" s="9"/>
      <c r="C986" s="9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</row>
    <row r="987" spans="2:37" ht="14" x14ac:dyDescent="0.15">
      <c r="B987" s="9"/>
      <c r="C987" s="9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</row>
    <row r="988" spans="2:37" ht="14" x14ac:dyDescent="0.15">
      <c r="B988" s="9"/>
      <c r="C988" s="9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</row>
    <row r="989" spans="2:37" ht="14" x14ac:dyDescent="0.15">
      <c r="B989" s="9"/>
      <c r="C989" s="9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</row>
    <row r="990" spans="2:37" ht="14" x14ac:dyDescent="0.15">
      <c r="B990" s="9"/>
      <c r="C990" s="9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</row>
    <row r="991" spans="2:37" ht="14" x14ac:dyDescent="0.15">
      <c r="B991" s="9"/>
      <c r="C991" s="9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</row>
    <row r="992" spans="2:37" ht="14" x14ac:dyDescent="0.15">
      <c r="B992" s="9"/>
      <c r="C992" s="9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</row>
    <row r="993" spans="2:37" ht="14" x14ac:dyDescent="0.15">
      <c r="B993" s="9"/>
      <c r="C993" s="9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</row>
    <row r="994" spans="2:37" ht="14" x14ac:dyDescent="0.15">
      <c r="B994" s="9"/>
      <c r="C994" s="9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</row>
    <row r="995" spans="2:37" ht="14" x14ac:dyDescent="0.15">
      <c r="B995" s="9"/>
      <c r="C995" s="9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</row>
    <row r="996" spans="2:37" ht="14" x14ac:dyDescent="0.15">
      <c r="B996" s="9"/>
      <c r="C996" s="9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</row>
    <row r="997" spans="2:37" ht="14" x14ac:dyDescent="0.15">
      <c r="B997" s="9"/>
      <c r="C997" s="9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</row>
    <row r="998" spans="2:37" ht="14" x14ac:dyDescent="0.15">
      <c r="B998" s="9"/>
      <c r="C998" s="9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</row>
    <row r="999" spans="2:37" ht="14" x14ac:dyDescent="0.15">
      <c r="B999" s="9"/>
      <c r="C999" s="9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</row>
    <row r="1000" spans="2:37" ht="14" x14ac:dyDescent="0.15">
      <c r="B1000" s="9"/>
      <c r="C1000" s="9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</row>
    <row r="1001" spans="2:37" ht="14" x14ac:dyDescent="0.15">
      <c r="B1001" s="9"/>
      <c r="C1001" s="9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</row>
    <row r="1002" spans="2:37" ht="14" x14ac:dyDescent="0.15">
      <c r="B1002" s="9"/>
      <c r="C1002" s="9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</row>
    <row r="1003" spans="2:37" ht="14" x14ac:dyDescent="0.15">
      <c r="B1003" s="9"/>
      <c r="C1003" s="9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</row>
    <row r="1004" spans="2:37" ht="14" x14ac:dyDescent="0.15">
      <c r="B1004" s="9"/>
      <c r="C1004" s="9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</row>
    <row r="1005" spans="2:37" ht="14" x14ac:dyDescent="0.15">
      <c r="B1005" s="9"/>
      <c r="C1005" s="9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</row>
    <row r="1006" spans="2:37" ht="14" x14ac:dyDescent="0.15">
      <c r="B1006" s="9"/>
      <c r="C1006" s="9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</row>
    <row r="1007" spans="2:37" ht="14" x14ac:dyDescent="0.15">
      <c r="B1007" s="9"/>
      <c r="C1007" s="9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</row>
    <row r="1008" spans="2:37" ht="14" x14ac:dyDescent="0.15">
      <c r="B1008" s="9"/>
      <c r="C1008" s="9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</row>
    <row r="1009" spans="2:37" ht="14" x14ac:dyDescent="0.15">
      <c r="B1009" s="9"/>
      <c r="C1009" s="9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</row>
    <row r="1010" spans="2:37" ht="14" x14ac:dyDescent="0.15">
      <c r="B1010" s="9"/>
      <c r="C1010" s="9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</row>
    <row r="1011" spans="2:37" ht="14" x14ac:dyDescent="0.15">
      <c r="B1011" s="9"/>
      <c r="C1011" s="9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</row>
    <row r="1012" spans="2:37" ht="14" x14ac:dyDescent="0.15">
      <c r="B1012" s="9"/>
      <c r="C1012" s="9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</row>
    <row r="1013" spans="2:37" ht="14" x14ac:dyDescent="0.15">
      <c r="B1013" s="9"/>
      <c r="C1013" s="9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</row>
    <row r="1014" spans="2:37" ht="14" x14ac:dyDescent="0.15">
      <c r="B1014" s="9"/>
      <c r="C1014" s="9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</row>
    <row r="1015" spans="2:37" ht="14" x14ac:dyDescent="0.15">
      <c r="B1015" s="9"/>
      <c r="C1015" s="9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</row>
    <row r="1016" spans="2:37" ht="14" x14ac:dyDescent="0.15">
      <c r="B1016" s="9"/>
      <c r="C1016" s="9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</row>
    <row r="1017" spans="2:37" ht="14" x14ac:dyDescent="0.15">
      <c r="B1017" s="9"/>
      <c r="C1017" s="9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</row>
    <row r="1018" spans="2:37" ht="14" x14ac:dyDescent="0.15">
      <c r="B1018" s="9"/>
      <c r="C1018" s="9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</row>
    <row r="1019" spans="2:37" ht="14" x14ac:dyDescent="0.15">
      <c r="B1019" s="9"/>
      <c r="C1019" s="9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</row>
    <row r="1020" spans="2:37" ht="14" x14ac:dyDescent="0.15">
      <c r="B1020" s="9"/>
      <c r="C1020" s="9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</row>
    <row r="1021" spans="2:37" ht="14" x14ac:dyDescent="0.15">
      <c r="B1021" s="9"/>
      <c r="C1021" s="9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</row>
    <row r="1022" spans="2:37" ht="14" x14ac:dyDescent="0.15">
      <c r="B1022" s="9"/>
      <c r="C1022" s="9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</row>
    <row r="1023" spans="2:37" ht="14" x14ac:dyDescent="0.15">
      <c r="B1023" s="9"/>
      <c r="C1023" s="9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</row>
    <row r="1024" spans="2:37" ht="14" x14ac:dyDescent="0.15">
      <c r="B1024" s="9"/>
      <c r="C1024" s="9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</row>
    <row r="1025" spans="2:37" ht="14" x14ac:dyDescent="0.15">
      <c r="B1025" s="9"/>
      <c r="C1025" s="9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</row>
    <row r="1026" spans="2:37" ht="14" x14ac:dyDescent="0.15">
      <c r="B1026" s="9"/>
      <c r="C1026" s="9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</row>
    <row r="1027" spans="2:37" ht="14" x14ac:dyDescent="0.15">
      <c r="B1027" s="9"/>
      <c r="C1027" s="9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</row>
    <row r="1028" spans="2:37" ht="14" x14ac:dyDescent="0.15">
      <c r="B1028" s="9"/>
      <c r="C1028" s="9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</row>
    <row r="1029" spans="2:37" ht="14" x14ac:dyDescent="0.15">
      <c r="B1029" s="9"/>
      <c r="C1029" s="9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</row>
    <row r="1030" spans="2:37" ht="14" x14ac:dyDescent="0.15">
      <c r="B1030" s="9"/>
      <c r="C1030" s="9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</row>
  </sheetData>
  <sortState xmlns:xlrd2="http://schemas.microsoft.com/office/spreadsheetml/2017/richdata2" ref="B413:B424">
    <sortCondition ref="B413:B424"/>
  </sortState>
  <mergeCells count="24">
    <mergeCell ref="M79:N79"/>
    <mergeCell ref="M105:N105"/>
    <mergeCell ref="M134:N134"/>
    <mergeCell ref="M22:N22"/>
    <mergeCell ref="M6:N6"/>
    <mergeCell ref="M37:N37"/>
    <mergeCell ref="M51:N51"/>
    <mergeCell ref="M60:N60"/>
    <mergeCell ref="M69:N69"/>
    <mergeCell ref="M161:N161"/>
    <mergeCell ref="M182:N182"/>
    <mergeCell ref="M199:N199"/>
    <mergeCell ref="M221:N221"/>
    <mergeCell ref="M252:N252"/>
    <mergeCell ref="M271:N271"/>
    <mergeCell ref="M304:N304"/>
    <mergeCell ref="M324:N324"/>
    <mergeCell ref="M348:N348"/>
    <mergeCell ref="M369:N369"/>
    <mergeCell ref="M390:N390"/>
    <mergeCell ref="M412:N412"/>
    <mergeCell ref="M434:N434"/>
    <mergeCell ref="M447:N447"/>
    <mergeCell ref="M463:N463"/>
  </mergeCells>
  <conditionalFormatting sqref="I18 H22:J22 H6:J6 H37:J37 H45:J45 H298:J298 I52 I61 I70 H472:J1030 H31:J32 H129:J129 I192 H194:J194 H343:J343 H407:J407">
    <cfRule type="cellIs" dxfId="146" priority="180" operator="lessThan">
      <formula>0</formula>
    </cfRule>
  </conditionalFormatting>
  <conditionalFormatting sqref="H21:J21">
    <cfRule type="cellIs" dxfId="145" priority="174" operator="lessThan">
      <formula>0</formula>
    </cfRule>
  </conditionalFormatting>
  <conditionalFormatting sqref="H5:J5">
    <cfRule type="cellIs" dxfId="144" priority="175" operator="lessThan">
      <formula>0</formula>
    </cfRule>
  </conditionalFormatting>
  <conditionalFormatting sqref="H36:J36">
    <cfRule type="cellIs" dxfId="143" priority="170" operator="lessThan">
      <formula>0</formula>
    </cfRule>
  </conditionalFormatting>
  <conditionalFormatting sqref="H15:J16 I7:I9 I14">
    <cfRule type="cellIs" dxfId="142" priority="172" operator="lessThan">
      <formula>0</formula>
    </cfRule>
  </conditionalFormatting>
  <conditionalFormatting sqref="H133:J133">
    <cfRule type="cellIs" dxfId="141" priority="145" operator="lessThan">
      <formula>0</formula>
    </cfRule>
  </conditionalFormatting>
  <conditionalFormatting sqref="H43:J44">
    <cfRule type="cellIs" dxfId="140" priority="169" operator="lessThan">
      <formula>0</formula>
    </cfRule>
  </conditionalFormatting>
  <conditionalFormatting sqref="H1:J1">
    <cfRule type="cellIs" dxfId="139" priority="168" operator="lessThan">
      <formula>0</formula>
    </cfRule>
  </conditionalFormatting>
  <conditionalFormatting sqref="I101 H105:J105 H155:J155">
    <cfRule type="cellIs" dxfId="138" priority="149" operator="lessThan">
      <formula>0</formula>
    </cfRule>
  </conditionalFormatting>
  <conditionalFormatting sqref="H78:J78">
    <cfRule type="cellIs" dxfId="137" priority="148" operator="lessThan">
      <formula>0</formula>
    </cfRule>
  </conditionalFormatting>
  <conditionalFormatting sqref="H98:J99 I80:I82 I97">
    <cfRule type="cellIs" dxfId="136" priority="146" operator="lessThan">
      <formula>0</formula>
    </cfRule>
  </conditionalFormatting>
  <conditionalFormatting sqref="H104:J104">
    <cfRule type="cellIs" dxfId="135" priority="147" operator="lessThan">
      <formula>0</formula>
    </cfRule>
  </conditionalFormatting>
  <conditionalFormatting sqref="H153:J154">
    <cfRule type="cellIs" dxfId="134" priority="144" operator="lessThan">
      <formula>0</formula>
    </cfRule>
  </conditionalFormatting>
  <conditionalFormatting sqref="H74:J74">
    <cfRule type="cellIs" dxfId="133" priority="143" operator="lessThan">
      <formula>0</formula>
    </cfRule>
  </conditionalFormatting>
  <conditionalFormatting sqref="I38:I42">
    <cfRule type="cellIs" dxfId="132" priority="159" operator="lessThan">
      <formula>0</formula>
    </cfRule>
  </conditionalFormatting>
  <conditionalFormatting sqref="I56 H60:J60 H62:J64 H73:J73">
    <cfRule type="cellIs" dxfId="131" priority="158" operator="lessThan">
      <formula>0</formula>
    </cfRule>
  </conditionalFormatting>
  <conditionalFormatting sqref="H59:J59">
    <cfRule type="cellIs" dxfId="130" priority="156" operator="lessThan">
      <formula>0</formula>
    </cfRule>
  </conditionalFormatting>
  <conditionalFormatting sqref="H50:J50">
    <cfRule type="cellIs" dxfId="129" priority="157" operator="lessThan">
      <formula>0</formula>
    </cfRule>
  </conditionalFormatting>
  <conditionalFormatting sqref="H68:J68">
    <cfRule type="cellIs" dxfId="128" priority="154" operator="lessThan">
      <formula>0</formula>
    </cfRule>
  </conditionalFormatting>
  <conditionalFormatting sqref="H53:J54">
    <cfRule type="cellIs" dxfId="127" priority="155" operator="lessThan">
      <formula>0</formula>
    </cfRule>
  </conditionalFormatting>
  <conditionalFormatting sqref="H71:J72">
    <cfRule type="cellIs" dxfId="126" priority="153" operator="lessThan">
      <formula>0</formula>
    </cfRule>
  </conditionalFormatting>
  <conditionalFormatting sqref="H46:J46">
    <cfRule type="cellIs" dxfId="125" priority="152" operator="lessThan">
      <formula>0</formula>
    </cfRule>
  </conditionalFormatting>
  <conditionalFormatting sqref="H134:J134">
    <cfRule type="cellIs" dxfId="124" priority="137" operator="lessThan">
      <formula>0</formula>
    </cfRule>
  </conditionalFormatting>
  <conditionalFormatting sqref="I135:I137 I152">
    <cfRule type="cellIs" dxfId="123" priority="141" operator="lessThan">
      <formula>0</formula>
    </cfRule>
  </conditionalFormatting>
  <conditionalFormatting sqref="H51:J51">
    <cfRule type="cellIs" dxfId="122" priority="140" operator="lessThan">
      <formula>0</formula>
    </cfRule>
  </conditionalFormatting>
  <conditionalFormatting sqref="H79:J79">
    <cfRule type="cellIs" dxfId="121" priority="139" operator="lessThan">
      <formula>0</formula>
    </cfRule>
  </conditionalFormatting>
  <conditionalFormatting sqref="H69:J69">
    <cfRule type="cellIs" dxfId="120" priority="138" operator="lessThan">
      <formula>0</formula>
    </cfRule>
  </conditionalFormatting>
  <conditionalFormatting sqref="I83:I96">
    <cfRule type="cellIs" dxfId="119" priority="136" operator="lessThan">
      <formula>0</formula>
    </cfRule>
  </conditionalFormatting>
  <conditionalFormatting sqref="I138:I151">
    <cfRule type="cellIs" dxfId="118" priority="134" operator="lessThan">
      <formula>0</formula>
    </cfRule>
  </conditionalFormatting>
  <conditionalFormatting sqref="I178 H182:J182 H161:J161 H199:J199 H215:J215">
    <cfRule type="cellIs" dxfId="117" priority="133" operator="lessThan">
      <formula>0</formula>
    </cfRule>
  </conditionalFormatting>
  <conditionalFormatting sqref="H181:J181">
    <cfRule type="cellIs" dxfId="116" priority="131" operator="lessThan">
      <formula>0</formula>
    </cfRule>
  </conditionalFormatting>
  <conditionalFormatting sqref="H160:J160">
    <cfRule type="cellIs" dxfId="115" priority="132" operator="lessThan">
      <formula>0</formula>
    </cfRule>
  </conditionalFormatting>
  <conditionalFormatting sqref="H198:J198">
    <cfRule type="cellIs" dxfId="114" priority="129" operator="lessThan">
      <formula>0</formula>
    </cfRule>
  </conditionalFormatting>
  <conditionalFormatting sqref="H175:J176 I162:I174">
    <cfRule type="cellIs" dxfId="113" priority="130" operator="lessThan">
      <formula>0</formula>
    </cfRule>
  </conditionalFormatting>
  <conditionalFormatting sqref="H213:J214">
    <cfRule type="cellIs" dxfId="112" priority="128" operator="lessThan">
      <formula>0</formula>
    </cfRule>
  </conditionalFormatting>
  <conditionalFormatting sqref="H156:J156">
    <cfRule type="cellIs" dxfId="111" priority="127" operator="lessThan">
      <formula>0</formula>
    </cfRule>
  </conditionalFormatting>
  <conditionalFormatting sqref="I200:I212">
    <cfRule type="cellIs" dxfId="110" priority="125" operator="lessThan">
      <formula>0</formula>
    </cfRule>
  </conditionalFormatting>
  <conditionalFormatting sqref="H251:J251">
    <cfRule type="cellIs" dxfId="109" priority="121" operator="lessThan">
      <formula>0</formula>
    </cfRule>
  </conditionalFormatting>
  <conditionalFormatting sqref="I275:I287">
    <cfRule type="cellIs" dxfId="108" priority="110" operator="lessThan">
      <formula>0</formula>
    </cfRule>
  </conditionalFormatting>
  <conditionalFormatting sqref="I238:I243">
    <cfRule type="cellIs" dxfId="107" priority="107" operator="lessThan">
      <formula>0</formula>
    </cfRule>
  </conditionalFormatting>
  <conditionalFormatting sqref="H270:J270">
    <cfRule type="cellIs" dxfId="106" priority="119" operator="lessThan">
      <formula>0</formula>
    </cfRule>
  </conditionalFormatting>
  <conditionalFormatting sqref="I248 H252:J252 H266:J266 H297:J297">
    <cfRule type="cellIs" dxfId="105" priority="123" operator="lessThan">
      <formula>0</formula>
    </cfRule>
  </conditionalFormatting>
  <conditionalFormatting sqref="H220:J220">
    <cfRule type="cellIs" dxfId="104" priority="122" operator="lessThan">
      <formula>0</formula>
    </cfRule>
  </conditionalFormatting>
  <conditionalFormatting sqref="H245:J246 I222:I224 I244">
    <cfRule type="cellIs" dxfId="103" priority="120" operator="lessThan">
      <formula>0</formula>
    </cfRule>
  </conditionalFormatting>
  <conditionalFormatting sqref="H295:J296">
    <cfRule type="cellIs" dxfId="102" priority="118" operator="lessThan">
      <formula>0</formula>
    </cfRule>
  </conditionalFormatting>
  <conditionalFormatting sqref="H216:J216">
    <cfRule type="cellIs" dxfId="101" priority="117" operator="lessThan">
      <formula>0</formula>
    </cfRule>
  </conditionalFormatting>
  <conditionalFormatting sqref="H271:J271">
    <cfRule type="cellIs" dxfId="100" priority="113" operator="lessThan">
      <formula>0</formula>
    </cfRule>
  </conditionalFormatting>
  <conditionalFormatting sqref="I272:I274 I294">
    <cfRule type="cellIs" dxfId="99" priority="115" operator="lessThan">
      <formula>0</formula>
    </cfRule>
  </conditionalFormatting>
  <conditionalFormatting sqref="H221:J221">
    <cfRule type="cellIs" dxfId="98" priority="114" operator="lessThan">
      <formula>0</formula>
    </cfRule>
  </conditionalFormatting>
  <conditionalFormatting sqref="I225:I237">
    <cfRule type="cellIs" dxfId="97" priority="112" operator="lessThan">
      <formula>0</formula>
    </cfRule>
  </conditionalFormatting>
  <conditionalFormatting sqref="H303:J303">
    <cfRule type="cellIs" dxfId="96" priority="103" operator="lessThan">
      <formula>0</formula>
    </cfRule>
  </conditionalFormatting>
  <conditionalFormatting sqref="I288:I293">
    <cfRule type="cellIs" dxfId="95" priority="105" operator="lessThan">
      <formula>0</formula>
    </cfRule>
  </conditionalFormatting>
  <conditionalFormatting sqref="I416:I421 I423:I424">
    <cfRule type="cellIs" dxfId="94" priority="74" operator="lessThan">
      <formula>0</formula>
    </cfRule>
  </conditionalFormatting>
  <conditionalFormatting sqref="I373:I379 I381">
    <cfRule type="cellIs" dxfId="93" priority="76" operator="lessThan">
      <formula>0</formula>
    </cfRule>
  </conditionalFormatting>
  <conditionalFormatting sqref="I443 H447:J447 H456:J458 H434:J434 H463:J463 H471:J471">
    <cfRule type="cellIs" dxfId="92" priority="70" operator="lessThan">
      <formula>0</formula>
    </cfRule>
  </conditionalFormatting>
  <conditionalFormatting sqref="H317:J318 I305:I307 I316">
    <cfRule type="cellIs" dxfId="91" priority="101" operator="lessThan">
      <formula>0</formula>
    </cfRule>
  </conditionalFormatting>
  <conditionalFormatting sqref="I380">
    <cfRule type="cellIs" dxfId="90" priority="73" operator="lessThan">
      <formula>0</formula>
    </cfRule>
  </conditionalFormatting>
  <conditionalFormatting sqref="I352:I359">
    <cfRule type="cellIs" dxfId="89" priority="91" operator="lessThan">
      <formula>0</formula>
    </cfRule>
  </conditionalFormatting>
  <conditionalFormatting sqref="H347:J347">
    <cfRule type="cellIs" dxfId="88" priority="100" operator="lessThan">
      <formula>0</formula>
    </cfRule>
  </conditionalFormatting>
  <conditionalFormatting sqref="I320 H324:J324 H363:J363">
    <cfRule type="cellIs" dxfId="87" priority="104" operator="lessThan">
      <formula>0</formula>
    </cfRule>
  </conditionalFormatting>
  <conditionalFormatting sqref="I349:I351 I360">
    <cfRule type="cellIs" dxfId="86" priority="96" operator="lessThan">
      <formula>0</formula>
    </cfRule>
  </conditionalFormatting>
  <conditionalFormatting sqref="H323:J323">
    <cfRule type="cellIs" dxfId="85" priority="102" operator="lessThan">
      <formula>0</formula>
    </cfRule>
  </conditionalFormatting>
  <conditionalFormatting sqref="H361:J362">
    <cfRule type="cellIs" dxfId="84" priority="99" operator="lessThan">
      <formula>0</formula>
    </cfRule>
  </conditionalFormatting>
  <conditionalFormatting sqref="H299:J299">
    <cfRule type="cellIs" dxfId="83" priority="98" operator="lessThan">
      <formula>0</formula>
    </cfRule>
  </conditionalFormatting>
  <conditionalFormatting sqref="H304:J304">
    <cfRule type="cellIs" dxfId="82" priority="95" operator="lessThan">
      <formula>0</formula>
    </cfRule>
  </conditionalFormatting>
  <conditionalFormatting sqref="H348:J348">
    <cfRule type="cellIs" dxfId="81" priority="94" operator="lessThan">
      <formula>0</formula>
    </cfRule>
  </conditionalFormatting>
  <conditionalFormatting sqref="I308:I315">
    <cfRule type="cellIs" dxfId="80" priority="93" operator="lessThan">
      <formula>0</formula>
    </cfRule>
  </conditionalFormatting>
  <conditionalFormatting sqref="H389:J389">
    <cfRule type="cellIs" dxfId="79" priority="85" operator="lessThan">
      <formula>0</formula>
    </cfRule>
  </conditionalFormatting>
  <conditionalFormatting sqref="H440:J441 I435:I439">
    <cfRule type="cellIs" dxfId="78" priority="67" operator="lessThan">
      <formula>0</formula>
    </cfRule>
  </conditionalFormatting>
  <conditionalFormatting sqref="H411:J411">
    <cfRule type="cellIs" dxfId="77" priority="83" operator="lessThan">
      <formula>0</formula>
    </cfRule>
  </conditionalFormatting>
  <conditionalFormatting sqref="I386 H390:J390 H428:J428">
    <cfRule type="cellIs" dxfId="76" priority="87" operator="lessThan">
      <formula>0</formula>
    </cfRule>
  </conditionalFormatting>
  <conditionalFormatting sqref="H368:J368">
    <cfRule type="cellIs" dxfId="75" priority="86" operator="lessThan">
      <formula>0</formula>
    </cfRule>
  </conditionalFormatting>
  <conditionalFormatting sqref="H383:J384 I370:I372 I382">
    <cfRule type="cellIs" dxfId="74" priority="84" operator="lessThan">
      <formula>0</formula>
    </cfRule>
  </conditionalFormatting>
  <conditionalFormatting sqref="H426:J427">
    <cfRule type="cellIs" dxfId="73" priority="82" operator="lessThan">
      <formula>0</formula>
    </cfRule>
  </conditionalFormatting>
  <conditionalFormatting sqref="H364:J364">
    <cfRule type="cellIs" dxfId="72" priority="81" operator="lessThan">
      <formula>0</formula>
    </cfRule>
  </conditionalFormatting>
  <conditionalFormatting sqref="H412:J412">
    <cfRule type="cellIs" dxfId="71" priority="77" operator="lessThan">
      <formula>0</formula>
    </cfRule>
  </conditionalFormatting>
  <conditionalFormatting sqref="I413:I415 I425">
    <cfRule type="cellIs" dxfId="70" priority="79" operator="lessThan">
      <formula>0</formula>
    </cfRule>
  </conditionalFormatting>
  <conditionalFormatting sqref="H369:J369">
    <cfRule type="cellIs" dxfId="69" priority="78" operator="lessThan">
      <formula>0</formula>
    </cfRule>
  </conditionalFormatting>
  <conditionalFormatting sqref="I422">
    <cfRule type="cellIs" dxfId="67" priority="71" operator="lessThan">
      <formula>0</formula>
    </cfRule>
  </conditionalFormatting>
  <conditionalFormatting sqref="H446:J446">
    <cfRule type="cellIs" dxfId="65" priority="68" operator="lessThan">
      <formula>0</formula>
    </cfRule>
  </conditionalFormatting>
  <conditionalFormatting sqref="H433:J433">
    <cfRule type="cellIs" dxfId="64" priority="69" operator="lessThan">
      <formula>0</formula>
    </cfRule>
  </conditionalFormatting>
  <conditionalFormatting sqref="H462:J462">
    <cfRule type="cellIs" dxfId="63" priority="66" operator="lessThan">
      <formula>0</formula>
    </cfRule>
  </conditionalFormatting>
  <conditionalFormatting sqref="H469:J470">
    <cfRule type="cellIs" dxfId="61" priority="65" operator="lessThan">
      <formula>0</formula>
    </cfRule>
  </conditionalFormatting>
  <conditionalFormatting sqref="H429:J429">
    <cfRule type="cellIs" dxfId="60" priority="64" operator="lessThan">
      <formula>0</formula>
    </cfRule>
  </conditionalFormatting>
  <conditionalFormatting sqref="I455">
    <cfRule type="cellIs" dxfId="59" priority="63" operator="lessThan">
      <formula>0</formula>
    </cfRule>
  </conditionalFormatting>
  <conditionalFormatting sqref="I464:I468">
    <cfRule type="cellIs" dxfId="58" priority="62" operator="lessThan">
      <formula>0</formula>
    </cfRule>
  </conditionalFormatting>
  <conditionalFormatting sqref="I10:I13">
    <cfRule type="cellIs" dxfId="57" priority="61" operator="lessThan">
      <formula>0</formula>
    </cfRule>
  </conditionalFormatting>
  <conditionalFormatting sqref="I23:I25 I30">
    <cfRule type="cellIs" dxfId="56" priority="55" operator="lessThan">
      <formula>0</formula>
    </cfRule>
  </conditionalFormatting>
  <conditionalFormatting sqref="I26:I29">
    <cfRule type="cellIs" dxfId="55" priority="54" operator="lessThan">
      <formula>0</formula>
    </cfRule>
  </conditionalFormatting>
  <conditionalFormatting sqref="H128:J128">
    <cfRule type="cellIs" dxfId="54" priority="52" operator="lessThan">
      <formula>0</formula>
    </cfRule>
  </conditionalFormatting>
  <conditionalFormatting sqref="I127">
    <cfRule type="cellIs" dxfId="53" priority="51" operator="lessThan">
      <formula>0</formula>
    </cfRule>
  </conditionalFormatting>
  <conditionalFormatting sqref="I126">
    <cfRule type="cellIs" dxfId="52" priority="50" operator="lessThan">
      <formula>0</formula>
    </cfRule>
  </conditionalFormatting>
  <conditionalFormatting sqref="I107:I125">
    <cfRule type="cellIs" dxfId="51" priority="49" operator="lessThan">
      <formula>0</formula>
    </cfRule>
  </conditionalFormatting>
  <conditionalFormatting sqref="I106">
    <cfRule type="cellIs" dxfId="50" priority="48" operator="lessThan">
      <formula>0</formula>
    </cfRule>
  </conditionalFormatting>
  <conditionalFormatting sqref="I191">
    <cfRule type="cellIs" dxfId="49" priority="45" operator="lessThan">
      <formula>0</formula>
    </cfRule>
  </conditionalFormatting>
  <conditionalFormatting sqref="I184:I190">
    <cfRule type="cellIs" dxfId="48" priority="44" operator="lessThan">
      <formula>0</formula>
    </cfRule>
  </conditionalFormatting>
  <conditionalFormatting sqref="I183">
    <cfRule type="cellIs" dxfId="47" priority="43" operator="lessThan">
      <formula>0</formula>
    </cfRule>
  </conditionalFormatting>
  <conditionalFormatting sqref="H193:J193">
    <cfRule type="cellIs" dxfId="46" priority="42" operator="lessThan">
      <formula>0</formula>
    </cfRule>
  </conditionalFormatting>
  <conditionalFormatting sqref="I254:I260 I262">
    <cfRule type="cellIs" dxfId="45" priority="41" operator="lessThan">
      <formula>0</formula>
    </cfRule>
  </conditionalFormatting>
  <conditionalFormatting sqref="I253 I261">
    <cfRule type="cellIs" dxfId="44" priority="40" operator="lessThan">
      <formula>0</formula>
    </cfRule>
  </conditionalFormatting>
  <conditionalFormatting sqref="I253:I263">
    <cfRule type="cellIs" dxfId="43" priority="33" operator="lessThan">
      <formula>0</formula>
    </cfRule>
  </conditionalFormatting>
  <conditionalFormatting sqref="H265:J265">
    <cfRule type="cellIs" dxfId="42" priority="32" operator="lessThan">
      <formula>0</formula>
    </cfRule>
  </conditionalFormatting>
  <conditionalFormatting sqref="I264">
    <cfRule type="cellIs" dxfId="41" priority="34" operator="lessThan">
      <formula>0</formula>
    </cfRule>
  </conditionalFormatting>
  <conditionalFormatting sqref="I327:I339">
    <cfRule type="cellIs" dxfId="40" priority="21" operator="lessThan">
      <formula>0</formula>
    </cfRule>
  </conditionalFormatting>
  <conditionalFormatting sqref="I327:I339">
    <cfRule type="cellIs" dxfId="39" priority="22" operator="lessThan">
      <formula>0</formula>
    </cfRule>
  </conditionalFormatting>
  <conditionalFormatting sqref="H342:J342">
    <cfRule type="cellIs" dxfId="38" priority="29" operator="lessThan">
      <formula>0</formula>
    </cfRule>
  </conditionalFormatting>
  <conditionalFormatting sqref="I341">
    <cfRule type="cellIs" dxfId="37" priority="31" operator="lessThan">
      <formula>0</formula>
    </cfRule>
  </conditionalFormatting>
  <conditionalFormatting sqref="I340">
    <cfRule type="cellIs" dxfId="36" priority="28" operator="lessThan">
      <formula>0</formula>
    </cfRule>
  </conditionalFormatting>
  <conditionalFormatting sqref="I326">
    <cfRule type="cellIs" dxfId="35" priority="25" operator="lessThan">
      <formula>0</formula>
    </cfRule>
  </conditionalFormatting>
  <conditionalFormatting sqref="I325">
    <cfRule type="cellIs" dxfId="34" priority="24" operator="lessThan">
      <formula>0</formula>
    </cfRule>
  </conditionalFormatting>
  <conditionalFormatting sqref="I325:I326">
    <cfRule type="cellIs" dxfId="33" priority="23" operator="lessThan">
      <formula>0</formula>
    </cfRule>
  </conditionalFormatting>
  <conditionalFormatting sqref="I404">
    <cfRule type="cellIs" dxfId="32" priority="13" operator="lessThan">
      <formula>0</formula>
    </cfRule>
  </conditionalFormatting>
  <conditionalFormatting sqref="I392">
    <cfRule type="cellIs" dxfId="29" priority="20" operator="lessThan">
      <formula>0</formula>
    </cfRule>
  </conditionalFormatting>
  <conditionalFormatting sqref="I391">
    <cfRule type="cellIs" dxfId="28" priority="19" operator="lessThan">
      <formula>0</formula>
    </cfRule>
  </conditionalFormatting>
  <conditionalFormatting sqref="I391:I392">
    <cfRule type="cellIs" dxfId="27" priority="18" operator="lessThan">
      <formula>0</formula>
    </cfRule>
  </conditionalFormatting>
  <conditionalFormatting sqref="I393:I403">
    <cfRule type="cellIs" dxfId="26" priority="17" operator="lessThan">
      <formula>0</formula>
    </cfRule>
  </conditionalFormatting>
  <conditionalFormatting sqref="I393:I403">
    <cfRule type="cellIs" dxfId="25" priority="16" operator="lessThan">
      <formula>0</formula>
    </cfRule>
  </conditionalFormatting>
  <conditionalFormatting sqref="H406:J406">
    <cfRule type="cellIs" dxfId="24" priority="14" operator="lessThan">
      <formula>0</formula>
    </cfRule>
  </conditionalFormatting>
  <conditionalFormatting sqref="I405">
    <cfRule type="cellIs" dxfId="23" priority="15" operator="lessThan">
      <formula>0</formula>
    </cfRule>
  </conditionalFormatting>
  <conditionalFormatting sqref="I449">
    <cfRule type="cellIs" dxfId="6" priority="7" operator="lessThan">
      <formula>0</formula>
    </cfRule>
  </conditionalFormatting>
  <conditionalFormatting sqref="I448">
    <cfRule type="cellIs" dxfId="5" priority="6" operator="lessThan">
      <formula>0</formula>
    </cfRule>
  </conditionalFormatting>
  <conditionalFormatting sqref="I448:I449">
    <cfRule type="cellIs" dxfId="4" priority="5" operator="lessThan">
      <formula>0</formula>
    </cfRule>
  </conditionalFormatting>
  <conditionalFormatting sqref="I450:I454">
    <cfRule type="cellIs" dxfId="3" priority="4" operator="lessThan">
      <formula>0</formula>
    </cfRule>
  </conditionalFormatting>
  <conditionalFormatting sqref="I450:I454">
    <cfRule type="cellIs" dxfId="2" priority="3" operator="lessThan">
      <formula>0</formula>
    </cfRule>
  </conditionalFormatting>
  <pageMargins left="0.7" right="0.7" top="0.75" bottom="0.75" header="0.3" footer="0.3"/>
  <pageSetup orientation="portrait" horizontalDpi="0" verticalDpi="0"/>
  <ignoredErrors>
    <ignoredError sqref="E31:I32 I14 E14 E37 E35:I36 E33:F34 H33:H34 E7:E9 I7:I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focusarea_loads</vt:lpstr>
      <vt:lpstr>cluster_load_noFA</vt:lpstr>
      <vt:lpstr>Table1-ClusterLoads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2021-10-03T19:05:10Z</dcterms:created>
  <dcterms:modified xsi:type="dcterms:W3CDTF">2021-10-29T22:13:30Z</dcterms:modified>
</cp:coreProperties>
</file>