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7CD24C1D-9F3A-B64E-8D73-252E962982BD}" xr6:coauthVersionLast="47" xr6:coauthVersionMax="47" xr10:uidLastSave="{00000000-0000-0000-0000-000000000000}"/>
  <bookViews>
    <workbookView xWindow="12540" yWindow="480" windowWidth="23300" windowHeight="21140" xr2:uid="{00000000-000D-0000-FFFF-FFFF00000000}"/>
  </bookViews>
  <sheets>
    <sheet name="focusarea_loads" sheetId="1" r:id="rId1"/>
    <sheet name="cluster_load_noFA" sheetId="2" r:id="rId2"/>
    <sheet name="Table1-ClusterLoa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uMJeT3iqXXbP+/3Ecw0O7G99zQ=="/>
    </ext>
  </extLst>
</workbook>
</file>

<file path=xl/calcChain.xml><?xml version="1.0" encoding="utf-8"?>
<calcChain xmlns="http://schemas.openxmlformats.org/spreadsheetml/2006/main">
  <c r="Y87" i="1" l="1"/>
  <c r="Y86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Y2" i="1"/>
  <c r="Z2" i="1"/>
  <c r="X2" i="1"/>
  <c r="K7" i="4"/>
  <c r="K451" i="4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V2" i="1"/>
  <c r="W2" i="1"/>
  <c r="U2" i="1"/>
  <c r="E470" i="4" l="1"/>
  <c r="S468" i="4"/>
  <c r="Q468" i="4"/>
  <c r="O468" i="4"/>
  <c r="N468" i="4"/>
  <c r="I468" i="4"/>
  <c r="H468" i="4"/>
  <c r="F468" i="4"/>
  <c r="D468" i="4"/>
  <c r="C468" i="4" s="1"/>
  <c r="B468" i="4"/>
  <c r="Q465" i="4"/>
  <c r="Q466" i="4" s="1"/>
  <c r="Q467" i="4" s="1"/>
  <c r="Q464" i="4"/>
  <c r="N464" i="4"/>
  <c r="B464" i="4" s="1"/>
  <c r="A462" i="4"/>
  <c r="I460" i="4"/>
  <c r="U468" i="4" s="1"/>
  <c r="H460" i="4"/>
  <c r="T468" i="4" s="1"/>
  <c r="F460" i="4"/>
  <c r="R468" i="4" s="1"/>
  <c r="D460" i="4"/>
  <c r="P468" i="4" s="1"/>
  <c r="I459" i="4"/>
  <c r="U464" i="4" s="1"/>
  <c r="H459" i="4"/>
  <c r="T464" i="4" s="1"/>
  <c r="F459" i="4"/>
  <c r="R464" i="4" s="1"/>
  <c r="D459" i="4"/>
  <c r="P464" i="4" s="1"/>
  <c r="S455" i="4"/>
  <c r="Q455" i="4"/>
  <c r="P455" i="4"/>
  <c r="O455" i="4"/>
  <c r="N455" i="4"/>
  <c r="I455" i="4"/>
  <c r="H455" i="4"/>
  <c r="F455" i="4"/>
  <c r="L455" i="4" s="1"/>
  <c r="E455" i="4"/>
  <c r="D455" i="4"/>
  <c r="B455" i="4"/>
  <c r="U451" i="4"/>
  <c r="I451" i="4" s="1"/>
  <c r="T451" i="4"/>
  <c r="H451" i="4" s="1"/>
  <c r="R451" i="4"/>
  <c r="F451" i="4" s="1"/>
  <c r="Q451" i="4"/>
  <c r="E451" i="4" s="1"/>
  <c r="N451" i="4"/>
  <c r="N452" i="4" s="1"/>
  <c r="B451" i="4"/>
  <c r="A449" i="4"/>
  <c r="I447" i="4"/>
  <c r="U455" i="4" s="1"/>
  <c r="H447" i="4"/>
  <c r="T455" i="4" s="1"/>
  <c r="F447" i="4"/>
  <c r="R455" i="4" s="1"/>
  <c r="E447" i="4"/>
  <c r="D447" i="4"/>
  <c r="I446" i="4"/>
  <c r="H446" i="4"/>
  <c r="F446" i="4"/>
  <c r="E446" i="4"/>
  <c r="D446" i="4"/>
  <c r="P451" i="4" s="1"/>
  <c r="S442" i="4"/>
  <c r="O442" i="4"/>
  <c r="N442" i="4"/>
  <c r="B442" i="4" s="1"/>
  <c r="N438" i="4"/>
  <c r="B438" i="4" s="1"/>
  <c r="A436" i="4"/>
  <c r="I434" i="4"/>
  <c r="U442" i="4" s="1"/>
  <c r="I442" i="4" s="1"/>
  <c r="H434" i="4"/>
  <c r="T442" i="4" s="1"/>
  <c r="H442" i="4" s="1"/>
  <c r="F434" i="4"/>
  <c r="R442" i="4" s="1"/>
  <c r="F442" i="4" s="1"/>
  <c r="E434" i="4"/>
  <c r="Q442" i="4" s="1"/>
  <c r="E442" i="4" s="1"/>
  <c r="D434" i="4"/>
  <c r="P442" i="4" s="1"/>
  <c r="D442" i="4" s="1"/>
  <c r="C442" i="4" s="1"/>
  <c r="I433" i="4"/>
  <c r="U438" i="4" s="1"/>
  <c r="H433" i="4"/>
  <c r="T438" i="4" s="1"/>
  <c r="F433" i="4"/>
  <c r="R438" i="4" s="1"/>
  <c r="E433" i="4"/>
  <c r="Q438" i="4" s="1"/>
  <c r="D433" i="4"/>
  <c r="P438" i="4" s="1"/>
  <c r="E430" i="4"/>
  <c r="S428" i="4"/>
  <c r="Q428" i="4"/>
  <c r="O428" i="4"/>
  <c r="N428" i="4"/>
  <c r="B428" i="4"/>
  <c r="Q416" i="4"/>
  <c r="Q417" i="4" s="1"/>
  <c r="Q418" i="4" s="1"/>
  <c r="Q419" i="4" s="1"/>
  <c r="Q420" i="4" s="1"/>
  <c r="Q421" i="4" s="1"/>
  <c r="Q422" i="4" s="1"/>
  <c r="Q423" i="4" s="1"/>
  <c r="Q424" i="4" s="1"/>
  <c r="Q426" i="4" s="1"/>
  <c r="Q427" i="4" s="1"/>
  <c r="N416" i="4"/>
  <c r="N417" i="4" s="1"/>
  <c r="B416" i="4"/>
  <c r="A414" i="4"/>
  <c r="I412" i="4"/>
  <c r="U428" i="4" s="1"/>
  <c r="I428" i="4" s="1"/>
  <c r="H412" i="4"/>
  <c r="T428" i="4" s="1"/>
  <c r="H428" i="4" s="1"/>
  <c r="F412" i="4"/>
  <c r="R428" i="4" s="1"/>
  <c r="F428" i="4" s="1"/>
  <c r="D412" i="4"/>
  <c r="P428" i="4" s="1"/>
  <c r="D428" i="4" s="1"/>
  <c r="I411" i="4"/>
  <c r="U416" i="4" s="1"/>
  <c r="H411" i="4"/>
  <c r="T416" i="4" s="1"/>
  <c r="F411" i="4"/>
  <c r="R416" i="4" s="1"/>
  <c r="D411" i="4"/>
  <c r="P416" i="4" s="1"/>
  <c r="S407" i="4"/>
  <c r="O407" i="4"/>
  <c r="N407" i="4"/>
  <c r="B407" i="4" s="1"/>
  <c r="N395" i="4"/>
  <c r="N396" i="4" s="1"/>
  <c r="B395" i="4"/>
  <c r="A393" i="4"/>
  <c r="I391" i="4"/>
  <c r="U407" i="4" s="1"/>
  <c r="I407" i="4" s="1"/>
  <c r="H391" i="4"/>
  <c r="T407" i="4" s="1"/>
  <c r="H407" i="4" s="1"/>
  <c r="F391" i="4"/>
  <c r="R407" i="4" s="1"/>
  <c r="E391" i="4"/>
  <c r="Q407" i="4" s="1"/>
  <c r="E407" i="4" s="1"/>
  <c r="D391" i="4"/>
  <c r="P407" i="4" s="1"/>
  <c r="D407" i="4" s="1"/>
  <c r="I390" i="4"/>
  <c r="U395" i="4" s="1"/>
  <c r="H390" i="4"/>
  <c r="T395" i="4" s="1"/>
  <c r="F390" i="4"/>
  <c r="R395" i="4" s="1"/>
  <c r="E390" i="4"/>
  <c r="Q395" i="4" s="1"/>
  <c r="D390" i="4"/>
  <c r="P395" i="4" s="1"/>
  <c r="S386" i="4"/>
  <c r="O386" i="4"/>
  <c r="N386" i="4"/>
  <c r="B386" i="4" s="1"/>
  <c r="T374" i="4"/>
  <c r="T375" i="4" s="1"/>
  <c r="N374" i="4"/>
  <c r="N375" i="4" s="1"/>
  <c r="A372" i="4"/>
  <c r="I370" i="4"/>
  <c r="U386" i="4" s="1"/>
  <c r="I386" i="4" s="1"/>
  <c r="H370" i="4"/>
  <c r="T386" i="4" s="1"/>
  <c r="H386" i="4" s="1"/>
  <c r="F370" i="4"/>
  <c r="R386" i="4" s="1"/>
  <c r="F386" i="4" s="1"/>
  <c r="E370" i="4"/>
  <c r="Q386" i="4" s="1"/>
  <c r="E386" i="4" s="1"/>
  <c r="D370" i="4"/>
  <c r="P386" i="4" s="1"/>
  <c r="D386" i="4" s="1"/>
  <c r="I369" i="4"/>
  <c r="U374" i="4" s="1"/>
  <c r="H369" i="4"/>
  <c r="F369" i="4"/>
  <c r="R374" i="4" s="1"/>
  <c r="E369" i="4"/>
  <c r="Q374" i="4" s="1"/>
  <c r="D369" i="4"/>
  <c r="P374" i="4" s="1"/>
  <c r="E366" i="4"/>
  <c r="S364" i="4"/>
  <c r="Q364" i="4"/>
  <c r="O364" i="4"/>
  <c r="N364" i="4"/>
  <c r="B364" i="4"/>
  <c r="Q353" i="4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N353" i="4"/>
  <c r="N354" i="4" s="1"/>
  <c r="A351" i="4"/>
  <c r="I349" i="4"/>
  <c r="U364" i="4" s="1"/>
  <c r="I364" i="4" s="1"/>
  <c r="H349" i="4"/>
  <c r="T364" i="4" s="1"/>
  <c r="H364" i="4" s="1"/>
  <c r="F349" i="4"/>
  <c r="R364" i="4" s="1"/>
  <c r="F364" i="4" s="1"/>
  <c r="D349" i="4"/>
  <c r="P364" i="4" s="1"/>
  <c r="D364" i="4" s="1"/>
  <c r="I348" i="4"/>
  <c r="U353" i="4" s="1"/>
  <c r="H348" i="4"/>
  <c r="T353" i="4" s="1"/>
  <c r="F348" i="4"/>
  <c r="R353" i="4" s="1"/>
  <c r="F353" i="4" s="1"/>
  <c r="D348" i="4"/>
  <c r="P353" i="4" s="1"/>
  <c r="D353" i="4" s="1"/>
  <c r="S344" i="4"/>
  <c r="O344" i="4"/>
  <c r="N344" i="4"/>
  <c r="B344" i="4" s="1"/>
  <c r="N333" i="4"/>
  <c r="B333" i="4" s="1"/>
  <c r="A331" i="4"/>
  <c r="I329" i="4"/>
  <c r="U344" i="4" s="1"/>
  <c r="I344" i="4" s="1"/>
  <c r="H329" i="4"/>
  <c r="T344" i="4" s="1"/>
  <c r="H344" i="4" s="1"/>
  <c r="F329" i="4"/>
  <c r="R344" i="4" s="1"/>
  <c r="E329" i="4"/>
  <c r="Q344" i="4" s="1"/>
  <c r="E344" i="4" s="1"/>
  <c r="D329" i="4"/>
  <c r="P344" i="4" s="1"/>
  <c r="D344" i="4" s="1"/>
  <c r="I328" i="4"/>
  <c r="U333" i="4" s="1"/>
  <c r="H328" i="4"/>
  <c r="T333" i="4" s="1"/>
  <c r="T334" i="4" s="1"/>
  <c r="T335" i="4" s="1"/>
  <c r="T336" i="4" s="1"/>
  <c r="T337" i="4" s="1"/>
  <c r="F328" i="4"/>
  <c r="R333" i="4" s="1"/>
  <c r="E328" i="4"/>
  <c r="Q333" i="4" s="1"/>
  <c r="Q334" i="4" s="1"/>
  <c r="Q335" i="4" s="1"/>
  <c r="Q336" i="4" s="1"/>
  <c r="Q337" i="4" s="1"/>
  <c r="D328" i="4"/>
  <c r="P333" i="4" s="1"/>
  <c r="S324" i="4"/>
  <c r="O324" i="4"/>
  <c r="N324" i="4"/>
  <c r="B324" i="4" s="1"/>
  <c r="I320" i="4"/>
  <c r="I318" i="4"/>
  <c r="I316" i="4"/>
  <c r="I315" i="4"/>
  <c r="N313" i="4"/>
  <c r="N314" i="4" s="1"/>
  <c r="B314" i="4" s="1"/>
  <c r="A311" i="4"/>
  <c r="I309" i="4"/>
  <c r="U324" i="4" s="1"/>
  <c r="I324" i="4" s="1"/>
  <c r="H309" i="4"/>
  <c r="T324" i="4" s="1"/>
  <c r="H324" i="4" s="1"/>
  <c r="F309" i="4"/>
  <c r="R324" i="4" s="1"/>
  <c r="F324" i="4" s="1"/>
  <c r="L324" i="4" s="1"/>
  <c r="E309" i="4"/>
  <c r="Q324" i="4" s="1"/>
  <c r="E324" i="4" s="1"/>
  <c r="D309" i="4"/>
  <c r="P324" i="4" s="1"/>
  <c r="D324" i="4" s="1"/>
  <c r="I308" i="4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H308" i="4"/>
  <c r="T313" i="4" s="1"/>
  <c r="F308" i="4"/>
  <c r="R313" i="4" s="1"/>
  <c r="E308" i="4"/>
  <c r="Q313" i="4" s="1"/>
  <c r="Q314" i="4" s="1"/>
  <c r="D308" i="4"/>
  <c r="P313" i="4" s="1"/>
  <c r="C455" i="4" l="1"/>
  <c r="L468" i="4"/>
  <c r="R439" i="4"/>
  <c r="F438" i="4"/>
  <c r="D464" i="4"/>
  <c r="P465" i="4"/>
  <c r="L451" i="4"/>
  <c r="G451" i="4"/>
  <c r="F464" i="4"/>
  <c r="R465" i="4"/>
  <c r="I464" i="4"/>
  <c r="U465" i="4"/>
  <c r="T439" i="4"/>
  <c r="H438" i="4"/>
  <c r="U439" i="4"/>
  <c r="I438" i="4"/>
  <c r="K442" i="4"/>
  <c r="L442" i="4"/>
  <c r="G442" i="4"/>
  <c r="N453" i="4"/>
  <c r="B452" i="4"/>
  <c r="H464" i="4"/>
  <c r="T465" i="4"/>
  <c r="P452" i="4"/>
  <c r="D451" i="4"/>
  <c r="D438" i="4"/>
  <c r="P439" i="4"/>
  <c r="Q439" i="4"/>
  <c r="E438" i="4"/>
  <c r="Q452" i="4"/>
  <c r="R452" i="4"/>
  <c r="N465" i="4"/>
  <c r="T452" i="4"/>
  <c r="U452" i="4"/>
  <c r="N439" i="4"/>
  <c r="G455" i="4"/>
  <c r="K455" i="4" s="1"/>
  <c r="G468" i="4"/>
  <c r="K468" i="4" s="1"/>
  <c r="R417" i="4"/>
  <c r="F416" i="4"/>
  <c r="Q425" i="4"/>
  <c r="T417" i="4"/>
  <c r="T418" i="4" s="1"/>
  <c r="H416" i="4"/>
  <c r="G416" i="4" s="1"/>
  <c r="E313" i="4"/>
  <c r="I313" i="4"/>
  <c r="B353" i="4"/>
  <c r="P375" i="4"/>
  <c r="D374" i="4"/>
  <c r="H374" i="4"/>
  <c r="C428" i="4"/>
  <c r="C386" i="4"/>
  <c r="P376" i="4"/>
  <c r="D375" i="4"/>
  <c r="F374" i="4"/>
  <c r="R375" i="4"/>
  <c r="B417" i="4"/>
  <c r="N418" i="4"/>
  <c r="U375" i="4"/>
  <c r="I374" i="4"/>
  <c r="D395" i="4"/>
  <c r="P396" i="4"/>
  <c r="R418" i="4"/>
  <c r="F417" i="4"/>
  <c r="E395" i="4"/>
  <c r="Q396" i="4"/>
  <c r="R396" i="4"/>
  <c r="F395" i="4"/>
  <c r="B375" i="4"/>
  <c r="N376" i="4"/>
  <c r="H375" i="4"/>
  <c r="T376" i="4"/>
  <c r="B396" i="4"/>
  <c r="N397" i="4"/>
  <c r="E374" i="4"/>
  <c r="Q375" i="4"/>
  <c r="K386" i="4"/>
  <c r="G386" i="4"/>
  <c r="L386" i="4"/>
  <c r="P417" i="4"/>
  <c r="D416" i="4"/>
  <c r="T419" i="4"/>
  <c r="H418" i="4"/>
  <c r="T396" i="4"/>
  <c r="H395" i="4"/>
  <c r="U396" i="4"/>
  <c r="I395" i="4"/>
  <c r="U417" i="4"/>
  <c r="I416" i="4"/>
  <c r="L428" i="4"/>
  <c r="K428" i="4"/>
  <c r="G428" i="4"/>
  <c r="B374" i="4"/>
  <c r="H417" i="4"/>
  <c r="K416" i="4"/>
  <c r="L416" i="4"/>
  <c r="T354" i="4"/>
  <c r="T355" i="4" s="1"/>
  <c r="H353" i="4"/>
  <c r="G353" i="4" s="1"/>
  <c r="B313" i="4"/>
  <c r="C364" i="4"/>
  <c r="U334" i="4"/>
  <c r="U335" i="4" s="1"/>
  <c r="I333" i="4"/>
  <c r="T314" i="4"/>
  <c r="T315" i="4" s="1"/>
  <c r="H313" i="4"/>
  <c r="P314" i="4"/>
  <c r="D314" i="4" s="1"/>
  <c r="D313" i="4"/>
  <c r="P334" i="4"/>
  <c r="P335" i="4" s="1"/>
  <c r="P336" i="4" s="1"/>
  <c r="P337" i="4" s="1"/>
  <c r="D333" i="4"/>
  <c r="H334" i="4"/>
  <c r="C324" i="4"/>
  <c r="I322" i="4"/>
  <c r="I314" i="4"/>
  <c r="H333" i="4"/>
  <c r="F313" i="4"/>
  <c r="R314" i="4"/>
  <c r="E337" i="4"/>
  <c r="Q338" i="4"/>
  <c r="H337" i="4"/>
  <c r="T338" i="4"/>
  <c r="F333" i="4"/>
  <c r="R334" i="4"/>
  <c r="B354" i="4"/>
  <c r="N355" i="4"/>
  <c r="D334" i="4"/>
  <c r="C353" i="4"/>
  <c r="E334" i="4"/>
  <c r="L353" i="4"/>
  <c r="K353" i="4"/>
  <c r="N334" i="4"/>
  <c r="H354" i="4"/>
  <c r="E335" i="4"/>
  <c r="Q315" i="4"/>
  <c r="E314" i="4"/>
  <c r="I317" i="4"/>
  <c r="I319" i="4"/>
  <c r="I323" i="4"/>
  <c r="K324" i="4"/>
  <c r="G324" i="4"/>
  <c r="N315" i="4"/>
  <c r="I321" i="4"/>
  <c r="E333" i="4"/>
  <c r="E336" i="4"/>
  <c r="L364" i="4"/>
  <c r="K364" i="4"/>
  <c r="G364" i="4"/>
  <c r="H335" i="4"/>
  <c r="U354" i="4"/>
  <c r="I353" i="4"/>
  <c r="H314" i="4"/>
  <c r="H336" i="4"/>
  <c r="P354" i="4"/>
  <c r="R354" i="4"/>
  <c r="E304" i="4"/>
  <c r="S302" i="4"/>
  <c r="Q302" i="4"/>
  <c r="O302" i="4"/>
  <c r="N302" i="4"/>
  <c r="B302" i="4" s="1"/>
  <c r="Q280" i="4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N280" i="4"/>
  <c r="N281" i="4" s="1"/>
  <c r="B280" i="4"/>
  <c r="A278" i="4"/>
  <c r="I276" i="4"/>
  <c r="U302" i="4" s="1"/>
  <c r="I302" i="4" s="1"/>
  <c r="H276" i="4"/>
  <c r="T302" i="4" s="1"/>
  <c r="H302" i="4" s="1"/>
  <c r="F276" i="4"/>
  <c r="R302" i="4" s="1"/>
  <c r="F302" i="4" s="1"/>
  <c r="D276" i="4"/>
  <c r="P302" i="4" s="1"/>
  <c r="D302" i="4" s="1"/>
  <c r="I275" i="4"/>
  <c r="U280" i="4" s="1"/>
  <c r="H275" i="4"/>
  <c r="T280" i="4" s="1"/>
  <c r="H280" i="4" s="1"/>
  <c r="F275" i="4"/>
  <c r="R280" i="4" s="1"/>
  <c r="D275" i="4"/>
  <c r="P280" i="4" s="1"/>
  <c r="P281" i="4" s="1"/>
  <c r="S271" i="4"/>
  <c r="O271" i="4"/>
  <c r="N271" i="4"/>
  <c r="B271" i="4" s="1"/>
  <c r="N249" i="4"/>
  <c r="N250" i="4" s="1"/>
  <c r="A247" i="4"/>
  <c r="I245" i="4"/>
  <c r="U271" i="4" s="1"/>
  <c r="I271" i="4" s="1"/>
  <c r="H245" i="4"/>
  <c r="T271" i="4" s="1"/>
  <c r="H271" i="4" s="1"/>
  <c r="F245" i="4"/>
  <c r="R271" i="4" s="1"/>
  <c r="E245" i="4"/>
  <c r="Q271" i="4" s="1"/>
  <c r="E271" i="4" s="1"/>
  <c r="D245" i="4"/>
  <c r="P271" i="4" s="1"/>
  <c r="D271" i="4" s="1"/>
  <c r="I244" i="4"/>
  <c r="U249" i="4" s="1"/>
  <c r="U250" i="4" s="1"/>
  <c r="H244" i="4"/>
  <c r="T249" i="4" s="1"/>
  <c r="F244" i="4"/>
  <c r="R249" i="4" s="1"/>
  <c r="E244" i="4"/>
  <c r="Q249" i="4" s="1"/>
  <c r="D244" i="4"/>
  <c r="P249" i="4" s="1"/>
  <c r="S240" i="4"/>
  <c r="O240" i="4"/>
  <c r="N240" i="4"/>
  <c r="B240" i="4" s="1"/>
  <c r="N218" i="4"/>
  <c r="B218" i="4" s="1"/>
  <c r="A216" i="4"/>
  <c r="I214" i="4"/>
  <c r="U240" i="4" s="1"/>
  <c r="I240" i="4" s="1"/>
  <c r="H214" i="4"/>
  <c r="T240" i="4" s="1"/>
  <c r="H240" i="4" s="1"/>
  <c r="F214" i="4"/>
  <c r="R240" i="4" s="1"/>
  <c r="F240" i="4" s="1"/>
  <c r="E214" i="4"/>
  <c r="Q240" i="4" s="1"/>
  <c r="E240" i="4" s="1"/>
  <c r="D214" i="4"/>
  <c r="P240" i="4" s="1"/>
  <c r="D240" i="4" s="1"/>
  <c r="I213" i="4"/>
  <c r="U218" i="4" s="1"/>
  <c r="H213" i="4"/>
  <c r="T218" i="4" s="1"/>
  <c r="F213" i="4"/>
  <c r="R218" i="4" s="1"/>
  <c r="E213" i="4"/>
  <c r="Q218" i="4" s="1"/>
  <c r="D213" i="4"/>
  <c r="P218" i="4" s="1"/>
  <c r="D218" i="4" s="1"/>
  <c r="S208" i="4"/>
  <c r="Q208" i="4"/>
  <c r="O208" i="4"/>
  <c r="N208" i="4"/>
  <c r="B208" i="4" s="1"/>
  <c r="S187" i="4"/>
  <c r="O187" i="4"/>
  <c r="N187" i="4"/>
  <c r="B187" i="4" s="1"/>
  <c r="O166" i="4"/>
  <c r="S166" i="4"/>
  <c r="N166" i="4"/>
  <c r="B166" i="4" s="1"/>
  <c r="S144" i="4"/>
  <c r="Q144" i="4"/>
  <c r="O144" i="4"/>
  <c r="N144" i="4"/>
  <c r="B144" i="4" s="1"/>
  <c r="S118" i="4"/>
  <c r="O118" i="4"/>
  <c r="N118" i="4"/>
  <c r="B118" i="4" s="1"/>
  <c r="O92" i="4"/>
  <c r="S92" i="4"/>
  <c r="N92" i="4"/>
  <c r="B92" i="4" s="1"/>
  <c r="O65" i="4"/>
  <c r="N65" i="4"/>
  <c r="B65" i="4" s="1"/>
  <c r="S56" i="4"/>
  <c r="O56" i="4"/>
  <c r="N56" i="4"/>
  <c r="B56" i="4" s="1"/>
  <c r="O47" i="4"/>
  <c r="S47" i="4"/>
  <c r="N47" i="4"/>
  <c r="B47" i="4" s="1"/>
  <c r="S37" i="4"/>
  <c r="Q37" i="4"/>
  <c r="O37" i="4"/>
  <c r="N37" i="4"/>
  <c r="B37" i="4" s="1"/>
  <c r="S24" i="4"/>
  <c r="O24" i="4"/>
  <c r="N24" i="4"/>
  <c r="B24" i="4" s="1"/>
  <c r="O11" i="4"/>
  <c r="S11" i="4"/>
  <c r="N11" i="4"/>
  <c r="B11" i="4" s="1"/>
  <c r="C438" i="4" l="1"/>
  <c r="B439" i="4"/>
  <c r="N440" i="4"/>
  <c r="H465" i="4"/>
  <c r="T466" i="4"/>
  <c r="I452" i="4"/>
  <c r="U453" i="4"/>
  <c r="N454" i="4"/>
  <c r="B454" i="4" s="1"/>
  <c r="B453" i="4"/>
  <c r="B457" i="4" s="1"/>
  <c r="T440" i="4"/>
  <c r="H439" i="4"/>
  <c r="H452" i="4"/>
  <c r="T453" i="4"/>
  <c r="G464" i="4"/>
  <c r="K464" i="4" s="1"/>
  <c r="L464" i="4"/>
  <c r="B465" i="4"/>
  <c r="N466" i="4"/>
  <c r="D465" i="4"/>
  <c r="P466" i="4"/>
  <c r="C464" i="4"/>
  <c r="F465" i="4"/>
  <c r="R466" i="4"/>
  <c r="E452" i="4"/>
  <c r="Q453" i="4"/>
  <c r="I465" i="4"/>
  <c r="U466" i="4"/>
  <c r="C451" i="4"/>
  <c r="F452" i="4"/>
  <c r="R453" i="4"/>
  <c r="E439" i="4"/>
  <c r="Q440" i="4"/>
  <c r="I439" i="4"/>
  <c r="U440" i="4"/>
  <c r="L438" i="4"/>
  <c r="K438" i="4"/>
  <c r="G438" i="4"/>
  <c r="P453" i="4"/>
  <c r="D452" i="4"/>
  <c r="D439" i="4"/>
  <c r="P440" i="4"/>
  <c r="R440" i="4"/>
  <c r="F439" i="4"/>
  <c r="I334" i="4"/>
  <c r="P315" i="4"/>
  <c r="L417" i="4"/>
  <c r="K417" i="4"/>
  <c r="G417" i="4"/>
  <c r="R419" i="4"/>
  <c r="F418" i="4"/>
  <c r="E375" i="4"/>
  <c r="Q376" i="4"/>
  <c r="D396" i="4"/>
  <c r="P397" i="4"/>
  <c r="C395" i="4"/>
  <c r="B397" i="4"/>
  <c r="N398" i="4"/>
  <c r="I375" i="4"/>
  <c r="U376" i="4"/>
  <c r="U418" i="4"/>
  <c r="I417" i="4"/>
  <c r="B418" i="4"/>
  <c r="N419" i="4"/>
  <c r="U397" i="4"/>
  <c r="I396" i="4"/>
  <c r="H376" i="4"/>
  <c r="T377" i="4"/>
  <c r="F375" i="4"/>
  <c r="R376" i="4"/>
  <c r="T397" i="4"/>
  <c r="H396" i="4"/>
  <c r="B376" i="4"/>
  <c r="N377" i="4"/>
  <c r="K374" i="4"/>
  <c r="G374" i="4"/>
  <c r="L374" i="4"/>
  <c r="C374" i="4"/>
  <c r="T420" i="4"/>
  <c r="H419" i="4"/>
  <c r="L395" i="4"/>
  <c r="G395" i="4"/>
  <c r="K395" i="4" s="1"/>
  <c r="C416" i="4"/>
  <c r="R397" i="4"/>
  <c r="F396" i="4"/>
  <c r="P418" i="4"/>
  <c r="D417" i="4"/>
  <c r="C417" i="4" s="1"/>
  <c r="E396" i="4"/>
  <c r="Q397" i="4"/>
  <c r="D376" i="4"/>
  <c r="P377" i="4"/>
  <c r="D335" i="4"/>
  <c r="C333" i="4"/>
  <c r="C313" i="4"/>
  <c r="B249" i="4"/>
  <c r="P338" i="4"/>
  <c r="D337" i="4"/>
  <c r="T316" i="4"/>
  <c r="H315" i="4"/>
  <c r="D336" i="4"/>
  <c r="L333" i="4"/>
  <c r="G333" i="4"/>
  <c r="B315" i="4"/>
  <c r="N316" i="4"/>
  <c r="Q316" i="4"/>
  <c r="E315" i="4"/>
  <c r="D315" i="4"/>
  <c r="P316" i="4"/>
  <c r="F354" i="4"/>
  <c r="R355" i="4"/>
  <c r="F334" i="4"/>
  <c r="C334" i="4" s="1"/>
  <c r="R335" i="4"/>
  <c r="E338" i="4"/>
  <c r="Q339" i="4"/>
  <c r="U355" i="4"/>
  <c r="I354" i="4"/>
  <c r="B355" i="4"/>
  <c r="N356" i="4"/>
  <c r="B334" i="4"/>
  <c r="N335" i="4"/>
  <c r="H338" i="4"/>
  <c r="T339" i="4"/>
  <c r="H355" i="4"/>
  <c r="T356" i="4"/>
  <c r="I335" i="4"/>
  <c r="U336" i="4"/>
  <c r="F314" i="4"/>
  <c r="R315" i="4"/>
  <c r="D354" i="4"/>
  <c r="P355" i="4"/>
  <c r="K313" i="4"/>
  <c r="G313" i="4"/>
  <c r="L313" i="4"/>
  <c r="Q296" i="4"/>
  <c r="Q297" i="4" s="1"/>
  <c r="Q298" i="4" s="1"/>
  <c r="Q299" i="4" s="1"/>
  <c r="Q300" i="4" s="1"/>
  <c r="Q301" i="4" s="1"/>
  <c r="C302" i="4"/>
  <c r="T219" i="4"/>
  <c r="H218" i="4"/>
  <c r="R281" i="4"/>
  <c r="F281" i="4" s="1"/>
  <c r="L281" i="4" s="1"/>
  <c r="F280" i="4"/>
  <c r="L280" i="4" s="1"/>
  <c r="I249" i="4"/>
  <c r="U219" i="4"/>
  <c r="I218" i="4"/>
  <c r="G240" i="4"/>
  <c r="L240" i="4"/>
  <c r="K240" i="4"/>
  <c r="P250" i="4"/>
  <c r="D249" i="4"/>
  <c r="C240" i="4"/>
  <c r="I280" i="4"/>
  <c r="U281" i="4"/>
  <c r="N282" i="4"/>
  <c r="B281" i="4"/>
  <c r="I250" i="4"/>
  <c r="U251" i="4"/>
  <c r="Q250" i="4"/>
  <c r="E249" i="4"/>
  <c r="R250" i="4"/>
  <c r="F249" i="4"/>
  <c r="T250" i="4"/>
  <c r="H249" i="4"/>
  <c r="E218" i="4"/>
  <c r="Q219" i="4"/>
  <c r="L302" i="4"/>
  <c r="K302" i="4"/>
  <c r="G302" i="4"/>
  <c r="P282" i="4"/>
  <c r="D281" i="4"/>
  <c r="F218" i="4"/>
  <c r="R219" i="4"/>
  <c r="N251" i="4"/>
  <c r="B250" i="4"/>
  <c r="T281" i="4"/>
  <c r="N219" i="4"/>
  <c r="P219" i="4"/>
  <c r="D280" i="4"/>
  <c r="F466" i="4" l="1"/>
  <c r="R467" i="4"/>
  <c r="F467" i="4" s="1"/>
  <c r="D466" i="4"/>
  <c r="P467" i="4"/>
  <c r="D467" i="4" s="1"/>
  <c r="C467" i="4" s="1"/>
  <c r="T441" i="4"/>
  <c r="H441" i="4" s="1"/>
  <c r="H440" i="4"/>
  <c r="U441" i="4"/>
  <c r="I441" i="4" s="1"/>
  <c r="I440" i="4"/>
  <c r="I444" i="4" s="1"/>
  <c r="F453" i="4"/>
  <c r="R454" i="4"/>
  <c r="F454" i="4" s="1"/>
  <c r="H466" i="4"/>
  <c r="H470" i="4" s="1"/>
  <c r="T467" i="4"/>
  <c r="H467" i="4" s="1"/>
  <c r="K439" i="4"/>
  <c r="L439" i="4"/>
  <c r="G439" i="4"/>
  <c r="R441" i="4"/>
  <c r="F441" i="4" s="1"/>
  <c r="F440" i="4"/>
  <c r="B440" i="4"/>
  <c r="N441" i="4"/>
  <c r="B441" i="4" s="1"/>
  <c r="D440" i="4"/>
  <c r="P441" i="4"/>
  <c r="D441" i="4" s="1"/>
  <c r="C439" i="4"/>
  <c r="G465" i="4"/>
  <c r="K465" i="4" s="1"/>
  <c r="L465" i="4"/>
  <c r="E440" i="4"/>
  <c r="Q441" i="4"/>
  <c r="E441" i="4" s="1"/>
  <c r="I453" i="4"/>
  <c r="U454" i="4"/>
  <c r="I454" i="4" s="1"/>
  <c r="C465" i="4"/>
  <c r="L452" i="4"/>
  <c r="G452" i="4"/>
  <c r="N467" i="4"/>
  <c r="B467" i="4" s="1"/>
  <c r="B466" i="4"/>
  <c r="B470" i="4" s="1"/>
  <c r="C452" i="4"/>
  <c r="I466" i="4"/>
  <c r="U467" i="4"/>
  <c r="I467" i="4" s="1"/>
  <c r="P454" i="4"/>
  <c r="D454" i="4" s="1"/>
  <c r="D453" i="4"/>
  <c r="E453" i="4"/>
  <c r="Q454" i="4"/>
  <c r="E454" i="4" s="1"/>
  <c r="H453" i="4"/>
  <c r="T454" i="4"/>
  <c r="H454" i="4" s="1"/>
  <c r="C396" i="4"/>
  <c r="C375" i="4"/>
  <c r="H377" i="4"/>
  <c r="T378" i="4"/>
  <c r="D397" i="4"/>
  <c r="P398" i="4"/>
  <c r="P378" i="4"/>
  <c r="D377" i="4"/>
  <c r="R420" i="4"/>
  <c r="F419" i="4"/>
  <c r="P419" i="4"/>
  <c r="D418" i="4"/>
  <c r="C418" i="4" s="1"/>
  <c r="U419" i="4"/>
  <c r="I418" i="4"/>
  <c r="T421" i="4"/>
  <c r="H420" i="4"/>
  <c r="L396" i="4"/>
  <c r="K396" i="4"/>
  <c r="G396" i="4"/>
  <c r="I376" i="4"/>
  <c r="U377" i="4"/>
  <c r="E376" i="4"/>
  <c r="Q377" i="4"/>
  <c r="E397" i="4"/>
  <c r="Q398" i="4"/>
  <c r="U398" i="4"/>
  <c r="I397" i="4"/>
  <c r="B419" i="4"/>
  <c r="N420" i="4"/>
  <c r="N378" i="4"/>
  <c r="B377" i="4"/>
  <c r="R398" i="4"/>
  <c r="F397" i="4"/>
  <c r="T398" i="4"/>
  <c r="H397" i="4"/>
  <c r="L418" i="4"/>
  <c r="K418" i="4"/>
  <c r="G418" i="4"/>
  <c r="F376" i="4"/>
  <c r="R377" i="4"/>
  <c r="B398" i="4"/>
  <c r="N399" i="4"/>
  <c r="K375" i="4"/>
  <c r="G375" i="4"/>
  <c r="L375" i="4"/>
  <c r="R282" i="4"/>
  <c r="T317" i="4"/>
  <c r="H316" i="4"/>
  <c r="D338" i="4"/>
  <c r="P339" i="4"/>
  <c r="I336" i="4"/>
  <c r="U337" i="4"/>
  <c r="K314" i="4"/>
  <c r="G314" i="4"/>
  <c r="L314" i="4"/>
  <c r="P317" i="4"/>
  <c r="D316" i="4"/>
  <c r="E339" i="4"/>
  <c r="Q340" i="4"/>
  <c r="H356" i="4"/>
  <c r="T357" i="4"/>
  <c r="B316" i="4"/>
  <c r="N317" i="4"/>
  <c r="F335" i="4"/>
  <c r="R336" i="4"/>
  <c r="L334" i="4"/>
  <c r="K334" i="4"/>
  <c r="G334" i="4"/>
  <c r="B356" i="4"/>
  <c r="N357" i="4"/>
  <c r="D355" i="4"/>
  <c r="P356" i="4"/>
  <c r="C354" i="4"/>
  <c r="I355" i="4"/>
  <c r="U356" i="4"/>
  <c r="F355" i="4"/>
  <c r="R356" i="4"/>
  <c r="C314" i="4"/>
  <c r="Q317" i="4"/>
  <c r="E316" i="4"/>
  <c r="H339" i="4"/>
  <c r="T340" i="4"/>
  <c r="B335" i="4"/>
  <c r="N336" i="4"/>
  <c r="K333" i="4"/>
  <c r="F315" i="4"/>
  <c r="R316" i="4"/>
  <c r="G354" i="4"/>
  <c r="L354" i="4"/>
  <c r="K354" i="4"/>
  <c r="K281" i="4"/>
  <c r="C281" i="4"/>
  <c r="G280" i="4"/>
  <c r="K280" i="4"/>
  <c r="T220" i="4"/>
  <c r="H219" i="4"/>
  <c r="R283" i="4"/>
  <c r="F282" i="4"/>
  <c r="N283" i="4"/>
  <c r="B282" i="4"/>
  <c r="E219" i="4"/>
  <c r="Q220" i="4"/>
  <c r="N252" i="4"/>
  <c r="B251" i="4"/>
  <c r="G218" i="4"/>
  <c r="K218" i="4" s="1"/>
  <c r="L218" i="4"/>
  <c r="P251" i="4"/>
  <c r="D250" i="4"/>
  <c r="R251" i="4"/>
  <c r="F250" i="4"/>
  <c r="C280" i="4"/>
  <c r="Q251" i="4"/>
  <c r="E250" i="4"/>
  <c r="I251" i="4"/>
  <c r="U252" i="4"/>
  <c r="B219" i="4"/>
  <c r="N220" i="4"/>
  <c r="H281" i="4"/>
  <c r="T282" i="4"/>
  <c r="I281" i="4"/>
  <c r="U282" i="4"/>
  <c r="F219" i="4"/>
  <c r="R220" i="4"/>
  <c r="C218" i="4"/>
  <c r="C249" i="4"/>
  <c r="T251" i="4"/>
  <c r="H250" i="4"/>
  <c r="L249" i="4"/>
  <c r="G249" i="4"/>
  <c r="P283" i="4"/>
  <c r="D282" i="4"/>
  <c r="D219" i="4"/>
  <c r="P220" i="4"/>
  <c r="U220" i="4"/>
  <c r="I219" i="4"/>
  <c r="E210" i="4"/>
  <c r="N196" i="4"/>
  <c r="N197" i="4" s="1"/>
  <c r="A194" i="4"/>
  <c r="I192" i="4"/>
  <c r="U208" i="4" s="1"/>
  <c r="I208" i="4" s="1"/>
  <c r="H192" i="4"/>
  <c r="T208" i="4" s="1"/>
  <c r="H208" i="4" s="1"/>
  <c r="F192" i="4"/>
  <c r="R208" i="4" s="1"/>
  <c r="F208" i="4" s="1"/>
  <c r="D192" i="4"/>
  <c r="P208" i="4" s="1"/>
  <c r="D208" i="4" s="1"/>
  <c r="I191" i="4"/>
  <c r="U196" i="4" s="1"/>
  <c r="H191" i="4"/>
  <c r="T196" i="4" s="1"/>
  <c r="F191" i="4"/>
  <c r="R196" i="4" s="1"/>
  <c r="Q196" i="4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D191" i="4"/>
  <c r="P196" i="4" s="1"/>
  <c r="N175" i="4"/>
  <c r="N176" i="4" s="1"/>
  <c r="A173" i="4"/>
  <c r="I171" i="4"/>
  <c r="U187" i="4" s="1"/>
  <c r="I187" i="4" s="1"/>
  <c r="H171" i="4"/>
  <c r="T187" i="4" s="1"/>
  <c r="H187" i="4" s="1"/>
  <c r="F171" i="4"/>
  <c r="R187" i="4" s="1"/>
  <c r="F187" i="4" s="1"/>
  <c r="E171" i="4"/>
  <c r="Q187" i="4" s="1"/>
  <c r="E187" i="4" s="1"/>
  <c r="D171" i="4"/>
  <c r="P187" i="4" s="1"/>
  <c r="D187" i="4" s="1"/>
  <c r="I170" i="4"/>
  <c r="U175" i="4" s="1"/>
  <c r="H170" i="4"/>
  <c r="T175" i="4" s="1"/>
  <c r="F170" i="4"/>
  <c r="R175" i="4" s="1"/>
  <c r="E170" i="4"/>
  <c r="Q175" i="4" s="1"/>
  <c r="D170" i="4"/>
  <c r="P175" i="4" s="1"/>
  <c r="N154" i="4"/>
  <c r="N155" i="4" s="1"/>
  <c r="A152" i="4"/>
  <c r="I150" i="4"/>
  <c r="U166" i="4" s="1"/>
  <c r="I166" i="4" s="1"/>
  <c r="H150" i="4"/>
  <c r="T166" i="4" s="1"/>
  <c r="H166" i="4" s="1"/>
  <c r="F150" i="4"/>
  <c r="R166" i="4" s="1"/>
  <c r="F166" i="4" s="1"/>
  <c r="E150" i="4"/>
  <c r="Q166" i="4" s="1"/>
  <c r="E166" i="4" s="1"/>
  <c r="D150" i="4"/>
  <c r="P166" i="4" s="1"/>
  <c r="D166" i="4" s="1"/>
  <c r="I149" i="4"/>
  <c r="U154" i="4" s="1"/>
  <c r="U155" i="4" s="1"/>
  <c r="H149" i="4"/>
  <c r="T154" i="4" s="1"/>
  <c r="F149" i="4"/>
  <c r="R154" i="4" s="1"/>
  <c r="E149" i="4"/>
  <c r="Q154" i="4" s="1"/>
  <c r="D149" i="4"/>
  <c r="P154" i="4" s="1"/>
  <c r="E146" i="4"/>
  <c r="N127" i="4"/>
  <c r="N128" i="4" s="1"/>
  <c r="I123" i="4"/>
  <c r="U144" i="4" s="1"/>
  <c r="I144" i="4" s="1"/>
  <c r="H122" i="4"/>
  <c r="T127" i="4" s="1"/>
  <c r="F123" i="4"/>
  <c r="R144" i="4" s="1"/>
  <c r="F144" i="4" s="1"/>
  <c r="D123" i="4"/>
  <c r="P144" i="4" s="1"/>
  <c r="D144" i="4" s="1"/>
  <c r="A125" i="4"/>
  <c r="H123" i="4"/>
  <c r="T144" i="4" s="1"/>
  <c r="H144" i="4" s="1"/>
  <c r="Q127" i="4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N101" i="4"/>
  <c r="B101" i="4" s="1"/>
  <c r="A99" i="4"/>
  <c r="I97" i="4"/>
  <c r="U118" i="4" s="1"/>
  <c r="I118" i="4" s="1"/>
  <c r="H97" i="4"/>
  <c r="T118" i="4" s="1"/>
  <c r="H118" i="4" s="1"/>
  <c r="F97" i="4"/>
  <c r="R118" i="4" s="1"/>
  <c r="E97" i="4"/>
  <c r="Q118" i="4" s="1"/>
  <c r="E118" i="4" s="1"/>
  <c r="D97" i="4"/>
  <c r="P118" i="4" s="1"/>
  <c r="D118" i="4" s="1"/>
  <c r="I96" i="4"/>
  <c r="U101" i="4" s="1"/>
  <c r="H96" i="4"/>
  <c r="T101" i="4" s="1"/>
  <c r="F96" i="4"/>
  <c r="R101" i="4" s="1"/>
  <c r="E96" i="4"/>
  <c r="Q101" i="4" s="1"/>
  <c r="D96" i="4"/>
  <c r="P101" i="4" s="1"/>
  <c r="N75" i="4"/>
  <c r="B75" i="4" s="1"/>
  <c r="E70" i="4"/>
  <c r="Q75" i="4" s="1"/>
  <c r="A73" i="4"/>
  <c r="I71" i="4"/>
  <c r="U92" i="4" s="1"/>
  <c r="I92" i="4" s="1"/>
  <c r="H71" i="4"/>
  <c r="T92" i="4" s="1"/>
  <c r="H92" i="4" s="1"/>
  <c r="F71" i="4"/>
  <c r="R92" i="4" s="1"/>
  <c r="F92" i="4" s="1"/>
  <c r="E71" i="4"/>
  <c r="Q92" i="4" s="1"/>
  <c r="E92" i="4" s="1"/>
  <c r="D71" i="4"/>
  <c r="P92" i="4" s="1"/>
  <c r="D92" i="4" s="1"/>
  <c r="I70" i="4"/>
  <c r="U75" i="4" s="1"/>
  <c r="H70" i="4"/>
  <c r="T75" i="4" s="1"/>
  <c r="F70" i="4"/>
  <c r="R75" i="4" s="1"/>
  <c r="D70" i="4"/>
  <c r="P75" i="4" s="1"/>
  <c r="E67" i="4"/>
  <c r="I61" i="4"/>
  <c r="U65" i="4" s="1"/>
  <c r="I65" i="4" s="1"/>
  <c r="H60" i="4"/>
  <c r="F61" i="4"/>
  <c r="R65" i="4" s="1"/>
  <c r="F65" i="4" s="1"/>
  <c r="D61" i="4"/>
  <c r="P65" i="4" s="1"/>
  <c r="D65" i="4" s="1"/>
  <c r="A63" i="4"/>
  <c r="H61" i="4"/>
  <c r="T65" i="4" s="1"/>
  <c r="H65" i="4" s="1"/>
  <c r="G61" i="4"/>
  <c r="S65" i="4" s="1"/>
  <c r="E61" i="4"/>
  <c r="Q65" i="4" s="1"/>
  <c r="G60" i="4"/>
  <c r="E60" i="4"/>
  <c r="D60" i="4"/>
  <c r="A54" i="4"/>
  <c r="I52" i="4"/>
  <c r="U56" i="4" s="1"/>
  <c r="I56" i="4" s="1"/>
  <c r="H52" i="4"/>
  <c r="T56" i="4" s="1"/>
  <c r="H56" i="4" s="1"/>
  <c r="F52" i="4"/>
  <c r="R56" i="4" s="1"/>
  <c r="F56" i="4" s="1"/>
  <c r="E52" i="4"/>
  <c r="Q56" i="4" s="1"/>
  <c r="E56" i="4" s="1"/>
  <c r="D52" i="4"/>
  <c r="P56" i="4" s="1"/>
  <c r="D56" i="4" s="1"/>
  <c r="I51" i="4"/>
  <c r="H51" i="4"/>
  <c r="F51" i="4"/>
  <c r="E51" i="4"/>
  <c r="D51" i="4"/>
  <c r="F42" i="4"/>
  <c r="E42" i="4"/>
  <c r="D42" i="4"/>
  <c r="A45" i="4"/>
  <c r="I43" i="4"/>
  <c r="U47" i="4" s="1"/>
  <c r="I47" i="4" s="1"/>
  <c r="H43" i="4"/>
  <c r="T47" i="4" s="1"/>
  <c r="H47" i="4" s="1"/>
  <c r="F43" i="4"/>
  <c r="R47" i="4" s="1"/>
  <c r="F47" i="4" s="1"/>
  <c r="E43" i="4"/>
  <c r="Q47" i="4" s="1"/>
  <c r="E47" i="4" s="1"/>
  <c r="D43" i="4"/>
  <c r="P47" i="4" s="1"/>
  <c r="D47" i="4" s="1"/>
  <c r="I42" i="4"/>
  <c r="H42" i="4"/>
  <c r="N33" i="4"/>
  <c r="B33" i="4" s="1"/>
  <c r="N20" i="4"/>
  <c r="B20" i="4" s="1"/>
  <c r="N7" i="4"/>
  <c r="N8" i="4" s="1"/>
  <c r="N9" i="4" s="1"/>
  <c r="N10" i="4" s="1"/>
  <c r="B10" i="4" s="1"/>
  <c r="A31" i="4"/>
  <c r="A18" i="4"/>
  <c r="A5" i="4"/>
  <c r="Q33" i="4"/>
  <c r="E16" i="4"/>
  <c r="Q24" i="4" s="1"/>
  <c r="E24" i="4" s="1"/>
  <c r="F16" i="4"/>
  <c r="H16" i="4"/>
  <c r="T24" i="4" s="1"/>
  <c r="H24" i="4" s="1"/>
  <c r="I16" i="4"/>
  <c r="U24" i="4" s="1"/>
  <c r="I24" i="4" s="1"/>
  <c r="D16" i="4"/>
  <c r="P24" i="4" s="1"/>
  <c r="D24" i="4" s="1"/>
  <c r="D15" i="4"/>
  <c r="P20" i="4" s="1"/>
  <c r="I28" i="4"/>
  <c r="U33" i="4" s="1"/>
  <c r="I33" i="4" s="1"/>
  <c r="H29" i="4"/>
  <c r="T37" i="4" s="1"/>
  <c r="H37" i="4" s="1"/>
  <c r="F29" i="4"/>
  <c r="D28" i="4"/>
  <c r="P33" i="4" s="1"/>
  <c r="D33" i="4" s="1"/>
  <c r="I3" i="4"/>
  <c r="U11" i="4" s="1"/>
  <c r="I11" i="4" s="1"/>
  <c r="H3" i="4"/>
  <c r="T11" i="4" s="1"/>
  <c r="H11" i="4" s="1"/>
  <c r="F3" i="4"/>
  <c r="R11" i="4" s="1"/>
  <c r="F11" i="4" s="1"/>
  <c r="E3" i="4"/>
  <c r="Q11" i="4" s="1"/>
  <c r="E11" i="4" s="1"/>
  <c r="D2" i="4"/>
  <c r="H15" i="4"/>
  <c r="T20" i="4" s="1"/>
  <c r="F15" i="4"/>
  <c r="R20" i="4" s="1"/>
  <c r="I457" i="4" l="1"/>
  <c r="F457" i="4"/>
  <c r="C440" i="4"/>
  <c r="E444" i="4"/>
  <c r="B444" i="4"/>
  <c r="H444" i="4"/>
  <c r="H457" i="4"/>
  <c r="E457" i="4"/>
  <c r="C441" i="4"/>
  <c r="C444" i="4" s="1"/>
  <c r="L457" i="4"/>
  <c r="C453" i="4"/>
  <c r="D457" i="4"/>
  <c r="L440" i="4"/>
  <c r="K440" i="4"/>
  <c r="G440" i="4"/>
  <c r="F444" i="4"/>
  <c r="K441" i="4"/>
  <c r="L441" i="4"/>
  <c r="G441" i="4"/>
  <c r="C454" i="4"/>
  <c r="L467" i="4"/>
  <c r="G467" i="4"/>
  <c r="K467" i="4" s="1"/>
  <c r="I470" i="4"/>
  <c r="C466" i="4"/>
  <c r="C470" i="4" s="1"/>
  <c r="D470" i="4"/>
  <c r="D444" i="4"/>
  <c r="L466" i="4"/>
  <c r="K466" i="4"/>
  <c r="G466" i="4"/>
  <c r="G470" i="4" s="1"/>
  <c r="L454" i="4"/>
  <c r="G454" i="4"/>
  <c r="K454" i="4" s="1"/>
  <c r="F470" i="4"/>
  <c r="K452" i="4"/>
  <c r="L453" i="4"/>
  <c r="G453" i="4"/>
  <c r="C376" i="4"/>
  <c r="F344" i="4"/>
  <c r="G344" i="4" s="1"/>
  <c r="K344" i="4" s="1"/>
  <c r="F407" i="4"/>
  <c r="E377" i="4"/>
  <c r="Q378" i="4"/>
  <c r="C397" i="4"/>
  <c r="E398" i="4"/>
  <c r="Q399" i="4"/>
  <c r="D398" i="4"/>
  <c r="P399" i="4"/>
  <c r="H378" i="4"/>
  <c r="T379" i="4"/>
  <c r="L397" i="4"/>
  <c r="G397" i="4"/>
  <c r="K397" i="4" s="1"/>
  <c r="F420" i="4"/>
  <c r="R421" i="4"/>
  <c r="D378" i="4"/>
  <c r="P379" i="4"/>
  <c r="B399" i="4"/>
  <c r="N400" i="4"/>
  <c r="T422" i="4"/>
  <c r="H421" i="4"/>
  <c r="T399" i="4"/>
  <c r="H398" i="4"/>
  <c r="I377" i="4"/>
  <c r="U378" i="4"/>
  <c r="F377" i="4"/>
  <c r="R378" i="4"/>
  <c r="N379" i="4"/>
  <c r="B378" i="4"/>
  <c r="F398" i="4"/>
  <c r="R399" i="4"/>
  <c r="K376" i="4"/>
  <c r="G376" i="4"/>
  <c r="L376" i="4"/>
  <c r="B420" i="4"/>
  <c r="N421" i="4"/>
  <c r="U420" i="4"/>
  <c r="I419" i="4"/>
  <c r="D419" i="4"/>
  <c r="P420" i="4"/>
  <c r="U399" i="4"/>
  <c r="I398" i="4"/>
  <c r="L419" i="4"/>
  <c r="K419" i="4"/>
  <c r="G419" i="4"/>
  <c r="D339" i="4"/>
  <c r="P340" i="4"/>
  <c r="L344" i="4"/>
  <c r="T318" i="4"/>
  <c r="H317" i="4"/>
  <c r="D317" i="4"/>
  <c r="P318" i="4"/>
  <c r="B336" i="4"/>
  <c r="N337" i="4"/>
  <c r="E340" i="4"/>
  <c r="Q341" i="4"/>
  <c r="F336" i="4"/>
  <c r="R337" i="4"/>
  <c r="L335" i="4"/>
  <c r="G335" i="4"/>
  <c r="K335" i="4" s="1"/>
  <c r="C335" i="4"/>
  <c r="N318" i="4"/>
  <c r="B317" i="4"/>
  <c r="I337" i="4"/>
  <c r="U338" i="4"/>
  <c r="G355" i="4"/>
  <c r="L355" i="4"/>
  <c r="K355" i="4"/>
  <c r="D356" i="4"/>
  <c r="P357" i="4"/>
  <c r="F356" i="4"/>
  <c r="R357" i="4"/>
  <c r="H340" i="4"/>
  <c r="T341" i="4"/>
  <c r="C355" i="4"/>
  <c r="F316" i="4"/>
  <c r="R317" i="4"/>
  <c r="I356" i="4"/>
  <c r="U357" i="4"/>
  <c r="K315" i="4"/>
  <c r="G315" i="4"/>
  <c r="L315" i="4"/>
  <c r="Q318" i="4"/>
  <c r="E317" i="4"/>
  <c r="H357" i="4"/>
  <c r="T358" i="4"/>
  <c r="N358" i="4"/>
  <c r="B357" i="4"/>
  <c r="C315" i="4"/>
  <c r="C47" i="4"/>
  <c r="C282" i="4"/>
  <c r="L47" i="4"/>
  <c r="G47" i="4"/>
  <c r="K47" i="4"/>
  <c r="L144" i="4"/>
  <c r="R37" i="4"/>
  <c r="F37" i="4" s="1"/>
  <c r="L37" i="4" s="1"/>
  <c r="R24" i="4"/>
  <c r="F24" i="4" s="1"/>
  <c r="C24" i="4" s="1"/>
  <c r="F271" i="4"/>
  <c r="T221" i="4"/>
  <c r="H220" i="4"/>
  <c r="I252" i="4"/>
  <c r="U253" i="4"/>
  <c r="Q252" i="4"/>
  <c r="E251" i="4"/>
  <c r="N253" i="4"/>
  <c r="B252" i="4"/>
  <c r="E220" i="4"/>
  <c r="Q221" i="4"/>
  <c r="K249" i="4"/>
  <c r="F220" i="4"/>
  <c r="R221" i="4"/>
  <c r="L250" i="4"/>
  <c r="K250" i="4"/>
  <c r="G250" i="4"/>
  <c r="T252" i="4"/>
  <c r="H251" i="4"/>
  <c r="U221" i="4"/>
  <c r="I220" i="4"/>
  <c r="G219" i="4"/>
  <c r="L219" i="4"/>
  <c r="K219" i="4"/>
  <c r="R252" i="4"/>
  <c r="F251" i="4"/>
  <c r="D220" i="4"/>
  <c r="P221" i="4"/>
  <c r="N284" i="4"/>
  <c r="B283" i="4"/>
  <c r="I282" i="4"/>
  <c r="U283" i="4"/>
  <c r="C250" i="4"/>
  <c r="L282" i="4"/>
  <c r="K282" i="4"/>
  <c r="P252" i="4"/>
  <c r="D251" i="4"/>
  <c r="R284" i="4"/>
  <c r="F283" i="4"/>
  <c r="B220" i="4"/>
  <c r="N221" i="4"/>
  <c r="C219" i="4"/>
  <c r="P284" i="4"/>
  <c r="D283" i="4"/>
  <c r="H282" i="4"/>
  <c r="T283" i="4"/>
  <c r="G281" i="4"/>
  <c r="B154" i="4"/>
  <c r="G11" i="4"/>
  <c r="B175" i="4"/>
  <c r="B196" i="4"/>
  <c r="B127" i="4"/>
  <c r="N198" i="4"/>
  <c r="N199" i="4" s="1"/>
  <c r="B199" i="4" s="1"/>
  <c r="B197" i="4"/>
  <c r="K166" i="4"/>
  <c r="G166" i="4"/>
  <c r="L208" i="4"/>
  <c r="P155" i="4"/>
  <c r="D154" i="4"/>
  <c r="Q155" i="4"/>
  <c r="E154" i="4"/>
  <c r="N177" i="4"/>
  <c r="N178" i="4" s="1"/>
  <c r="B176" i="4"/>
  <c r="T155" i="4"/>
  <c r="H154" i="4"/>
  <c r="R155" i="4"/>
  <c r="F154" i="4"/>
  <c r="P176" i="4"/>
  <c r="D175" i="4"/>
  <c r="E175" i="4"/>
  <c r="Q176" i="4"/>
  <c r="R176" i="4"/>
  <c r="F175" i="4"/>
  <c r="T176" i="4"/>
  <c r="H175" i="4"/>
  <c r="U176" i="4"/>
  <c r="I175" i="4"/>
  <c r="P197" i="4"/>
  <c r="D196" i="4"/>
  <c r="R197" i="4"/>
  <c r="F196" i="4"/>
  <c r="N156" i="4"/>
  <c r="N157" i="4" s="1"/>
  <c r="B155" i="4"/>
  <c r="I155" i="4"/>
  <c r="U156" i="4"/>
  <c r="U157" i="4" s="1"/>
  <c r="T197" i="4"/>
  <c r="H196" i="4"/>
  <c r="U197" i="4"/>
  <c r="I196" i="4"/>
  <c r="I154" i="4"/>
  <c r="B7" i="4"/>
  <c r="B8" i="4"/>
  <c r="P21" i="4"/>
  <c r="D21" i="4" s="1"/>
  <c r="D20" i="4"/>
  <c r="T21" i="4"/>
  <c r="H21" i="4" s="1"/>
  <c r="H20" i="4"/>
  <c r="R21" i="4"/>
  <c r="F21" i="4" s="1"/>
  <c r="F20" i="4"/>
  <c r="N129" i="4"/>
  <c r="B128" i="4"/>
  <c r="K92" i="4"/>
  <c r="C56" i="4"/>
  <c r="F118" i="4"/>
  <c r="D122" i="4"/>
  <c r="P127" i="4" s="1"/>
  <c r="P128" i="4" s="1"/>
  <c r="F122" i="4"/>
  <c r="R127" i="4" s="1"/>
  <c r="R128" i="4" s="1"/>
  <c r="N34" i="4"/>
  <c r="B34" i="4" s="1"/>
  <c r="F60" i="4"/>
  <c r="N21" i="4"/>
  <c r="B21" i="4" s="1"/>
  <c r="L65" i="4"/>
  <c r="B9" i="4"/>
  <c r="U76" i="4"/>
  <c r="I75" i="4"/>
  <c r="D101" i="4"/>
  <c r="P102" i="4"/>
  <c r="T102" i="4"/>
  <c r="H101" i="4"/>
  <c r="T76" i="4"/>
  <c r="H75" i="4"/>
  <c r="I101" i="4"/>
  <c r="U102" i="4"/>
  <c r="Q76" i="4"/>
  <c r="E75" i="4"/>
  <c r="R76" i="4"/>
  <c r="F75" i="4"/>
  <c r="E101" i="4"/>
  <c r="Q102" i="4"/>
  <c r="H127" i="4"/>
  <c r="T128" i="4"/>
  <c r="R102" i="4"/>
  <c r="F101" i="4"/>
  <c r="D75" i="4"/>
  <c r="P76" i="4"/>
  <c r="G144" i="4"/>
  <c r="K144" i="4"/>
  <c r="I122" i="4"/>
  <c r="U127" i="4" s="1"/>
  <c r="N102" i="4"/>
  <c r="N76" i="4"/>
  <c r="G56" i="4"/>
  <c r="K56" i="4" s="1"/>
  <c r="L56" i="4"/>
  <c r="I60" i="4"/>
  <c r="P34" i="4"/>
  <c r="Q34" i="4"/>
  <c r="U34" i="4"/>
  <c r="F2" i="4"/>
  <c r="E2" i="4"/>
  <c r="P7" i="4"/>
  <c r="H28" i="4"/>
  <c r="T33" i="4" s="1"/>
  <c r="H33" i="4" s="1"/>
  <c r="F28" i="4"/>
  <c r="R33" i="4" s="1"/>
  <c r="F33" i="4" s="1"/>
  <c r="C33" i="4" s="1"/>
  <c r="D29" i="4"/>
  <c r="P37" i="4" s="1"/>
  <c r="D37" i="4" s="1"/>
  <c r="I29" i="4"/>
  <c r="U37" i="4" s="1"/>
  <c r="I37" i="4" s="1"/>
  <c r="D3" i="4"/>
  <c r="P11" i="4" s="1"/>
  <c r="D11" i="4" s="1"/>
  <c r="E39" i="4"/>
  <c r="K11" i="4"/>
  <c r="L11" i="4"/>
  <c r="I2" i="4"/>
  <c r="H2" i="4"/>
  <c r="I15" i="4"/>
  <c r="U20" i="4" s="1"/>
  <c r="E15" i="4"/>
  <c r="Q20" i="4" s="1"/>
  <c r="G457" i="4" l="1"/>
  <c r="K457" i="4" s="1"/>
  <c r="K453" i="4"/>
  <c r="C457" i="4"/>
  <c r="L470" i="4"/>
  <c r="K470" i="4"/>
  <c r="L444" i="4"/>
  <c r="K444" i="4"/>
  <c r="G444" i="4"/>
  <c r="C377" i="4"/>
  <c r="C398" i="4"/>
  <c r="C344" i="4"/>
  <c r="K407" i="4"/>
  <c r="C407" i="4"/>
  <c r="G407" i="4"/>
  <c r="L407" i="4"/>
  <c r="H379" i="4"/>
  <c r="T380" i="4"/>
  <c r="U421" i="4"/>
  <c r="I420" i="4"/>
  <c r="T400" i="4"/>
  <c r="H399" i="4"/>
  <c r="D399" i="4"/>
  <c r="P400" i="4"/>
  <c r="H422" i="4"/>
  <c r="T423" i="4"/>
  <c r="T425" i="4" s="1"/>
  <c r="H425" i="4" s="1"/>
  <c r="E399" i="4"/>
  <c r="Q400" i="4"/>
  <c r="P380" i="4"/>
  <c r="D379" i="4"/>
  <c r="E378" i="4"/>
  <c r="Q379" i="4"/>
  <c r="B400" i="4"/>
  <c r="N401" i="4"/>
  <c r="L398" i="4"/>
  <c r="K398" i="4"/>
  <c r="G398" i="4"/>
  <c r="L420" i="4"/>
  <c r="K420" i="4"/>
  <c r="G420" i="4"/>
  <c r="B421" i="4"/>
  <c r="N422" i="4"/>
  <c r="R400" i="4"/>
  <c r="F399" i="4"/>
  <c r="D420" i="4"/>
  <c r="C420" i="4" s="1"/>
  <c r="P421" i="4"/>
  <c r="N380" i="4"/>
  <c r="B379" i="4"/>
  <c r="C419" i="4"/>
  <c r="F378" i="4"/>
  <c r="R379" i="4"/>
  <c r="K377" i="4"/>
  <c r="G377" i="4"/>
  <c r="L377" i="4"/>
  <c r="U400" i="4"/>
  <c r="I399" i="4"/>
  <c r="F421" i="4"/>
  <c r="R422" i="4"/>
  <c r="I378" i="4"/>
  <c r="U379" i="4"/>
  <c r="T319" i="4"/>
  <c r="H318" i="4"/>
  <c r="D340" i="4"/>
  <c r="P341" i="4"/>
  <c r="L336" i="4"/>
  <c r="G336" i="4"/>
  <c r="C336" i="4"/>
  <c r="I357" i="4"/>
  <c r="U358" i="4"/>
  <c r="N359" i="4"/>
  <c r="B358" i="4"/>
  <c r="F317" i="4"/>
  <c r="C317" i="4" s="1"/>
  <c r="R318" i="4"/>
  <c r="G316" i="4"/>
  <c r="L316" i="4"/>
  <c r="I338" i="4"/>
  <c r="U339" i="4"/>
  <c r="B337" i="4"/>
  <c r="N338" i="4"/>
  <c r="C356" i="4"/>
  <c r="C316" i="4"/>
  <c r="E341" i="4"/>
  <c r="Q342" i="4"/>
  <c r="N319" i="4"/>
  <c r="B318" i="4"/>
  <c r="D318" i="4"/>
  <c r="P319" i="4"/>
  <c r="H358" i="4"/>
  <c r="T359" i="4"/>
  <c r="F337" i="4"/>
  <c r="R338" i="4"/>
  <c r="Q319" i="4"/>
  <c r="E318" i="4"/>
  <c r="F357" i="4"/>
  <c r="R358" i="4"/>
  <c r="K356" i="4"/>
  <c r="G356" i="4"/>
  <c r="L356" i="4"/>
  <c r="H341" i="4"/>
  <c r="T342" i="4"/>
  <c r="D357" i="4"/>
  <c r="P358" i="4"/>
  <c r="U158" i="4"/>
  <c r="I157" i="4"/>
  <c r="T222" i="4"/>
  <c r="H221" i="4"/>
  <c r="L271" i="4"/>
  <c r="C271" i="4"/>
  <c r="G271" i="4"/>
  <c r="K271" i="4"/>
  <c r="G24" i="4"/>
  <c r="K24" i="4" s="1"/>
  <c r="L24" i="4"/>
  <c r="B198" i="4"/>
  <c r="N200" i="4"/>
  <c r="B200" i="4" s="1"/>
  <c r="C283" i="4"/>
  <c r="G37" i="4"/>
  <c r="N179" i="4"/>
  <c r="B178" i="4"/>
  <c r="N158" i="4"/>
  <c r="B157" i="4"/>
  <c r="C251" i="4"/>
  <c r="N254" i="4"/>
  <c r="B253" i="4"/>
  <c r="G282" i="4"/>
  <c r="U222" i="4"/>
  <c r="I221" i="4"/>
  <c r="T253" i="4"/>
  <c r="H252" i="4"/>
  <c r="Q253" i="4"/>
  <c r="E252" i="4"/>
  <c r="T284" i="4"/>
  <c r="H283" i="4"/>
  <c r="G283" i="4" s="1"/>
  <c r="I283" i="4"/>
  <c r="U284" i="4"/>
  <c r="F221" i="4"/>
  <c r="R222" i="4"/>
  <c r="I253" i="4"/>
  <c r="U254" i="4"/>
  <c r="G220" i="4"/>
  <c r="K220" i="4" s="1"/>
  <c r="L220" i="4"/>
  <c r="P285" i="4"/>
  <c r="D284" i="4"/>
  <c r="N285" i="4"/>
  <c r="B284" i="4"/>
  <c r="D221" i="4"/>
  <c r="P222" i="4"/>
  <c r="B221" i="4"/>
  <c r="N222" i="4"/>
  <c r="C220" i="4"/>
  <c r="E221" i="4"/>
  <c r="Q222" i="4"/>
  <c r="P253" i="4"/>
  <c r="D252" i="4"/>
  <c r="L251" i="4"/>
  <c r="G251" i="4"/>
  <c r="K251" i="4" s="1"/>
  <c r="L283" i="4"/>
  <c r="K283" i="4"/>
  <c r="R253" i="4"/>
  <c r="F252" i="4"/>
  <c r="R285" i="4"/>
  <c r="F284" i="4"/>
  <c r="G187" i="4"/>
  <c r="K187" i="4" s="1"/>
  <c r="C166" i="4"/>
  <c r="L166" i="4"/>
  <c r="L118" i="4"/>
  <c r="C208" i="4"/>
  <c r="L187" i="4"/>
  <c r="L20" i="4"/>
  <c r="C187" i="4"/>
  <c r="K208" i="4"/>
  <c r="G208" i="4"/>
  <c r="K37" i="4"/>
  <c r="Q177" i="4"/>
  <c r="Q178" i="4" s="1"/>
  <c r="E176" i="4"/>
  <c r="C175" i="4"/>
  <c r="T156" i="4"/>
  <c r="T157" i="4" s="1"/>
  <c r="H155" i="4"/>
  <c r="U198" i="4"/>
  <c r="U199" i="4" s="1"/>
  <c r="I197" i="4"/>
  <c r="B177" i="4"/>
  <c r="H176" i="4"/>
  <c r="T177" i="4"/>
  <c r="T178" i="4" s="1"/>
  <c r="T198" i="4"/>
  <c r="T199" i="4" s="1"/>
  <c r="H197" i="4"/>
  <c r="L175" i="4"/>
  <c r="G175" i="4"/>
  <c r="E155" i="4"/>
  <c r="Q156" i="4"/>
  <c r="Q157" i="4" s="1"/>
  <c r="B156" i="4"/>
  <c r="L196" i="4"/>
  <c r="K196" i="4"/>
  <c r="G196" i="4"/>
  <c r="R198" i="4"/>
  <c r="R199" i="4" s="1"/>
  <c r="F197" i="4"/>
  <c r="P177" i="4"/>
  <c r="P178" i="4" s="1"/>
  <c r="D176" i="4"/>
  <c r="K154" i="4"/>
  <c r="L154" i="4"/>
  <c r="G154" i="4"/>
  <c r="R156" i="4"/>
  <c r="R157" i="4" s="1"/>
  <c r="F155" i="4"/>
  <c r="C196" i="4"/>
  <c r="P198" i="4"/>
  <c r="P199" i="4" s="1"/>
  <c r="D197" i="4"/>
  <c r="U177" i="4"/>
  <c r="U178" i="4" s="1"/>
  <c r="I176" i="4"/>
  <c r="I156" i="4"/>
  <c r="R177" i="4"/>
  <c r="R178" i="4" s="1"/>
  <c r="F176" i="4"/>
  <c r="C154" i="4"/>
  <c r="P156" i="4"/>
  <c r="P157" i="4" s="1"/>
  <c r="D155" i="4"/>
  <c r="R22" i="4"/>
  <c r="R23" i="4" s="1"/>
  <c r="F23" i="4" s="1"/>
  <c r="P22" i="4"/>
  <c r="D22" i="4" s="1"/>
  <c r="B129" i="4"/>
  <c r="N130" i="4"/>
  <c r="B13" i="4"/>
  <c r="F127" i="4"/>
  <c r="K127" i="4" s="1"/>
  <c r="G118" i="4"/>
  <c r="K118" i="4" s="1"/>
  <c r="T22" i="4"/>
  <c r="H22" i="4" s="1"/>
  <c r="C118" i="4"/>
  <c r="D127" i="4"/>
  <c r="K33" i="4"/>
  <c r="G33" i="4"/>
  <c r="C37" i="4"/>
  <c r="C144" i="4"/>
  <c r="C65" i="4"/>
  <c r="C11" i="4"/>
  <c r="C92" i="4"/>
  <c r="L33" i="4"/>
  <c r="K65" i="4"/>
  <c r="L92" i="4"/>
  <c r="Q21" i="4"/>
  <c r="E20" i="4"/>
  <c r="C20" i="4" s="1"/>
  <c r="G65" i="4"/>
  <c r="T34" i="4"/>
  <c r="T35" i="4" s="1"/>
  <c r="N35" i="4"/>
  <c r="B35" i="4" s="1"/>
  <c r="G20" i="4"/>
  <c r="K20" i="4" s="1"/>
  <c r="N22" i="4"/>
  <c r="B22" i="4" s="1"/>
  <c r="R34" i="4"/>
  <c r="R35" i="4" s="1"/>
  <c r="U21" i="4"/>
  <c r="I20" i="4"/>
  <c r="G92" i="4"/>
  <c r="U103" i="4"/>
  <c r="U104" i="4" s="1"/>
  <c r="I102" i="4"/>
  <c r="D76" i="4"/>
  <c r="P77" i="4"/>
  <c r="P78" i="4" s="1"/>
  <c r="R129" i="4"/>
  <c r="R130" i="4" s="1"/>
  <c r="F128" i="4"/>
  <c r="E102" i="4"/>
  <c r="Q103" i="4"/>
  <c r="Q104" i="4" s="1"/>
  <c r="U128" i="4"/>
  <c r="I127" i="4"/>
  <c r="T103" i="4"/>
  <c r="T104" i="4" s="1"/>
  <c r="H102" i="4"/>
  <c r="C101" i="4"/>
  <c r="R77" i="4"/>
  <c r="R78" i="4" s="1"/>
  <c r="F76" i="4"/>
  <c r="L101" i="4"/>
  <c r="G101" i="4"/>
  <c r="P129" i="4"/>
  <c r="P130" i="4" s="1"/>
  <c r="D128" i="4"/>
  <c r="C75" i="4"/>
  <c r="R103" i="4"/>
  <c r="R104" i="4" s="1"/>
  <c r="F102" i="4"/>
  <c r="T77" i="4"/>
  <c r="T78" i="4" s="1"/>
  <c r="H76" i="4"/>
  <c r="T129" i="4"/>
  <c r="T130" i="4" s="1"/>
  <c r="H128" i="4"/>
  <c r="B76" i="4"/>
  <c r="N77" i="4"/>
  <c r="N78" i="4" s="1"/>
  <c r="N103" i="4"/>
  <c r="N104" i="4" s="1"/>
  <c r="B102" i="4"/>
  <c r="D102" i="4"/>
  <c r="P103" i="4"/>
  <c r="P104" i="4" s="1"/>
  <c r="L75" i="4"/>
  <c r="G75" i="4"/>
  <c r="U77" i="4"/>
  <c r="U78" i="4" s="1"/>
  <c r="I76" i="4"/>
  <c r="Q77" i="4"/>
  <c r="Q78" i="4" s="1"/>
  <c r="E76" i="4"/>
  <c r="I34" i="4"/>
  <c r="U35" i="4"/>
  <c r="Q35" i="4"/>
  <c r="D34" i="4"/>
  <c r="P35" i="4"/>
  <c r="L21" i="4"/>
  <c r="G21" i="4"/>
  <c r="K21" i="4" s="1"/>
  <c r="Q7" i="4"/>
  <c r="R7" i="4"/>
  <c r="T7" i="4"/>
  <c r="U7" i="4"/>
  <c r="D7" i="4"/>
  <c r="P8" i="4"/>
  <c r="C399" i="4" l="1"/>
  <c r="C378" i="4"/>
  <c r="D400" i="4"/>
  <c r="P401" i="4"/>
  <c r="D421" i="4"/>
  <c r="P422" i="4"/>
  <c r="U422" i="4"/>
  <c r="I421" i="4"/>
  <c r="H423" i="4"/>
  <c r="T424" i="4"/>
  <c r="T401" i="4"/>
  <c r="H400" i="4"/>
  <c r="E379" i="4"/>
  <c r="Q380" i="4"/>
  <c r="H380" i="4"/>
  <c r="T381" i="4"/>
  <c r="L399" i="4"/>
  <c r="G399" i="4"/>
  <c r="K399" i="4" s="1"/>
  <c r="K378" i="4"/>
  <c r="G378" i="4"/>
  <c r="L378" i="4"/>
  <c r="I379" i="4"/>
  <c r="U380" i="4"/>
  <c r="F400" i="4"/>
  <c r="R401" i="4"/>
  <c r="U401" i="4"/>
  <c r="I400" i="4"/>
  <c r="D380" i="4"/>
  <c r="P381" i="4"/>
  <c r="F379" i="4"/>
  <c r="R380" i="4"/>
  <c r="B401" i="4"/>
  <c r="N402" i="4"/>
  <c r="B422" i="4"/>
  <c r="N423" i="4"/>
  <c r="N425" i="4" s="1"/>
  <c r="B425" i="4" s="1"/>
  <c r="G421" i="4"/>
  <c r="L421" i="4"/>
  <c r="K421" i="4"/>
  <c r="E400" i="4"/>
  <c r="Q401" i="4"/>
  <c r="B380" i="4"/>
  <c r="N381" i="4"/>
  <c r="F422" i="4"/>
  <c r="R423" i="4"/>
  <c r="R425" i="4" s="1"/>
  <c r="F425" i="4" s="1"/>
  <c r="D341" i="4"/>
  <c r="P342" i="4"/>
  <c r="T320" i="4"/>
  <c r="H319" i="4"/>
  <c r="P320" i="4"/>
  <c r="D319" i="4"/>
  <c r="K316" i="4"/>
  <c r="F318" i="4"/>
  <c r="R319" i="4"/>
  <c r="L357" i="4"/>
  <c r="K357" i="4"/>
  <c r="G357" i="4"/>
  <c r="B319" i="4"/>
  <c r="N320" i="4"/>
  <c r="K317" i="4"/>
  <c r="G317" i="4"/>
  <c r="L317" i="4"/>
  <c r="E342" i="4"/>
  <c r="Q343" i="4"/>
  <c r="N360" i="4"/>
  <c r="B359" i="4"/>
  <c r="I358" i="4"/>
  <c r="U359" i="4"/>
  <c r="L337" i="4"/>
  <c r="G337" i="4"/>
  <c r="K337" i="4" s="1"/>
  <c r="C337" i="4"/>
  <c r="F358" i="4"/>
  <c r="R359" i="4"/>
  <c r="P359" i="4"/>
  <c r="D358" i="4"/>
  <c r="B338" i="4"/>
  <c r="N339" i="4"/>
  <c r="K336" i="4"/>
  <c r="C357" i="4"/>
  <c r="F338" i="4"/>
  <c r="R339" i="4"/>
  <c r="H342" i="4"/>
  <c r="T343" i="4"/>
  <c r="Q320" i="4"/>
  <c r="E319" i="4"/>
  <c r="I326" i="4"/>
  <c r="I339" i="4"/>
  <c r="U340" i="4"/>
  <c r="H359" i="4"/>
  <c r="T360" i="4"/>
  <c r="F22" i="4"/>
  <c r="F26" i="4" s="1"/>
  <c r="D157" i="4"/>
  <c r="P158" i="4"/>
  <c r="P179" i="4"/>
  <c r="D178" i="4"/>
  <c r="N180" i="4"/>
  <c r="B179" i="4"/>
  <c r="R179" i="4"/>
  <c r="F178" i="4"/>
  <c r="T158" i="4"/>
  <c r="H157" i="4"/>
  <c r="F34" i="4"/>
  <c r="K34" i="4" s="1"/>
  <c r="F199" i="4"/>
  <c r="R200" i="4"/>
  <c r="N201" i="4"/>
  <c r="N202" i="4" s="1"/>
  <c r="Q179" i="4"/>
  <c r="E178" i="4"/>
  <c r="R158" i="4"/>
  <c r="F157" i="4"/>
  <c r="H199" i="4"/>
  <c r="T200" i="4"/>
  <c r="T223" i="4"/>
  <c r="H222" i="4"/>
  <c r="U179" i="4"/>
  <c r="I178" i="4"/>
  <c r="D199" i="4"/>
  <c r="P200" i="4"/>
  <c r="T179" i="4"/>
  <c r="H178" i="4"/>
  <c r="I199" i="4"/>
  <c r="U200" i="4"/>
  <c r="Q158" i="4"/>
  <c r="E157" i="4"/>
  <c r="B158" i="4"/>
  <c r="N159" i="4"/>
  <c r="U159" i="4"/>
  <c r="I158" i="4"/>
  <c r="I254" i="4"/>
  <c r="U255" i="4"/>
  <c r="N255" i="4"/>
  <c r="B254" i="4"/>
  <c r="L252" i="4"/>
  <c r="G252" i="4"/>
  <c r="K252" i="4" s="1"/>
  <c r="F222" i="4"/>
  <c r="R223" i="4"/>
  <c r="R254" i="4"/>
  <c r="F253" i="4"/>
  <c r="D222" i="4"/>
  <c r="P223" i="4"/>
  <c r="G221" i="4"/>
  <c r="K221" i="4" s="1"/>
  <c r="L221" i="4"/>
  <c r="B222" i="4"/>
  <c r="N223" i="4"/>
  <c r="C221" i="4"/>
  <c r="U285" i="4"/>
  <c r="I284" i="4"/>
  <c r="N286" i="4"/>
  <c r="B285" i="4"/>
  <c r="E222" i="4"/>
  <c r="Q223" i="4"/>
  <c r="C284" i="4"/>
  <c r="T285" i="4"/>
  <c r="H284" i="4"/>
  <c r="G284" i="4" s="1"/>
  <c r="P286" i="4"/>
  <c r="D285" i="4"/>
  <c r="R286" i="4"/>
  <c r="F285" i="4"/>
  <c r="Q254" i="4"/>
  <c r="E253" i="4"/>
  <c r="C252" i="4"/>
  <c r="T254" i="4"/>
  <c r="H253" i="4"/>
  <c r="L284" i="4"/>
  <c r="K284" i="4"/>
  <c r="P254" i="4"/>
  <c r="D253" i="4"/>
  <c r="U223" i="4"/>
  <c r="I222" i="4"/>
  <c r="B201" i="4"/>
  <c r="L127" i="4"/>
  <c r="P23" i="4"/>
  <c r="D23" i="4" s="1"/>
  <c r="D26" i="4" s="1"/>
  <c r="C197" i="4"/>
  <c r="C127" i="4"/>
  <c r="C155" i="4"/>
  <c r="I198" i="4"/>
  <c r="D198" i="4"/>
  <c r="E156" i="4"/>
  <c r="L155" i="4"/>
  <c r="K155" i="4"/>
  <c r="G155" i="4"/>
  <c r="H156" i="4"/>
  <c r="F156" i="4"/>
  <c r="K175" i="4"/>
  <c r="C176" i="4"/>
  <c r="L176" i="4"/>
  <c r="G176" i="4"/>
  <c r="I177" i="4"/>
  <c r="D156" i="4"/>
  <c r="F177" i="4"/>
  <c r="D177" i="4"/>
  <c r="H198" i="4"/>
  <c r="L197" i="4"/>
  <c r="K197" i="4"/>
  <c r="G197" i="4"/>
  <c r="H177" i="4"/>
  <c r="E177" i="4"/>
  <c r="F198" i="4"/>
  <c r="T23" i="4"/>
  <c r="H23" i="4" s="1"/>
  <c r="L23" i="4" s="1"/>
  <c r="N36" i="4"/>
  <c r="B36" i="4" s="1"/>
  <c r="B39" i="4" s="1"/>
  <c r="Q105" i="4"/>
  <c r="E104" i="4"/>
  <c r="N105" i="4"/>
  <c r="B104" i="4"/>
  <c r="T105" i="4"/>
  <c r="H104" i="4"/>
  <c r="H130" i="4"/>
  <c r="T131" i="4"/>
  <c r="R105" i="4"/>
  <c r="F104" i="4"/>
  <c r="D130" i="4"/>
  <c r="P131" i="4"/>
  <c r="G127" i="4"/>
  <c r="B130" i="4"/>
  <c r="N131" i="4"/>
  <c r="F130" i="4"/>
  <c r="R131" i="4"/>
  <c r="P105" i="4"/>
  <c r="D104" i="4"/>
  <c r="U105" i="4"/>
  <c r="I104" i="4"/>
  <c r="Q79" i="4"/>
  <c r="E78" i="4"/>
  <c r="U79" i="4"/>
  <c r="I78" i="4"/>
  <c r="T79" i="4"/>
  <c r="H78" i="4"/>
  <c r="P79" i="4"/>
  <c r="D78" i="4"/>
  <c r="N23" i="4"/>
  <c r="B23" i="4" s="1"/>
  <c r="B26" i="4" s="1"/>
  <c r="B67" i="4"/>
  <c r="R79" i="4"/>
  <c r="F78" i="4"/>
  <c r="N79" i="4"/>
  <c r="B78" i="4"/>
  <c r="H34" i="4"/>
  <c r="K75" i="4"/>
  <c r="I49" i="4"/>
  <c r="E21" i="4"/>
  <c r="C21" i="4" s="1"/>
  <c r="Q22" i="4"/>
  <c r="I21" i="4"/>
  <c r="U22" i="4"/>
  <c r="C128" i="4"/>
  <c r="C76" i="4"/>
  <c r="C102" i="4"/>
  <c r="E103" i="4"/>
  <c r="B103" i="4"/>
  <c r="B77" i="4"/>
  <c r="F129" i="4"/>
  <c r="D77" i="4"/>
  <c r="U129" i="4"/>
  <c r="U130" i="4" s="1"/>
  <c r="I128" i="4"/>
  <c r="E77" i="4"/>
  <c r="H103" i="4"/>
  <c r="D103" i="4"/>
  <c r="K128" i="4"/>
  <c r="L128" i="4"/>
  <c r="G128" i="4"/>
  <c r="I103" i="4"/>
  <c r="H77" i="4"/>
  <c r="F77" i="4"/>
  <c r="I77" i="4"/>
  <c r="F103" i="4"/>
  <c r="D129" i="4"/>
  <c r="K101" i="4"/>
  <c r="H129" i="4"/>
  <c r="K76" i="4"/>
  <c r="L76" i="4"/>
  <c r="G76" i="4"/>
  <c r="L102" i="4"/>
  <c r="G102" i="4"/>
  <c r="K102" i="4" s="1"/>
  <c r="F49" i="4"/>
  <c r="H49" i="4"/>
  <c r="E49" i="4"/>
  <c r="D49" i="4"/>
  <c r="H58" i="4"/>
  <c r="D35" i="4"/>
  <c r="P36" i="4"/>
  <c r="D36" i="4" s="1"/>
  <c r="F35" i="4"/>
  <c r="R36" i="4"/>
  <c r="F36" i="4" s="1"/>
  <c r="I35" i="4"/>
  <c r="U36" i="4"/>
  <c r="I36" i="4" s="1"/>
  <c r="Q36" i="4"/>
  <c r="H35" i="4"/>
  <c r="T36" i="4"/>
  <c r="H36" i="4" s="1"/>
  <c r="F7" i="4"/>
  <c r="R8" i="4"/>
  <c r="E7" i="4"/>
  <c r="Q8" i="4"/>
  <c r="D8" i="4"/>
  <c r="P9" i="4"/>
  <c r="I7" i="4"/>
  <c r="U8" i="4"/>
  <c r="H7" i="4"/>
  <c r="T8" i="4"/>
  <c r="C379" i="4" l="1"/>
  <c r="L425" i="4"/>
  <c r="K425" i="4"/>
  <c r="G425" i="4"/>
  <c r="C358" i="4"/>
  <c r="E401" i="4"/>
  <c r="Q402" i="4"/>
  <c r="U402" i="4"/>
  <c r="I401" i="4"/>
  <c r="E380" i="4"/>
  <c r="Q381" i="4"/>
  <c r="L400" i="4"/>
  <c r="G400" i="4"/>
  <c r="K400" i="4" s="1"/>
  <c r="T402" i="4"/>
  <c r="H401" i="4"/>
  <c r="F401" i="4"/>
  <c r="R402" i="4"/>
  <c r="I380" i="4"/>
  <c r="U381" i="4"/>
  <c r="H424" i="4"/>
  <c r="T426" i="4"/>
  <c r="U423" i="4"/>
  <c r="U425" i="4" s="1"/>
  <c r="I425" i="4" s="1"/>
  <c r="I422" i="4"/>
  <c r="B402" i="4"/>
  <c r="N403" i="4"/>
  <c r="D422" i="4"/>
  <c r="C422" i="4" s="1"/>
  <c r="P423" i="4"/>
  <c r="P425" i="4" s="1"/>
  <c r="D425" i="4" s="1"/>
  <c r="C425" i="4" s="1"/>
  <c r="H381" i="4"/>
  <c r="T382" i="4"/>
  <c r="C421" i="4"/>
  <c r="D401" i="4"/>
  <c r="P402" i="4"/>
  <c r="B423" i="4"/>
  <c r="N424" i="4"/>
  <c r="C400" i="4"/>
  <c r="K379" i="4"/>
  <c r="G379" i="4"/>
  <c r="L379" i="4"/>
  <c r="B381" i="4"/>
  <c r="N382" i="4"/>
  <c r="F380" i="4"/>
  <c r="R381" i="4"/>
  <c r="F423" i="4"/>
  <c r="R424" i="4"/>
  <c r="G422" i="4"/>
  <c r="L422" i="4"/>
  <c r="K422" i="4"/>
  <c r="P382" i="4"/>
  <c r="D381" i="4"/>
  <c r="T321" i="4"/>
  <c r="H320" i="4"/>
  <c r="D342" i="4"/>
  <c r="P343" i="4"/>
  <c r="G22" i="4"/>
  <c r="K22" i="4"/>
  <c r="L22" i="4"/>
  <c r="L338" i="4"/>
  <c r="G338" i="4"/>
  <c r="K338" i="4" s="1"/>
  <c r="C338" i="4"/>
  <c r="I359" i="4"/>
  <c r="U360" i="4"/>
  <c r="F319" i="4"/>
  <c r="R320" i="4"/>
  <c r="K318" i="4"/>
  <c r="G318" i="4"/>
  <c r="L318" i="4"/>
  <c r="C318" i="4"/>
  <c r="N361" i="4"/>
  <c r="B360" i="4"/>
  <c r="F339" i="4"/>
  <c r="R340" i="4"/>
  <c r="P321" i="4"/>
  <c r="D320" i="4"/>
  <c r="H360" i="4"/>
  <c r="T361" i="4"/>
  <c r="B339" i="4"/>
  <c r="N340" i="4"/>
  <c r="E343" i="4"/>
  <c r="I340" i="4"/>
  <c r="U341" i="4"/>
  <c r="P360" i="4"/>
  <c r="D359" i="4"/>
  <c r="Q321" i="4"/>
  <c r="E320" i="4"/>
  <c r="F359" i="4"/>
  <c r="R360" i="4"/>
  <c r="H343" i="4"/>
  <c r="L358" i="4"/>
  <c r="G358" i="4"/>
  <c r="K358" i="4" s="1"/>
  <c r="B320" i="4"/>
  <c r="N321" i="4"/>
  <c r="C34" i="4"/>
  <c r="L34" i="4"/>
  <c r="G34" i="4"/>
  <c r="Q159" i="4"/>
  <c r="E158" i="4"/>
  <c r="Q180" i="4"/>
  <c r="E179" i="4"/>
  <c r="I200" i="4"/>
  <c r="U201" i="4"/>
  <c r="F200" i="4"/>
  <c r="R201" i="4"/>
  <c r="G199" i="4"/>
  <c r="L199" i="4"/>
  <c r="K199" i="4"/>
  <c r="T180" i="4"/>
  <c r="H179" i="4"/>
  <c r="D200" i="4"/>
  <c r="P201" i="4"/>
  <c r="C199" i="4"/>
  <c r="H158" i="4"/>
  <c r="T159" i="4"/>
  <c r="L178" i="4"/>
  <c r="G178" i="4"/>
  <c r="K178" i="4"/>
  <c r="R180" i="4"/>
  <c r="F179" i="4"/>
  <c r="U180" i="4"/>
  <c r="I179" i="4"/>
  <c r="H200" i="4"/>
  <c r="T201" i="4"/>
  <c r="C178" i="4"/>
  <c r="T224" i="4"/>
  <c r="H223" i="4"/>
  <c r="D179" i="4"/>
  <c r="P180" i="4"/>
  <c r="U160" i="4"/>
  <c r="I159" i="4"/>
  <c r="N160" i="4"/>
  <c r="B159" i="4"/>
  <c r="K157" i="4"/>
  <c r="G157" i="4"/>
  <c r="L157" i="4"/>
  <c r="P159" i="4"/>
  <c r="D158" i="4"/>
  <c r="B180" i="4"/>
  <c r="N181" i="4"/>
  <c r="C222" i="4"/>
  <c r="R159" i="4"/>
  <c r="F158" i="4"/>
  <c r="C157" i="4"/>
  <c r="Q255" i="4"/>
  <c r="E254" i="4"/>
  <c r="U286" i="4"/>
  <c r="I285" i="4"/>
  <c r="L285" i="4"/>
  <c r="K285" i="4"/>
  <c r="R287" i="4"/>
  <c r="F286" i="4"/>
  <c r="B223" i="4"/>
  <c r="N224" i="4"/>
  <c r="N256" i="4"/>
  <c r="B255" i="4"/>
  <c r="C285" i="4"/>
  <c r="I255" i="4"/>
  <c r="U256" i="4"/>
  <c r="U224" i="4"/>
  <c r="I223" i="4"/>
  <c r="P287" i="4"/>
  <c r="D286" i="4"/>
  <c r="C253" i="4"/>
  <c r="P255" i="4"/>
  <c r="D254" i="4"/>
  <c r="T286" i="4"/>
  <c r="H285" i="4"/>
  <c r="G285" i="4" s="1"/>
  <c r="D223" i="4"/>
  <c r="P224" i="4"/>
  <c r="E223" i="4"/>
  <c r="Q224" i="4"/>
  <c r="L253" i="4"/>
  <c r="G253" i="4"/>
  <c r="K253" i="4" s="1"/>
  <c r="R255" i="4"/>
  <c r="F254" i="4"/>
  <c r="F223" i="4"/>
  <c r="R224" i="4"/>
  <c r="T255" i="4"/>
  <c r="H254" i="4"/>
  <c r="G222" i="4"/>
  <c r="L222" i="4"/>
  <c r="K222" i="4"/>
  <c r="N287" i="4"/>
  <c r="B286" i="4"/>
  <c r="N203" i="4"/>
  <c r="B202" i="4"/>
  <c r="C198" i="4"/>
  <c r="H26" i="4"/>
  <c r="L26" i="4" s="1"/>
  <c r="G23" i="4"/>
  <c r="K23" i="4" s="1"/>
  <c r="C156" i="4"/>
  <c r="K176" i="4"/>
  <c r="C177" i="4"/>
  <c r="L177" i="4"/>
  <c r="G177" i="4"/>
  <c r="K177" i="4" s="1"/>
  <c r="K156" i="4"/>
  <c r="L156" i="4"/>
  <c r="G156" i="4"/>
  <c r="L198" i="4"/>
  <c r="K198" i="4"/>
  <c r="G198" i="4"/>
  <c r="L130" i="4"/>
  <c r="G130" i="4"/>
  <c r="K130" i="4"/>
  <c r="B131" i="4"/>
  <c r="N132" i="4"/>
  <c r="D131" i="4"/>
  <c r="P132" i="4"/>
  <c r="C130" i="4"/>
  <c r="L104" i="4"/>
  <c r="G104" i="4"/>
  <c r="K104" i="4" s="1"/>
  <c r="R106" i="4"/>
  <c r="F105" i="4"/>
  <c r="T132" i="4"/>
  <c r="H131" i="4"/>
  <c r="U131" i="4"/>
  <c r="I130" i="4"/>
  <c r="T106" i="4"/>
  <c r="H105" i="4"/>
  <c r="U106" i="4"/>
  <c r="I105" i="4"/>
  <c r="C104" i="4"/>
  <c r="N106" i="4"/>
  <c r="B105" i="4"/>
  <c r="P106" i="4"/>
  <c r="D105" i="4"/>
  <c r="R132" i="4"/>
  <c r="F131" i="4"/>
  <c r="Q106" i="4"/>
  <c r="E105" i="4"/>
  <c r="H67" i="4"/>
  <c r="F67" i="4"/>
  <c r="L67" i="4" s="1"/>
  <c r="I39" i="4"/>
  <c r="D39" i="4"/>
  <c r="N80" i="4"/>
  <c r="B79" i="4"/>
  <c r="L78" i="4"/>
  <c r="G78" i="4"/>
  <c r="K78" i="4" s="1"/>
  <c r="R80" i="4"/>
  <c r="F79" i="4"/>
  <c r="H39" i="4"/>
  <c r="B58" i="4"/>
  <c r="C78" i="4"/>
  <c r="P80" i="4"/>
  <c r="D79" i="4"/>
  <c r="H79" i="4"/>
  <c r="T80" i="4"/>
  <c r="U80" i="4"/>
  <c r="I79" i="4"/>
  <c r="F39" i="4"/>
  <c r="K39" i="4" s="1"/>
  <c r="E79" i="4"/>
  <c r="Q80" i="4"/>
  <c r="C129" i="4"/>
  <c r="D67" i="4"/>
  <c r="K49" i="4"/>
  <c r="L49" i="4"/>
  <c r="I58" i="4"/>
  <c r="C67" i="4"/>
  <c r="C77" i="4"/>
  <c r="I22" i="4"/>
  <c r="U23" i="4"/>
  <c r="I23" i="4" s="1"/>
  <c r="B49" i="4"/>
  <c r="Q23" i="4"/>
  <c r="E23" i="4" s="1"/>
  <c r="C23" i="4" s="1"/>
  <c r="E22" i="4"/>
  <c r="C7" i="4"/>
  <c r="L77" i="4"/>
  <c r="G77" i="4"/>
  <c r="K77" i="4" s="1"/>
  <c r="I129" i="4"/>
  <c r="L129" i="4"/>
  <c r="K129" i="4"/>
  <c r="G129" i="4"/>
  <c r="L103" i="4"/>
  <c r="G103" i="4"/>
  <c r="K103" i="4" s="1"/>
  <c r="C103" i="4"/>
  <c r="F58" i="4"/>
  <c r="G49" i="4"/>
  <c r="D58" i="4"/>
  <c r="C49" i="4"/>
  <c r="E58" i="4"/>
  <c r="L36" i="4"/>
  <c r="G36" i="4"/>
  <c r="K36" i="4" s="1"/>
  <c r="L35" i="4"/>
  <c r="K35" i="4"/>
  <c r="G35" i="4"/>
  <c r="C36" i="4"/>
  <c r="C35" i="4"/>
  <c r="Q9" i="4"/>
  <c r="E8" i="4"/>
  <c r="F8" i="4"/>
  <c r="R9" i="4"/>
  <c r="L7" i="4"/>
  <c r="T9" i="4"/>
  <c r="H8" i="4"/>
  <c r="U9" i="4"/>
  <c r="I8" i="4"/>
  <c r="G7" i="4"/>
  <c r="P10" i="4"/>
  <c r="D10" i="4" s="1"/>
  <c r="D9" i="4"/>
  <c r="C380" i="4" l="1"/>
  <c r="D402" i="4"/>
  <c r="P403" i="4"/>
  <c r="R403" i="4"/>
  <c r="F402" i="4"/>
  <c r="L401" i="4"/>
  <c r="G401" i="4"/>
  <c r="K401" i="4" s="1"/>
  <c r="T403" i="4"/>
  <c r="H402" i="4"/>
  <c r="G423" i="4"/>
  <c r="L423" i="4"/>
  <c r="K423" i="4"/>
  <c r="K380" i="4"/>
  <c r="G380" i="4"/>
  <c r="L380" i="4"/>
  <c r="D423" i="4"/>
  <c r="P424" i="4"/>
  <c r="B424" i="4"/>
  <c r="N426" i="4"/>
  <c r="E381" i="4"/>
  <c r="Q382" i="4"/>
  <c r="H382" i="4"/>
  <c r="T383" i="4"/>
  <c r="T384" i="4" s="1"/>
  <c r="H384" i="4" s="1"/>
  <c r="I381" i="4"/>
  <c r="U382" i="4"/>
  <c r="D382" i="4"/>
  <c r="P383" i="4"/>
  <c r="P384" i="4" s="1"/>
  <c r="D384" i="4" s="1"/>
  <c r="R382" i="4"/>
  <c r="F381" i="4"/>
  <c r="I423" i="4"/>
  <c r="U424" i="4"/>
  <c r="F424" i="4"/>
  <c r="R426" i="4"/>
  <c r="N383" i="4"/>
  <c r="N384" i="4" s="1"/>
  <c r="B384" i="4" s="1"/>
  <c r="B382" i="4"/>
  <c r="B403" i="4"/>
  <c r="N404" i="4"/>
  <c r="N405" i="4" s="1"/>
  <c r="B405" i="4" s="1"/>
  <c r="U403" i="4"/>
  <c r="I402" i="4"/>
  <c r="H426" i="4"/>
  <c r="T427" i="4"/>
  <c r="H427" i="4" s="1"/>
  <c r="E402" i="4"/>
  <c r="Q403" i="4"/>
  <c r="C401" i="4"/>
  <c r="D343" i="4"/>
  <c r="T322" i="4"/>
  <c r="H321" i="4"/>
  <c r="N362" i="4"/>
  <c r="B361" i="4"/>
  <c r="B321" i="4"/>
  <c r="N322" i="4"/>
  <c r="B340" i="4"/>
  <c r="N341" i="4"/>
  <c r="F340" i="4"/>
  <c r="R341" i="4"/>
  <c r="I341" i="4"/>
  <c r="U342" i="4"/>
  <c r="F320" i="4"/>
  <c r="R321" i="4"/>
  <c r="K319" i="4"/>
  <c r="G319" i="4"/>
  <c r="L319" i="4"/>
  <c r="R361" i="4"/>
  <c r="F360" i="4"/>
  <c r="I360" i="4"/>
  <c r="U361" i="4"/>
  <c r="T362" i="4"/>
  <c r="H361" i="4"/>
  <c r="Q322" i="4"/>
  <c r="E321" i="4"/>
  <c r="L359" i="4"/>
  <c r="K359" i="4"/>
  <c r="G359" i="4"/>
  <c r="L339" i="4"/>
  <c r="G339" i="4"/>
  <c r="K339" i="4" s="1"/>
  <c r="C339" i="4"/>
  <c r="P322" i="4"/>
  <c r="D321" i="4"/>
  <c r="C359" i="4"/>
  <c r="P361" i="4"/>
  <c r="D360" i="4"/>
  <c r="C319" i="4"/>
  <c r="C200" i="4"/>
  <c r="C179" i="4"/>
  <c r="D180" i="4"/>
  <c r="P181" i="4"/>
  <c r="D201" i="4"/>
  <c r="P202" i="4"/>
  <c r="L158" i="4"/>
  <c r="K158" i="4"/>
  <c r="G158" i="4"/>
  <c r="R160" i="4"/>
  <c r="F159" i="4"/>
  <c r="T225" i="4"/>
  <c r="H224" i="4"/>
  <c r="T181" i="4"/>
  <c r="H180" i="4"/>
  <c r="N182" i="4"/>
  <c r="B181" i="4"/>
  <c r="H201" i="4"/>
  <c r="T202" i="4"/>
  <c r="D159" i="4"/>
  <c r="P160" i="4"/>
  <c r="U181" i="4"/>
  <c r="I180" i="4"/>
  <c r="R202" i="4"/>
  <c r="F201" i="4"/>
  <c r="L179" i="4"/>
  <c r="K179" i="4"/>
  <c r="G179" i="4"/>
  <c r="K200" i="4"/>
  <c r="G200" i="4"/>
  <c r="L200" i="4"/>
  <c r="R181" i="4"/>
  <c r="F180" i="4"/>
  <c r="I201" i="4"/>
  <c r="U202" i="4"/>
  <c r="N161" i="4"/>
  <c r="B160" i="4"/>
  <c r="Q181" i="4"/>
  <c r="E180" i="4"/>
  <c r="H159" i="4"/>
  <c r="T160" i="4"/>
  <c r="C158" i="4"/>
  <c r="U161" i="4"/>
  <c r="I160" i="4"/>
  <c r="Q160" i="4"/>
  <c r="E159" i="4"/>
  <c r="T256" i="4"/>
  <c r="H255" i="4"/>
  <c r="R288" i="4"/>
  <c r="F287" i="4"/>
  <c r="F224" i="4"/>
  <c r="R225" i="4"/>
  <c r="L254" i="4"/>
  <c r="G254" i="4"/>
  <c r="K254" i="4" s="1"/>
  <c r="N257" i="4"/>
  <c r="B256" i="4"/>
  <c r="L286" i="4"/>
  <c r="K286" i="4"/>
  <c r="E224" i="4"/>
  <c r="Q225" i="4"/>
  <c r="U225" i="4"/>
  <c r="I224" i="4"/>
  <c r="U287" i="4"/>
  <c r="I286" i="4"/>
  <c r="C223" i="4"/>
  <c r="T287" i="4"/>
  <c r="H286" i="4"/>
  <c r="G286" i="4" s="1"/>
  <c r="B224" i="4"/>
  <c r="N225" i="4"/>
  <c r="I256" i="4"/>
  <c r="U257" i="4"/>
  <c r="G223" i="4"/>
  <c r="L223" i="4"/>
  <c r="K223" i="4"/>
  <c r="R256" i="4"/>
  <c r="F255" i="4"/>
  <c r="P256" i="4"/>
  <c r="D255" i="4"/>
  <c r="Q256" i="4"/>
  <c r="E255" i="4"/>
  <c r="C254" i="4"/>
  <c r="C286" i="4"/>
  <c r="P288" i="4"/>
  <c r="D287" i="4"/>
  <c r="B287" i="4"/>
  <c r="N288" i="4"/>
  <c r="D224" i="4"/>
  <c r="P225" i="4"/>
  <c r="N204" i="4"/>
  <c r="B203" i="4"/>
  <c r="G26" i="4"/>
  <c r="K26" i="4" s="1"/>
  <c r="G8" i="4"/>
  <c r="U132" i="4"/>
  <c r="I131" i="4"/>
  <c r="Q107" i="4"/>
  <c r="E106" i="4"/>
  <c r="T133" i="4"/>
  <c r="H132" i="4"/>
  <c r="L131" i="4"/>
  <c r="G131" i="4"/>
  <c r="K131" i="4"/>
  <c r="L105" i="4"/>
  <c r="G105" i="4"/>
  <c r="K105" i="4" s="1"/>
  <c r="F132" i="4"/>
  <c r="R133" i="4"/>
  <c r="R107" i="4"/>
  <c r="F106" i="4"/>
  <c r="C105" i="4"/>
  <c r="P107" i="4"/>
  <c r="D106" i="4"/>
  <c r="N107" i="4"/>
  <c r="B106" i="4"/>
  <c r="D132" i="4"/>
  <c r="P133" i="4"/>
  <c r="C131" i="4"/>
  <c r="B132" i="4"/>
  <c r="N133" i="4"/>
  <c r="K67" i="4"/>
  <c r="I106" i="4"/>
  <c r="U107" i="4"/>
  <c r="L39" i="4"/>
  <c r="G39" i="4"/>
  <c r="T107" i="4"/>
  <c r="H106" i="4"/>
  <c r="G67" i="4"/>
  <c r="C79" i="4"/>
  <c r="H80" i="4"/>
  <c r="T81" i="4"/>
  <c r="I67" i="4"/>
  <c r="C39" i="4"/>
  <c r="D80" i="4"/>
  <c r="P81" i="4"/>
  <c r="L79" i="4"/>
  <c r="K79" i="4"/>
  <c r="G79" i="4"/>
  <c r="R81" i="4"/>
  <c r="F80" i="4"/>
  <c r="E80" i="4"/>
  <c r="Q81" i="4"/>
  <c r="I26" i="4"/>
  <c r="U81" i="4"/>
  <c r="I80" i="4"/>
  <c r="N81" i="4"/>
  <c r="B80" i="4"/>
  <c r="G58" i="4"/>
  <c r="C22" i="4"/>
  <c r="C26" i="4" s="1"/>
  <c r="E26" i="4"/>
  <c r="C8" i="4"/>
  <c r="C58" i="4"/>
  <c r="L58" i="4"/>
  <c r="K58" i="4"/>
  <c r="R10" i="4"/>
  <c r="F10" i="4" s="1"/>
  <c r="F9" i="4"/>
  <c r="L8" i="4"/>
  <c r="K8" i="4"/>
  <c r="E9" i="4"/>
  <c r="Q10" i="4"/>
  <c r="E10" i="4" s="1"/>
  <c r="I9" i="4"/>
  <c r="U10" i="4"/>
  <c r="I10" i="4" s="1"/>
  <c r="H9" i="4"/>
  <c r="T10" i="4"/>
  <c r="H10" i="4" s="1"/>
  <c r="D13" i="4"/>
  <c r="H430" i="4" l="1"/>
  <c r="C381" i="4"/>
  <c r="P385" i="4"/>
  <c r="D385" i="4" s="1"/>
  <c r="D383" i="4"/>
  <c r="U404" i="4"/>
  <c r="U405" i="4" s="1"/>
  <c r="I405" i="4" s="1"/>
  <c r="I403" i="4"/>
  <c r="E403" i="4"/>
  <c r="Q404" i="4"/>
  <c r="Q405" i="4" s="1"/>
  <c r="E405" i="4" s="1"/>
  <c r="F382" i="4"/>
  <c r="R383" i="4"/>
  <c r="R384" i="4" s="1"/>
  <c r="F384" i="4" s="1"/>
  <c r="H383" i="4"/>
  <c r="T385" i="4"/>
  <c r="H385" i="4" s="1"/>
  <c r="T404" i="4"/>
  <c r="T405" i="4" s="1"/>
  <c r="H405" i="4" s="1"/>
  <c r="H403" i="4"/>
  <c r="N385" i="4"/>
  <c r="B385" i="4" s="1"/>
  <c r="B383" i="4"/>
  <c r="E382" i="4"/>
  <c r="Q383" i="4"/>
  <c r="Q384" i="4" s="1"/>
  <c r="E384" i="4" s="1"/>
  <c r="G381" i="4"/>
  <c r="K381" i="4" s="1"/>
  <c r="L381" i="4"/>
  <c r="L402" i="4"/>
  <c r="G402" i="4"/>
  <c r="K402" i="4" s="1"/>
  <c r="I382" i="4"/>
  <c r="U383" i="4"/>
  <c r="U384" i="4" s="1"/>
  <c r="I384" i="4" s="1"/>
  <c r="B404" i="4"/>
  <c r="N406" i="4"/>
  <c r="B406" i="4" s="1"/>
  <c r="F403" i="4"/>
  <c r="R404" i="4"/>
  <c r="R405" i="4" s="1"/>
  <c r="F405" i="4" s="1"/>
  <c r="N427" i="4"/>
  <c r="B427" i="4" s="1"/>
  <c r="B426" i="4"/>
  <c r="K424" i="4"/>
  <c r="G424" i="4"/>
  <c r="L424" i="4"/>
  <c r="D424" i="4"/>
  <c r="C424" i="4" s="1"/>
  <c r="P426" i="4"/>
  <c r="D403" i="4"/>
  <c r="P404" i="4"/>
  <c r="P405" i="4" s="1"/>
  <c r="D405" i="4" s="1"/>
  <c r="F426" i="4"/>
  <c r="R427" i="4"/>
  <c r="F427" i="4" s="1"/>
  <c r="I424" i="4"/>
  <c r="U426" i="4"/>
  <c r="C423" i="4"/>
  <c r="C402" i="4"/>
  <c r="C360" i="4"/>
  <c r="T323" i="4"/>
  <c r="H323" i="4" s="1"/>
  <c r="H322" i="4"/>
  <c r="C159" i="4"/>
  <c r="P362" i="4"/>
  <c r="D361" i="4"/>
  <c r="I342" i="4"/>
  <c r="U343" i="4"/>
  <c r="G320" i="4"/>
  <c r="K320" i="4" s="1"/>
  <c r="L320" i="4"/>
  <c r="Q323" i="4"/>
  <c r="E322" i="4"/>
  <c r="T363" i="4"/>
  <c r="H362" i="4"/>
  <c r="C320" i="4"/>
  <c r="F341" i="4"/>
  <c r="R342" i="4"/>
  <c r="I361" i="4"/>
  <c r="U362" i="4"/>
  <c r="L340" i="4"/>
  <c r="G340" i="4"/>
  <c r="K340" i="4" s="1"/>
  <c r="C340" i="4"/>
  <c r="B341" i="4"/>
  <c r="N342" i="4"/>
  <c r="F321" i="4"/>
  <c r="C321" i="4" s="1"/>
  <c r="R322" i="4"/>
  <c r="R362" i="4"/>
  <c r="F361" i="4"/>
  <c r="N323" i="4"/>
  <c r="B322" i="4"/>
  <c r="P323" i="4"/>
  <c r="D322" i="4"/>
  <c r="N363" i="4"/>
  <c r="B362" i="4"/>
  <c r="L360" i="4"/>
  <c r="G360" i="4"/>
  <c r="K360" i="4" s="1"/>
  <c r="F181" i="4"/>
  <c r="R182" i="4"/>
  <c r="B182" i="4"/>
  <c r="N183" i="4"/>
  <c r="L180" i="4"/>
  <c r="G180" i="4"/>
  <c r="K180" i="4"/>
  <c r="H181" i="4"/>
  <c r="T182" i="4"/>
  <c r="E160" i="4"/>
  <c r="Q161" i="4"/>
  <c r="T226" i="4"/>
  <c r="H225" i="4"/>
  <c r="U162" i="4"/>
  <c r="I161" i="4"/>
  <c r="K159" i="4"/>
  <c r="L159" i="4"/>
  <c r="G159" i="4"/>
  <c r="R161" i="4"/>
  <c r="F160" i="4"/>
  <c r="T161" i="4"/>
  <c r="H160" i="4"/>
  <c r="G201" i="4"/>
  <c r="L201" i="4"/>
  <c r="K201" i="4"/>
  <c r="F202" i="4"/>
  <c r="R203" i="4"/>
  <c r="Q182" i="4"/>
  <c r="E181" i="4"/>
  <c r="I181" i="4"/>
  <c r="U182" i="4"/>
  <c r="P203" i="4"/>
  <c r="D202" i="4"/>
  <c r="D160" i="4"/>
  <c r="P161" i="4"/>
  <c r="C201" i="4"/>
  <c r="B161" i="4"/>
  <c r="N162" i="4"/>
  <c r="D181" i="4"/>
  <c r="P182" i="4"/>
  <c r="I202" i="4"/>
  <c r="U203" i="4"/>
  <c r="H202" i="4"/>
  <c r="T203" i="4"/>
  <c r="C180" i="4"/>
  <c r="T288" i="4"/>
  <c r="H287" i="4"/>
  <c r="G287" i="4" s="1"/>
  <c r="K287" i="4" s="1"/>
  <c r="C255" i="4"/>
  <c r="B225" i="4"/>
  <c r="N226" i="4"/>
  <c r="Q257" i="4"/>
  <c r="E256" i="4"/>
  <c r="P257" i="4"/>
  <c r="D256" i="4"/>
  <c r="R226" i="4"/>
  <c r="F225" i="4"/>
  <c r="C224" i="4"/>
  <c r="G224" i="4"/>
  <c r="L224" i="4"/>
  <c r="K224" i="4"/>
  <c r="N258" i="4"/>
  <c r="B257" i="4"/>
  <c r="L255" i="4"/>
  <c r="G255" i="4"/>
  <c r="K255" i="4" s="1"/>
  <c r="R257" i="4"/>
  <c r="F256" i="4"/>
  <c r="R289" i="4"/>
  <c r="F288" i="4"/>
  <c r="C287" i="4"/>
  <c r="I257" i="4"/>
  <c r="U258" i="4"/>
  <c r="P289" i="4"/>
  <c r="D288" i="4"/>
  <c r="U288" i="4"/>
  <c r="I287" i="4"/>
  <c r="B288" i="4"/>
  <c r="N289" i="4"/>
  <c r="U226" i="4"/>
  <c r="I225" i="4"/>
  <c r="D225" i="4"/>
  <c r="P226" i="4"/>
  <c r="E225" i="4"/>
  <c r="Q226" i="4"/>
  <c r="T257" i="4"/>
  <c r="H256" i="4"/>
  <c r="B204" i="4"/>
  <c r="N205" i="4"/>
  <c r="T108" i="4"/>
  <c r="H107" i="4"/>
  <c r="L106" i="4"/>
  <c r="G106" i="4"/>
  <c r="K106" i="4" s="1"/>
  <c r="R108" i="4"/>
  <c r="F107" i="4"/>
  <c r="F133" i="4"/>
  <c r="R134" i="4"/>
  <c r="U108" i="4"/>
  <c r="I107" i="4"/>
  <c r="G132" i="4"/>
  <c r="K132" i="4"/>
  <c r="L132" i="4"/>
  <c r="B133" i="4"/>
  <c r="N134" i="4"/>
  <c r="D133" i="4"/>
  <c r="P134" i="4"/>
  <c r="C132" i="4"/>
  <c r="T134" i="4"/>
  <c r="H133" i="4"/>
  <c r="N108" i="4"/>
  <c r="B107" i="4"/>
  <c r="Q108" i="4"/>
  <c r="E107" i="4"/>
  <c r="C106" i="4"/>
  <c r="P108" i="4"/>
  <c r="D107" i="4"/>
  <c r="U133" i="4"/>
  <c r="I132" i="4"/>
  <c r="U82" i="4"/>
  <c r="I81" i="4"/>
  <c r="Q82" i="4"/>
  <c r="E81" i="4"/>
  <c r="K80" i="4"/>
  <c r="L80" i="4"/>
  <c r="G80" i="4"/>
  <c r="F81" i="4"/>
  <c r="R82" i="4"/>
  <c r="P82" i="4"/>
  <c r="D81" i="4"/>
  <c r="C80" i="4"/>
  <c r="C10" i="4"/>
  <c r="N82" i="4"/>
  <c r="B81" i="4"/>
  <c r="T82" i="4"/>
  <c r="H81" i="4"/>
  <c r="G10" i="4"/>
  <c r="G9" i="4"/>
  <c r="I13" i="4"/>
  <c r="E13" i="4"/>
  <c r="K9" i="4"/>
  <c r="L9" i="4"/>
  <c r="F13" i="4"/>
  <c r="L13" i="4" s="1"/>
  <c r="K10" i="4"/>
  <c r="L10" i="4"/>
  <c r="C9" i="4"/>
  <c r="H13" i="4"/>
  <c r="H388" i="4" l="1"/>
  <c r="C382" i="4"/>
  <c r="B430" i="4"/>
  <c r="L405" i="4"/>
  <c r="G405" i="4"/>
  <c r="K405" i="4" s="1"/>
  <c r="C405" i="4"/>
  <c r="C384" i="4"/>
  <c r="L384" i="4"/>
  <c r="K384" i="4"/>
  <c r="G384" i="4"/>
  <c r="B388" i="4"/>
  <c r="F404" i="4"/>
  <c r="R406" i="4"/>
  <c r="F406" i="4" s="1"/>
  <c r="B409" i="4"/>
  <c r="T406" i="4"/>
  <c r="H406" i="4" s="1"/>
  <c r="H404" i="4"/>
  <c r="F383" i="4"/>
  <c r="R385" i="4"/>
  <c r="F385" i="4" s="1"/>
  <c r="K382" i="4"/>
  <c r="G382" i="4"/>
  <c r="L382" i="4"/>
  <c r="I383" i="4"/>
  <c r="U385" i="4"/>
  <c r="I385" i="4" s="1"/>
  <c r="D404" i="4"/>
  <c r="P406" i="4"/>
  <c r="D406" i="4" s="1"/>
  <c r="E404" i="4"/>
  <c r="Q406" i="4"/>
  <c r="E406" i="4" s="1"/>
  <c r="U406" i="4"/>
  <c r="I406" i="4" s="1"/>
  <c r="I404" i="4"/>
  <c r="L403" i="4"/>
  <c r="G403" i="4"/>
  <c r="K403" i="4" s="1"/>
  <c r="I426" i="4"/>
  <c r="U427" i="4"/>
  <c r="I427" i="4" s="1"/>
  <c r="C403" i="4"/>
  <c r="L426" i="4"/>
  <c r="K426" i="4"/>
  <c r="G426" i="4"/>
  <c r="E383" i="4"/>
  <c r="Q385" i="4"/>
  <c r="E385" i="4" s="1"/>
  <c r="D388" i="4"/>
  <c r="L427" i="4"/>
  <c r="K427" i="4"/>
  <c r="G427" i="4"/>
  <c r="F430" i="4"/>
  <c r="D426" i="4"/>
  <c r="C426" i="4" s="1"/>
  <c r="P427" i="4"/>
  <c r="D427" i="4" s="1"/>
  <c r="H326" i="4"/>
  <c r="C361" i="4"/>
  <c r="C160" i="4"/>
  <c r="G13" i="4"/>
  <c r="B342" i="4"/>
  <c r="N343" i="4"/>
  <c r="H363" i="4"/>
  <c r="E323" i="4"/>
  <c r="K321" i="4"/>
  <c r="G321" i="4"/>
  <c r="L321" i="4"/>
  <c r="I343" i="4"/>
  <c r="B363" i="4"/>
  <c r="P363" i="4"/>
  <c r="D362" i="4"/>
  <c r="U363" i="4"/>
  <c r="I362" i="4"/>
  <c r="D323" i="4"/>
  <c r="B323" i="4"/>
  <c r="F342" i="4"/>
  <c r="R343" i="4"/>
  <c r="R363" i="4"/>
  <c r="F362" i="4"/>
  <c r="F322" i="4"/>
  <c r="C322" i="4" s="1"/>
  <c r="R323" i="4"/>
  <c r="L361" i="4"/>
  <c r="K361" i="4"/>
  <c r="G361" i="4"/>
  <c r="L341" i="4"/>
  <c r="G341" i="4"/>
  <c r="K341" i="4" s="1"/>
  <c r="C341" i="4"/>
  <c r="L287" i="4"/>
  <c r="U163" i="4"/>
  <c r="I162" i="4"/>
  <c r="T204" i="4"/>
  <c r="H203" i="4"/>
  <c r="Q183" i="4"/>
  <c r="E182" i="4"/>
  <c r="H226" i="4"/>
  <c r="T227" i="4"/>
  <c r="F203" i="4"/>
  <c r="R204" i="4"/>
  <c r="Q162" i="4"/>
  <c r="E161" i="4"/>
  <c r="I203" i="4"/>
  <c r="U204" i="4"/>
  <c r="L202" i="4"/>
  <c r="K202" i="4"/>
  <c r="G202" i="4"/>
  <c r="T183" i="4"/>
  <c r="H182" i="4"/>
  <c r="P183" i="4"/>
  <c r="D182" i="4"/>
  <c r="P204" i="4"/>
  <c r="D203" i="4"/>
  <c r="C256" i="4"/>
  <c r="C181" i="4"/>
  <c r="N163" i="4"/>
  <c r="B162" i="4"/>
  <c r="H161" i="4"/>
  <c r="T162" i="4"/>
  <c r="G160" i="4"/>
  <c r="K160" i="4"/>
  <c r="L160" i="4"/>
  <c r="N184" i="4"/>
  <c r="B183" i="4"/>
  <c r="U183" i="4"/>
  <c r="I182" i="4"/>
  <c r="P162" i="4"/>
  <c r="D161" i="4"/>
  <c r="R162" i="4"/>
  <c r="F161" i="4"/>
  <c r="R183" i="4"/>
  <c r="F182" i="4"/>
  <c r="C202" i="4"/>
  <c r="L181" i="4"/>
  <c r="G181" i="4"/>
  <c r="K181" i="4" s="1"/>
  <c r="C133" i="4"/>
  <c r="E226" i="4"/>
  <c r="Q227" i="4"/>
  <c r="L256" i="4"/>
  <c r="G256" i="4"/>
  <c r="K256" i="4" s="1"/>
  <c r="F226" i="4"/>
  <c r="R227" i="4"/>
  <c r="D226" i="4"/>
  <c r="P227" i="4"/>
  <c r="U227" i="4"/>
  <c r="I226" i="4"/>
  <c r="P258" i="4"/>
  <c r="D257" i="4"/>
  <c r="Q258" i="4"/>
  <c r="E257" i="4"/>
  <c r="B289" i="4"/>
  <c r="N290" i="4"/>
  <c r="B226" i="4"/>
  <c r="N227" i="4"/>
  <c r="I258" i="4"/>
  <c r="U259" i="4"/>
  <c r="L288" i="4"/>
  <c r="K288" i="4"/>
  <c r="R258" i="4"/>
  <c r="F257" i="4"/>
  <c r="G225" i="4"/>
  <c r="L225" i="4"/>
  <c r="K225" i="4"/>
  <c r="T258" i="4"/>
  <c r="H257" i="4"/>
  <c r="C225" i="4"/>
  <c r="C288" i="4"/>
  <c r="T289" i="4"/>
  <c r="H288" i="4"/>
  <c r="G288" i="4" s="1"/>
  <c r="R290" i="4"/>
  <c r="F289" i="4"/>
  <c r="N259" i="4"/>
  <c r="B258" i="4"/>
  <c r="U289" i="4"/>
  <c r="I288" i="4"/>
  <c r="D289" i="4"/>
  <c r="P290" i="4"/>
  <c r="N206" i="4"/>
  <c r="B205" i="4"/>
  <c r="B134" i="4"/>
  <c r="N135" i="4"/>
  <c r="F134" i="4"/>
  <c r="R135" i="4"/>
  <c r="L107" i="4"/>
  <c r="G107" i="4"/>
  <c r="K107" i="4" s="1"/>
  <c r="N109" i="4"/>
  <c r="B108" i="4"/>
  <c r="R109" i="4"/>
  <c r="F108" i="4"/>
  <c r="U109" i="4"/>
  <c r="I108" i="4"/>
  <c r="G133" i="4"/>
  <c r="L133" i="4"/>
  <c r="K133" i="4"/>
  <c r="C107" i="4"/>
  <c r="P109" i="4"/>
  <c r="D108" i="4"/>
  <c r="H134" i="4"/>
  <c r="T135" i="4"/>
  <c r="U134" i="4"/>
  <c r="I133" i="4"/>
  <c r="E108" i="4"/>
  <c r="Q109" i="4"/>
  <c r="D134" i="4"/>
  <c r="P135" i="4"/>
  <c r="T109" i="4"/>
  <c r="H108" i="4"/>
  <c r="C81" i="4"/>
  <c r="N83" i="4"/>
  <c r="B82" i="4"/>
  <c r="P83" i="4"/>
  <c r="D82" i="4"/>
  <c r="K81" i="4"/>
  <c r="L81" i="4"/>
  <c r="G81" i="4"/>
  <c r="T83" i="4"/>
  <c r="H82" i="4"/>
  <c r="C13" i="4"/>
  <c r="R83" i="4"/>
  <c r="F82" i="4"/>
  <c r="Q83" i="4"/>
  <c r="E82" i="4"/>
  <c r="U83" i="4"/>
  <c r="I82" i="4"/>
  <c r="K13" i="4"/>
  <c r="I430" i="4" l="1"/>
  <c r="E388" i="4"/>
  <c r="C383" i="4"/>
  <c r="I388" i="4"/>
  <c r="C406" i="4"/>
  <c r="D409" i="4"/>
  <c r="K385" i="4"/>
  <c r="G385" i="4"/>
  <c r="L385" i="4"/>
  <c r="F388" i="4"/>
  <c r="K383" i="4"/>
  <c r="G383" i="4"/>
  <c r="L383" i="4"/>
  <c r="H409" i="4"/>
  <c r="G430" i="4"/>
  <c r="C385" i="4"/>
  <c r="C388" i="4" s="1"/>
  <c r="L406" i="4"/>
  <c r="G406" i="4"/>
  <c r="F409" i="4"/>
  <c r="I409" i="4"/>
  <c r="L404" i="4"/>
  <c r="G404" i="4"/>
  <c r="K404" i="4" s="1"/>
  <c r="C404" i="4"/>
  <c r="C427" i="4"/>
  <c r="C430" i="4" s="1"/>
  <c r="D430" i="4"/>
  <c r="L430" i="4"/>
  <c r="K430" i="4"/>
  <c r="E409" i="4"/>
  <c r="C362" i="4"/>
  <c r="F363" i="4"/>
  <c r="F343" i="4"/>
  <c r="I363" i="4"/>
  <c r="F323" i="4"/>
  <c r="C323" i="4" s="1"/>
  <c r="B343" i="4"/>
  <c r="L342" i="4"/>
  <c r="G342" i="4"/>
  <c r="K342" i="4" s="1"/>
  <c r="C342" i="4"/>
  <c r="K322" i="4"/>
  <c r="G322" i="4"/>
  <c r="L322" i="4"/>
  <c r="L362" i="4"/>
  <c r="K362" i="4"/>
  <c r="G362" i="4"/>
  <c r="D363" i="4"/>
  <c r="C289" i="4"/>
  <c r="I204" i="4"/>
  <c r="U205" i="4"/>
  <c r="T163" i="4"/>
  <c r="H162" i="4"/>
  <c r="E162" i="4"/>
  <c r="Q163" i="4"/>
  <c r="L182" i="4"/>
  <c r="G182" i="4"/>
  <c r="K182" i="4"/>
  <c r="B163" i="4"/>
  <c r="N164" i="4"/>
  <c r="F204" i="4"/>
  <c r="R205" i="4"/>
  <c r="G203" i="4"/>
  <c r="L203" i="4"/>
  <c r="K203" i="4"/>
  <c r="L161" i="4"/>
  <c r="K161" i="4"/>
  <c r="G161" i="4"/>
  <c r="T228" i="4"/>
  <c r="H227" i="4"/>
  <c r="R163" i="4"/>
  <c r="F162" i="4"/>
  <c r="C203" i="4"/>
  <c r="C161" i="4"/>
  <c r="P205" i="4"/>
  <c r="D204" i="4"/>
  <c r="P163" i="4"/>
  <c r="D162" i="4"/>
  <c r="C182" i="4"/>
  <c r="E183" i="4"/>
  <c r="Q184" i="4"/>
  <c r="R184" i="4"/>
  <c r="F183" i="4"/>
  <c r="P184" i="4"/>
  <c r="D183" i="4"/>
  <c r="I183" i="4"/>
  <c r="U184" i="4"/>
  <c r="H204" i="4"/>
  <c r="T205" i="4"/>
  <c r="T184" i="4"/>
  <c r="H183" i="4"/>
  <c r="C257" i="4"/>
  <c r="N185" i="4"/>
  <c r="B184" i="4"/>
  <c r="U164" i="4"/>
  <c r="I163" i="4"/>
  <c r="C226" i="4"/>
  <c r="L257" i="4"/>
  <c r="G257" i="4"/>
  <c r="K257" i="4" s="1"/>
  <c r="P259" i="4"/>
  <c r="D258" i="4"/>
  <c r="D227" i="4"/>
  <c r="P228" i="4"/>
  <c r="L289" i="4"/>
  <c r="K289" i="4"/>
  <c r="I259" i="4"/>
  <c r="U260" i="4"/>
  <c r="F227" i="4"/>
  <c r="R228" i="4"/>
  <c r="R259" i="4"/>
  <c r="F258" i="4"/>
  <c r="G226" i="4"/>
  <c r="L226" i="4"/>
  <c r="K226" i="4"/>
  <c r="D290" i="4"/>
  <c r="P291" i="4"/>
  <c r="B227" i="4"/>
  <c r="N228" i="4"/>
  <c r="U228" i="4"/>
  <c r="I227" i="4"/>
  <c r="U290" i="4"/>
  <c r="I289" i="4"/>
  <c r="N260" i="4"/>
  <c r="B259" i="4"/>
  <c r="T290" i="4"/>
  <c r="H289" i="4"/>
  <c r="G289" i="4" s="1"/>
  <c r="F290" i="4"/>
  <c r="R291" i="4"/>
  <c r="E227" i="4"/>
  <c r="Q228" i="4"/>
  <c r="B290" i="4"/>
  <c r="N291" i="4"/>
  <c r="T259" i="4"/>
  <c r="H258" i="4"/>
  <c r="Q259" i="4"/>
  <c r="E258" i="4"/>
  <c r="B206" i="4"/>
  <c r="N207" i="4"/>
  <c r="B207" i="4" s="1"/>
  <c r="C134" i="4"/>
  <c r="T110" i="4"/>
  <c r="H109" i="4"/>
  <c r="U110" i="4"/>
  <c r="I109" i="4"/>
  <c r="D135" i="4"/>
  <c r="P136" i="4"/>
  <c r="L108" i="4"/>
  <c r="G108" i="4"/>
  <c r="K108" i="4" s="1"/>
  <c r="F109" i="4"/>
  <c r="R110" i="4"/>
  <c r="E109" i="4"/>
  <c r="Q110" i="4"/>
  <c r="N110" i="4"/>
  <c r="B109" i="4"/>
  <c r="U135" i="4"/>
  <c r="I134" i="4"/>
  <c r="T136" i="4"/>
  <c r="H135" i="4"/>
  <c r="F135" i="4"/>
  <c r="R136" i="4"/>
  <c r="G134" i="4"/>
  <c r="L134" i="4"/>
  <c r="K134" i="4"/>
  <c r="C108" i="4"/>
  <c r="B135" i="4"/>
  <c r="N136" i="4"/>
  <c r="P110" i="4"/>
  <c r="D109" i="4"/>
  <c r="U84" i="4"/>
  <c r="I83" i="4"/>
  <c r="L82" i="4"/>
  <c r="K82" i="4"/>
  <c r="G82" i="4"/>
  <c r="Q84" i="4"/>
  <c r="E83" i="4"/>
  <c r="C82" i="4"/>
  <c r="P84" i="4"/>
  <c r="D83" i="4"/>
  <c r="T84" i="4"/>
  <c r="H83" i="4"/>
  <c r="R84" i="4"/>
  <c r="F83" i="4"/>
  <c r="N84" i="4"/>
  <c r="B83" i="4"/>
  <c r="G409" i="4" l="1"/>
  <c r="C363" i="4"/>
  <c r="L409" i="4"/>
  <c r="K409" i="4"/>
  <c r="K406" i="4"/>
  <c r="L388" i="4"/>
  <c r="K388" i="4"/>
  <c r="G388" i="4"/>
  <c r="C409" i="4"/>
  <c r="L343" i="4"/>
  <c r="G343" i="4"/>
  <c r="K343" i="4" s="1"/>
  <c r="C343" i="4"/>
  <c r="K323" i="4"/>
  <c r="G323" i="4"/>
  <c r="L323" i="4"/>
  <c r="L363" i="4"/>
  <c r="G363" i="4"/>
  <c r="K363" i="4" s="1"/>
  <c r="C162" i="4"/>
  <c r="C204" i="4"/>
  <c r="C290" i="4"/>
  <c r="N186" i="4"/>
  <c r="B186" i="4" s="1"/>
  <c r="B185" i="4"/>
  <c r="B189" i="4" s="1"/>
  <c r="P164" i="4"/>
  <c r="D163" i="4"/>
  <c r="R206" i="4"/>
  <c r="F205" i="4"/>
  <c r="G204" i="4"/>
  <c r="K204" i="4"/>
  <c r="L204" i="4"/>
  <c r="T185" i="4"/>
  <c r="H184" i="4"/>
  <c r="D205" i="4"/>
  <c r="P206" i="4"/>
  <c r="N165" i="4"/>
  <c r="B165" i="4" s="1"/>
  <c r="B164" i="4"/>
  <c r="I184" i="4"/>
  <c r="U185" i="4"/>
  <c r="L162" i="4"/>
  <c r="G162" i="4"/>
  <c r="K162" i="4"/>
  <c r="F163" i="4"/>
  <c r="R164" i="4"/>
  <c r="E163" i="4"/>
  <c r="Q164" i="4"/>
  <c r="T206" i="4"/>
  <c r="H205" i="4"/>
  <c r="C183" i="4"/>
  <c r="T229" i="4"/>
  <c r="H228" i="4"/>
  <c r="P185" i="4"/>
  <c r="D184" i="4"/>
  <c r="G183" i="4"/>
  <c r="L183" i="4"/>
  <c r="K183" i="4"/>
  <c r="T164" i="4"/>
  <c r="H163" i="4"/>
  <c r="R185" i="4"/>
  <c r="F184" i="4"/>
  <c r="U206" i="4"/>
  <c r="I205" i="4"/>
  <c r="I164" i="4"/>
  <c r="U165" i="4"/>
  <c r="I165" i="4" s="1"/>
  <c r="E184" i="4"/>
  <c r="Q185" i="4"/>
  <c r="B210" i="4"/>
  <c r="T260" i="4"/>
  <c r="H259" i="4"/>
  <c r="C258" i="4"/>
  <c r="G227" i="4"/>
  <c r="L227" i="4"/>
  <c r="K227" i="4"/>
  <c r="U291" i="4"/>
  <c r="I290" i="4"/>
  <c r="Q260" i="4"/>
  <c r="E259" i="4"/>
  <c r="D291" i="4"/>
  <c r="P292" i="4"/>
  <c r="E228" i="4"/>
  <c r="Q229" i="4"/>
  <c r="F228" i="4"/>
  <c r="R229" i="4"/>
  <c r="I260" i="4"/>
  <c r="U261" i="4"/>
  <c r="D228" i="4"/>
  <c r="P229" i="4"/>
  <c r="F291" i="4"/>
  <c r="R292" i="4"/>
  <c r="C227" i="4"/>
  <c r="B291" i="4"/>
  <c r="N292" i="4"/>
  <c r="P260" i="4"/>
  <c r="D259" i="4"/>
  <c r="L258" i="4"/>
  <c r="G258" i="4"/>
  <c r="K258" i="4" s="1"/>
  <c r="T291" i="4"/>
  <c r="H290" i="4"/>
  <c r="L290" i="4" s="1"/>
  <c r="N261" i="4"/>
  <c r="B260" i="4"/>
  <c r="U229" i="4"/>
  <c r="I228" i="4"/>
  <c r="B228" i="4"/>
  <c r="N229" i="4"/>
  <c r="R260" i="4"/>
  <c r="F259" i="4"/>
  <c r="C109" i="4"/>
  <c r="N111" i="4"/>
  <c r="B110" i="4"/>
  <c r="E110" i="4"/>
  <c r="Q111" i="4"/>
  <c r="P111" i="4"/>
  <c r="D110" i="4"/>
  <c r="N137" i="4"/>
  <c r="B136" i="4"/>
  <c r="F110" i="4"/>
  <c r="R111" i="4"/>
  <c r="I135" i="4"/>
  <c r="U136" i="4"/>
  <c r="D136" i="4"/>
  <c r="P137" i="4"/>
  <c r="L109" i="4"/>
  <c r="G109" i="4"/>
  <c r="K109" i="4" s="1"/>
  <c r="C135" i="4"/>
  <c r="R137" i="4"/>
  <c r="F136" i="4"/>
  <c r="G135" i="4"/>
  <c r="L135" i="4"/>
  <c r="K135" i="4"/>
  <c r="U111" i="4"/>
  <c r="I110" i="4"/>
  <c r="H136" i="4"/>
  <c r="T137" i="4"/>
  <c r="H110" i="4"/>
  <c r="T111" i="4"/>
  <c r="T85" i="4"/>
  <c r="H84" i="4"/>
  <c r="C83" i="4"/>
  <c r="P85" i="4"/>
  <c r="D84" i="4"/>
  <c r="Q85" i="4"/>
  <c r="E84" i="4"/>
  <c r="L83" i="4"/>
  <c r="G83" i="4"/>
  <c r="K83" i="4"/>
  <c r="B84" i="4"/>
  <c r="N85" i="4"/>
  <c r="R85" i="4"/>
  <c r="F84" i="4"/>
  <c r="U85" i="4"/>
  <c r="I84" i="4"/>
  <c r="I168" i="4" l="1"/>
  <c r="B168" i="4"/>
  <c r="T186" i="4"/>
  <c r="H186" i="4" s="1"/>
  <c r="H185" i="4"/>
  <c r="H189" i="4" s="1"/>
  <c r="U207" i="4"/>
  <c r="I207" i="4" s="1"/>
  <c r="I206" i="4"/>
  <c r="E164" i="4"/>
  <c r="Q165" i="4"/>
  <c r="E165" i="4" s="1"/>
  <c r="R186" i="4"/>
  <c r="F186" i="4" s="1"/>
  <c r="F185" i="4"/>
  <c r="R165" i="4"/>
  <c r="F165" i="4" s="1"/>
  <c r="F164" i="4"/>
  <c r="L163" i="4"/>
  <c r="K163" i="4"/>
  <c r="G163" i="4"/>
  <c r="K205" i="4"/>
  <c r="G205" i="4"/>
  <c r="L205" i="4"/>
  <c r="T207" i="4"/>
  <c r="H207" i="4" s="1"/>
  <c r="H206" i="4"/>
  <c r="R207" i="4"/>
  <c r="F207" i="4" s="1"/>
  <c r="F206" i="4"/>
  <c r="C163" i="4"/>
  <c r="P165" i="4"/>
  <c r="D165" i="4" s="1"/>
  <c r="D164" i="4"/>
  <c r="I185" i="4"/>
  <c r="U186" i="4"/>
  <c r="I186" i="4" s="1"/>
  <c r="T165" i="4"/>
  <c r="H165" i="4" s="1"/>
  <c r="H164" i="4"/>
  <c r="C184" i="4"/>
  <c r="G184" i="4"/>
  <c r="K184" i="4"/>
  <c r="L184" i="4"/>
  <c r="P186" i="4"/>
  <c r="D186" i="4" s="1"/>
  <c r="D185" i="4"/>
  <c r="Q186" i="4"/>
  <c r="E186" i="4" s="1"/>
  <c r="E185" i="4"/>
  <c r="C291" i="4"/>
  <c r="T230" i="4"/>
  <c r="H229" i="4"/>
  <c r="P207" i="4"/>
  <c r="D207" i="4" s="1"/>
  <c r="D206" i="4"/>
  <c r="C205" i="4"/>
  <c r="C259" i="4"/>
  <c r="T292" i="4"/>
  <c r="H291" i="4"/>
  <c r="G291" i="4" s="1"/>
  <c r="R261" i="4"/>
  <c r="F260" i="4"/>
  <c r="Q261" i="4"/>
  <c r="E260" i="4"/>
  <c r="B292" i="4"/>
  <c r="N293" i="4"/>
  <c r="G228" i="4"/>
  <c r="L228" i="4"/>
  <c r="K228" i="4"/>
  <c r="L259" i="4"/>
  <c r="G259" i="4"/>
  <c r="K259" i="4" s="1"/>
  <c r="G290" i="4"/>
  <c r="K290" i="4" s="1"/>
  <c r="D229" i="4"/>
  <c r="P230" i="4"/>
  <c r="C228" i="4"/>
  <c r="F229" i="4"/>
  <c r="R230" i="4"/>
  <c r="E229" i="4"/>
  <c r="Q230" i="4"/>
  <c r="B229" i="4"/>
  <c r="N230" i="4"/>
  <c r="D292" i="4"/>
  <c r="P293" i="4"/>
  <c r="P261" i="4"/>
  <c r="D260" i="4"/>
  <c r="U292" i="4"/>
  <c r="I291" i="4"/>
  <c r="F292" i="4"/>
  <c r="R293" i="4"/>
  <c r="L291" i="4"/>
  <c r="K291" i="4"/>
  <c r="U230" i="4"/>
  <c r="I229" i="4"/>
  <c r="I261" i="4"/>
  <c r="U262" i="4"/>
  <c r="N262" i="4"/>
  <c r="B261" i="4"/>
  <c r="T261" i="4"/>
  <c r="H260" i="4"/>
  <c r="D137" i="4"/>
  <c r="P138" i="4"/>
  <c r="C136" i="4"/>
  <c r="H111" i="4"/>
  <c r="T112" i="4"/>
  <c r="I136" i="4"/>
  <c r="U137" i="4"/>
  <c r="R112" i="4"/>
  <c r="F111" i="4"/>
  <c r="L110" i="4"/>
  <c r="G110" i="4"/>
  <c r="K110" i="4" s="1"/>
  <c r="U112" i="4"/>
  <c r="I111" i="4"/>
  <c r="B137" i="4"/>
  <c r="N138" i="4"/>
  <c r="H137" i="4"/>
  <c r="T138" i="4"/>
  <c r="C110" i="4"/>
  <c r="K136" i="4"/>
  <c r="G136" i="4"/>
  <c r="L136" i="4"/>
  <c r="Q112" i="4"/>
  <c r="E111" i="4"/>
  <c r="P112" i="4"/>
  <c r="D111" i="4"/>
  <c r="F137" i="4"/>
  <c r="R138" i="4"/>
  <c r="B111" i="4"/>
  <c r="N112" i="4"/>
  <c r="K84" i="4"/>
  <c r="G84" i="4"/>
  <c r="L84" i="4"/>
  <c r="R86" i="4"/>
  <c r="F85" i="4"/>
  <c r="N86" i="4"/>
  <c r="B85" i="4"/>
  <c r="D85" i="4"/>
  <c r="P86" i="4"/>
  <c r="E85" i="4"/>
  <c r="Q86" i="4"/>
  <c r="I85" i="4"/>
  <c r="U86" i="4"/>
  <c r="C84" i="4"/>
  <c r="T86" i="4"/>
  <c r="H85" i="4"/>
  <c r="E168" i="4" l="1"/>
  <c r="H168" i="4"/>
  <c r="D168" i="4"/>
  <c r="H210" i="4"/>
  <c r="I189" i="4"/>
  <c r="C292" i="4"/>
  <c r="E189" i="4"/>
  <c r="I210" i="4"/>
  <c r="H230" i="4"/>
  <c r="T231" i="4"/>
  <c r="L164" i="4"/>
  <c r="K164" i="4"/>
  <c r="G164" i="4"/>
  <c r="K165" i="4"/>
  <c r="L165" i="4"/>
  <c r="G165" i="4"/>
  <c r="G185" i="4"/>
  <c r="K185" i="4" s="1"/>
  <c r="L185" i="4"/>
  <c r="L186" i="4"/>
  <c r="G186" i="4"/>
  <c r="K186" i="4" s="1"/>
  <c r="C165" i="4"/>
  <c r="K206" i="4"/>
  <c r="L206" i="4"/>
  <c r="G206" i="4"/>
  <c r="C164" i="4"/>
  <c r="C168" i="4" s="1"/>
  <c r="L207" i="4"/>
  <c r="G207" i="4"/>
  <c r="F210" i="4"/>
  <c r="C186" i="4"/>
  <c r="C229" i="4"/>
  <c r="C260" i="4"/>
  <c r="C206" i="4"/>
  <c r="D210" i="4"/>
  <c r="F168" i="4"/>
  <c r="D189" i="4"/>
  <c r="C185" i="4"/>
  <c r="F189" i="4"/>
  <c r="L189" i="4" s="1"/>
  <c r="C207" i="4"/>
  <c r="I262" i="4"/>
  <c r="U263" i="4"/>
  <c r="N263" i="4"/>
  <c r="B262" i="4"/>
  <c r="L260" i="4"/>
  <c r="G260" i="4"/>
  <c r="K260" i="4" s="1"/>
  <c r="U231" i="4"/>
  <c r="I230" i="4"/>
  <c r="E230" i="4"/>
  <c r="Q231" i="4"/>
  <c r="G229" i="4"/>
  <c r="L229" i="4"/>
  <c r="K229" i="4"/>
  <c r="R262" i="4"/>
  <c r="F261" i="4"/>
  <c r="P262" i="4"/>
  <c r="D261" i="4"/>
  <c r="T262" i="4"/>
  <c r="H261" i="4"/>
  <c r="D293" i="4"/>
  <c r="P294" i="4"/>
  <c r="Q262" i="4"/>
  <c r="E261" i="4"/>
  <c r="U293" i="4"/>
  <c r="I292" i="4"/>
  <c r="B230" i="4"/>
  <c r="N231" i="4"/>
  <c r="B293" i="4"/>
  <c r="N294" i="4"/>
  <c r="F230" i="4"/>
  <c r="R231" i="4"/>
  <c r="F293" i="4"/>
  <c r="R294" i="4"/>
  <c r="L292" i="4"/>
  <c r="K292" i="4"/>
  <c r="D230" i="4"/>
  <c r="P231" i="4"/>
  <c r="H292" i="4"/>
  <c r="G292" i="4" s="1"/>
  <c r="T293" i="4"/>
  <c r="C111" i="4"/>
  <c r="U113" i="4"/>
  <c r="I112" i="4"/>
  <c r="F138" i="4"/>
  <c r="R139" i="4"/>
  <c r="G137" i="4"/>
  <c r="K137" i="4" s="1"/>
  <c r="L137" i="4"/>
  <c r="P113" i="4"/>
  <c r="D112" i="4"/>
  <c r="L111" i="4"/>
  <c r="G111" i="4"/>
  <c r="K111" i="4" s="1"/>
  <c r="N113" i="4"/>
  <c r="B112" i="4"/>
  <c r="R113" i="4"/>
  <c r="F112" i="4"/>
  <c r="E112" i="4"/>
  <c r="Q113" i="4"/>
  <c r="I137" i="4"/>
  <c r="U138" i="4"/>
  <c r="T113" i="4"/>
  <c r="H112" i="4"/>
  <c r="N139" i="4"/>
  <c r="B138" i="4"/>
  <c r="H138" i="4"/>
  <c r="T139" i="4"/>
  <c r="P139" i="4"/>
  <c r="D138" i="4"/>
  <c r="C137" i="4"/>
  <c r="C85" i="4"/>
  <c r="U87" i="4"/>
  <c r="I86" i="4"/>
  <c r="E86" i="4"/>
  <c r="Q87" i="4"/>
  <c r="L85" i="4"/>
  <c r="G85" i="4"/>
  <c r="K85" i="4" s="1"/>
  <c r="R87" i="4"/>
  <c r="F86" i="4"/>
  <c r="N87" i="4"/>
  <c r="B86" i="4"/>
  <c r="T87" i="4"/>
  <c r="H86" i="4"/>
  <c r="P87" i="4"/>
  <c r="D86" i="4"/>
  <c r="C189" i="4" l="1"/>
  <c r="C210" i="4"/>
  <c r="C293" i="4"/>
  <c r="G210" i="4"/>
  <c r="K207" i="4"/>
  <c r="G168" i="4"/>
  <c r="L168" i="4"/>
  <c r="K168" i="4"/>
  <c r="H231" i="4"/>
  <c r="T232" i="4"/>
  <c r="K210" i="4"/>
  <c r="L210" i="4"/>
  <c r="G189" i="4"/>
  <c r="K189" i="4" s="1"/>
  <c r="C138" i="4"/>
  <c r="C230" i="4"/>
  <c r="B231" i="4"/>
  <c r="N232" i="4"/>
  <c r="H293" i="4"/>
  <c r="G293" i="4" s="1"/>
  <c r="K293" i="4" s="1"/>
  <c r="T294" i="4"/>
  <c r="E231" i="4"/>
  <c r="Q232" i="4"/>
  <c r="I293" i="4"/>
  <c r="U294" i="4"/>
  <c r="F294" i="4"/>
  <c r="R295" i="4"/>
  <c r="R296" i="4" s="1"/>
  <c r="B294" i="4"/>
  <c r="N295" i="4"/>
  <c r="N296" i="4" s="1"/>
  <c r="P263" i="4"/>
  <c r="D262" i="4"/>
  <c r="N264" i="4"/>
  <c r="N265" i="4" s="1"/>
  <c r="B263" i="4"/>
  <c r="Q263" i="4"/>
  <c r="E262" i="4"/>
  <c r="D294" i="4"/>
  <c r="P295" i="4"/>
  <c r="P296" i="4" s="1"/>
  <c r="T263" i="4"/>
  <c r="H262" i="4"/>
  <c r="L261" i="4"/>
  <c r="G261" i="4"/>
  <c r="K261" i="4" s="1"/>
  <c r="I263" i="4"/>
  <c r="U264" i="4"/>
  <c r="U265" i="4" s="1"/>
  <c r="U232" i="4"/>
  <c r="I231" i="4"/>
  <c r="D231" i="4"/>
  <c r="P232" i="4"/>
  <c r="C261" i="4"/>
  <c r="F231" i="4"/>
  <c r="R232" i="4"/>
  <c r="G230" i="4"/>
  <c r="L230" i="4"/>
  <c r="K230" i="4"/>
  <c r="R263" i="4"/>
  <c r="F262" i="4"/>
  <c r="L112" i="4"/>
  <c r="G112" i="4"/>
  <c r="K112" i="4" s="1"/>
  <c r="R114" i="4"/>
  <c r="F113" i="4"/>
  <c r="N114" i="4"/>
  <c r="B113" i="4"/>
  <c r="P140" i="4"/>
  <c r="D139" i="4"/>
  <c r="H139" i="4"/>
  <c r="T140" i="4"/>
  <c r="C112" i="4"/>
  <c r="P114" i="4"/>
  <c r="D113" i="4"/>
  <c r="T114" i="4"/>
  <c r="H113" i="4"/>
  <c r="R140" i="4"/>
  <c r="F139" i="4"/>
  <c r="C86" i="4"/>
  <c r="K138" i="4"/>
  <c r="L138" i="4"/>
  <c r="G138" i="4"/>
  <c r="B139" i="4"/>
  <c r="N140" i="4"/>
  <c r="I138" i="4"/>
  <c r="U139" i="4"/>
  <c r="Q114" i="4"/>
  <c r="E113" i="4"/>
  <c r="U114" i="4"/>
  <c r="I113" i="4"/>
  <c r="R88" i="4"/>
  <c r="F87" i="4"/>
  <c r="N88" i="4"/>
  <c r="B87" i="4"/>
  <c r="Q88" i="4"/>
  <c r="E87" i="4"/>
  <c r="P88" i="4"/>
  <c r="D87" i="4"/>
  <c r="T88" i="4"/>
  <c r="H87" i="4"/>
  <c r="K86" i="4"/>
  <c r="L86" i="4"/>
  <c r="G86" i="4"/>
  <c r="U88" i="4"/>
  <c r="I87" i="4"/>
  <c r="D296" i="4" l="1"/>
  <c r="P297" i="4"/>
  <c r="N297" i="4"/>
  <c r="B296" i="4"/>
  <c r="N266" i="4"/>
  <c r="B265" i="4"/>
  <c r="F296" i="4"/>
  <c r="R297" i="4"/>
  <c r="U266" i="4"/>
  <c r="I265" i="4"/>
  <c r="T233" i="4"/>
  <c r="T234" i="4" s="1"/>
  <c r="H232" i="4"/>
  <c r="C113" i="4"/>
  <c r="C139" i="4"/>
  <c r="L293" i="4"/>
  <c r="B295" i="4"/>
  <c r="R264" i="4"/>
  <c r="R265" i="4" s="1"/>
  <c r="F263" i="4"/>
  <c r="T264" i="4"/>
  <c r="T265" i="4" s="1"/>
  <c r="H263" i="4"/>
  <c r="D295" i="4"/>
  <c r="E232" i="4"/>
  <c r="Q233" i="4"/>
  <c r="Q234" i="4" s="1"/>
  <c r="L262" i="4"/>
  <c r="G262" i="4"/>
  <c r="K262" i="4" s="1"/>
  <c r="I294" i="4"/>
  <c r="U295" i="4"/>
  <c r="U296" i="4" s="1"/>
  <c r="D232" i="4"/>
  <c r="P233" i="4"/>
  <c r="P234" i="4" s="1"/>
  <c r="B264" i="4"/>
  <c r="H294" i="4"/>
  <c r="L294" i="4" s="1"/>
  <c r="T295" i="4"/>
  <c r="T296" i="4" s="1"/>
  <c r="I264" i="4"/>
  <c r="Q264" i="4"/>
  <c r="Q265" i="4" s="1"/>
  <c r="E263" i="4"/>
  <c r="C294" i="4"/>
  <c r="C231" i="4"/>
  <c r="P264" i="4"/>
  <c r="P265" i="4" s="1"/>
  <c r="D263" i="4"/>
  <c r="B232" i="4"/>
  <c r="N233" i="4"/>
  <c r="N234" i="4" s="1"/>
  <c r="F295" i="4"/>
  <c r="F232" i="4"/>
  <c r="R233" i="4"/>
  <c r="R234" i="4" s="1"/>
  <c r="G231" i="4"/>
  <c r="L231" i="4"/>
  <c r="K231" i="4"/>
  <c r="C262" i="4"/>
  <c r="U233" i="4"/>
  <c r="U234" i="4" s="1"/>
  <c r="I232" i="4"/>
  <c r="C87" i="4"/>
  <c r="H114" i="4"/>
  <c r="T115" i="4"/>
  <c r="D114" i="4"/>
  <c r="P115" i="4"/>
  <c r="Q115" i="4"/>
  <c r="E114" i="4"/>
  <c r="I139" i="4"/>
  <c r="U140" i="4"/>
  <c r="T141" i="4"/>
  <c r="H140" i="4"/>
  <c r="I114" i="4"/>
  <c r="U115" i="4"/>
  <c r="N141" i="4"/>
  <c r="B140" i="4"/>
  <c r="P141" i="4"/>
  <c r="D140" i="4"/>
  <c r="L113" i="4"/>
  <c r="G113" i="4"/>
  <c r="K113" i="4" s="1"/>
  <c r="R115" i="4"/>
  <c r="F114" i="4"/>
  <c r="N115" i="4"/>
  <c r="B114" i="4"/>
  <c r="G139" i="4"/>
  <c r="L139" i="4"/>
  <c r="K139" i="4"/>
  <c r="R141" i="4"/>
  <c r="F140" i="4"/>
  <c r="H88" i="4"/>
  <c r="T89" i="4"/>
  <c r="D88" i="4"/>
  <c r="P89" i="4"/>
  <c r="U89" i="4"/>
  <c r="I88" i="4"/>
  <c r="E88" i="4"/>
  <c r="Q89" i="4"/>
  <c r="N89" i="4"/>
  <c r="B88" i="4"/>
  <c r="L87" i="4"/>
  <c r="G87" i="4"/>
  <c r="K87" i="4"/>
  <c r="F88" i="4"/>
  <c r="R89" i="4"/>
  <c r="I296" i="4" l="1"/>
  <c r="U297" i="4"/>
  <c r="Q235" i="4"/>
  <c r="E234" i="4"/>
  <c r="I266" i="4"/>
  <c r="U267" i="4"/>
  <c r="F297" i="4"/>
  <c r="R298" i="4"/>
  <c r="B234" i="4"/>
  <c r="N235" i="4"/>
  <c r="T235" i="4"/>
  <c r="H234" i="4"/>
  <c r="L296" i="4"/>
  <c r="C295" i="4"/>
  <c r="P235" i="4"/>
  <c r="D234" i="4"/>
  <c r="B266" i="4"/>
  <c r="N267" i="4"/>
  <c r="U235" i="4"/>
  <c r="I234" i="4"/>
  <c r="T266" i="4"/>
  <c r="H265" i="4"/>
  <c r="P266" i="4"/>
  <c r="D265" i="4"/>
  <c r="H296" i="4"/>
  <c r="G296" i="4" s="1"/>
  <c r="K296" i="4" s="1"/>
  <c r="T297" i="4"/>
  <c r="N298" i="4"/>
  <c r="B297" i="4"/>
  <c r="Q266" i="4"/>
  <c r="E265" i="4"/>
  <c r="R266" i="4"/>
  <c r="F265" i="4"/>
  <c r="D297" i="4"/>
  <c r="P298" i="4"/>
  <c r="R235" i="4"/>
  <c r="F234" i="4"/>
  <c r="C296" i="4"/>
  <c r="C263" i="4"/>
  <c r="H233" i="4"/>
  <c r="E233" i="4"/>
  <c r="I233" i="4"/>
  <c r="H264" i="4"/>
  <c r="D264" i="4"/>
  <c r="G294" i="4"/>
  <c r="K294" i="4" s="1"/>
  <c r="L263" i="4"/>
  <c r="G263" i="4"/>
  <c r="K263" i="4" s="1"/>
  <c r="E264" i="4"/>
  <c r="C232" i="4"/>
  <c r="F264" i="4"/>
  <c r="D233" i="4"/>
  <c r="B233" i="4"/>
  <c r="I295" i="4"/>
  <c r="H295" i="4"/>
  <c r="L295" i="4" s="1"/>
  <c r="F233" i="4"/>
  <c r="G232" i="4"/>
  <c r="L232" i="4"/>
  <c r="K232" i="4"/>
  <c r="C140" i="4"/>
  <c r="L114" i="4"/>
  <c r="G114" i="4"/>
  <c r="K114" i="4" s="1"/>
  <c r="Q116" i="4"/>
  <c r="E115" i="4"/>
  <c r="P142" i="4"/>
  <c r="D141" i="4"/>
  <c r="I140" i="4"/>
  <c r="U141" i="4"/>
  <c r="R116" i="4"/>
  <c r="F115" i="4"/>
  <c r="P116" i="4"/>
  <c r="D115" i="4"/>
  <c r="B141" i="4"/>
  <c r="N142" i="4"/>
  <c r="C114" i="4"/>
  <c r="T116" i="4"/>
  <c r="H115" i="4"/>
  <c r="G140" i="4"/>
  <c r="K140" i="4" s="1"/>
  <c r="L140" i="4"/>
  <c r="U116" i="4"/>
  <c r="I115" i="4"/>
  <c r="F141" i="4"/>
  <c r="R142" i="4"/>
  <c r="T142" i="4"/>
  <c r="H141" i="4"/>
  <c r="N116" i="4"/>
  <c r="B115" i="4"/>
  <c r="R90" i="4"/>
  <c r="F89" i="4"/>
  <c r="Q90" i="4"/>
  <c r="E89" i="4"/>
  <c r="B89" i="4"/>
  <c r="N90" i="4"/>
  <c r="C88" i="4"/>
  <c r="U90" i="4"/>
  <c r="I89" i="4"/>
  <c r="P90" i="4"/>
  <c r="D89" i="4"/>
  <c r="T90" i="4"/>
  <c r="H89" i="4"/>
  <c r="G88" i="4"/>
  <c r="K88" i="4" s="1"/>
  <c r="L88" i="4"/>
  <c r="E346" i="4" l="1"/>
  <c r="H346" i="4"/>
  <c r="C264" i="4"/>
  <c r="G295" i="4"/>
  <c r="K295" i="4" s="1"/>
  <c r="C233" i="4"/>
  <c r="P236" i="4"/>
  <c r="D235" i="4"/>
  <c r="H297" i="4"/>
  <c r="L297" i="4" s="1"/>
  <c r="T298" i="4"/>
  <c r="H235" i="4"/>
  <c r="T236" i="4"/>
  <c r="N236" i="4"/>
  <c r="B235" i="4"/>
  <c r="D266" i="4"/>
  <c r="P267" i="4"/>
  <c r="F298" i="4"/>
  <c r="R299" i="4"/>
  <c r="N299" i="4"/>
  <c r="B298" i="4"/>
  <c r="C265" i="4"/>
  <c r="H266" i="4"/>
  <c r="T267" i="4"/>
  <c r="I267" i="4"/>
  <c r="U268" i="4"/>
  <c r="L234" i="4"/>
  <c r="K234" i="4"/>
  <c r="G234" i="4"/>
  <c r="E266" i="4"/>
  <c r="Q267" i="4"/>
  <c r="R236" i="4"/>
  <c r="F235" i="4"/>
  <c r="I235" i="4"/>
  <c r="U236" i="4"/>
  <c r="R267" i="4"/>
  <c r="F266" i="4"/>
  <c r="P299" i="4"/>
  <c r="D298" i="4"/>
  <c r="N268" i="4"/>
  <c r="B267" i="4"/>
  <c r="Q236" i="4"/>
  <c r="E235" i="4"/>
  <c r="C297" i="4"/>
  <c r="I297" i="4"/>
  <c r="U298" i="4"/>
  <c r="L265" i="4"/>
  <c r="G265" i="4"/>
  <c r="K265" i="4" s="1"/>
  <c r="C234" i="4"/>
  <c r="L264" i="4"/>
  <c r="G264" i="4"/>
  <c r="K264" i="4" s="1"/>
  <c r="G233" i="4"/>
  <c r="L233" i="4"/>
  <c r="K233" i="4"/>
  <c r="C115" i="4"/>
  <c r="G115" i="4"/>
  <c r="K115" i="4" s="1"/>
  <c r="L115" i="4"/>
  <c r="I141" i="4"/>
  <c r="U142" i="4"/>
  <c r="C141" i="4"/>
  <c r="P117" i="4"/>
  <c r="D117" i="4" s="1"/>
  <c r="D116" i="4"/>
  <c r="U117" i="4"/>
  <c r="I117" i="4" s="1"/>
  <c r="I116" i="4"/>
  <c r="P143" i="4"/>
  <c r="D143" i="4" s="1"/>
  <c r="D142" i="4"/>
  <c r="E116" i="4"/>
  <c r="Q117" i="4"/>
  <c r="E117" i="4" s="1"/>
  <c r="H142" i="4"/>
  <c r="T143" i="4"/>
  <c r="H143" i="4" s="1"/>
  <c r="F116" i="4"/>
  <c r="R117" i="4"/>
  <c r="F117" i="4" s="1"/>
  <c r="N117" i="4"/>
  <c r="B117" i="4" s="1"/>
  <c r="B116" i="4"/>
  <c r="G141" i="4"/>
  <c r="K141" i="4" s="1"/>
  <c r="L141" i="4"/>
  <c r="H116" i="4"/>
  <c r="T117" i="4"/>
  <c r="H117" i="4" s="1"/>
  <c r="B142" i="4"/>
  <c r="N143" i="4"/>
  <c r="B143" i="4" s="1"/>
  <c r="R143" i="4"/>
  <c r="F143" i="4" s="1"/>
  <c r="F142" i="4"/>
  <c r="D90" i="4"/>
  <c r="P91" i="4"/>
  <c r="D91" i="4" s="1"/>
  <c r="C89" i="4"/>
  <c r="N91" i="4"/>
  <c r="B91" i="4" s="1"/>
  <c r="B90" i="4"/>
  <c r="T91" i="4"/>
  <c r="H91" i="4" s="1"/>
  <c r="H90" i="4"/>
  <c r="U91" i="4"/>
  <c r="I91" i="4" s="1"/>
  <c r="I90" i="4"/>
  <c r="E90" i="4"/>
  <c r="Q91" i="4"/>
  <c r="E91" i="4" s="1"/>
  <c r="L89" i="4"/>
  <c r="G89" i="4"/>
  <c r="K89" i="4" s="1"/>
  <c r="R91" i="4"/>
  <c r="F91" i="4" s="1"/>
  <c r="F90" i="4"/>
  <c r="D346" i="4" l="1"/>
  <c r="R237" i="4"/>
  <c r="F236" i="4"/>
  <c r="F299" i="4"/>
  <c r="R300" i="4"/>
  <c r="E267" i="4"/>
  <c r="Q268" i="4"/>
  <c r="P268" i="4"/>
  <c r="D267" i="4"/>
  <c r="C266" i="4"/>
  <c r="E236" i="4"/>
  <c r="Q237" i="4"/>
  <c r="B236" i="4"/>
  <c r="N237" i="4"/>
  <c r="U269" i="4"/>
  <c r="I268" i="4"/>
  <c r="T237" i="4"/>
  <c r="H236" i="4"/>
  <c r="N269" i="4"/>
  <c r="B268" i="4"/>
  <c r="C298" i="4"/>
  <c r="T268" i="4"/>
  <c r="H267" i="4"/>
  <c r="H298" i="4"/>
  <c r="L298" i="4" s="1"/>
  <c r="T299" i="4"/>
  <c r="P300" i="4"/>
  <c r="D299" i="4"/>
  <c r="N300" i="4"/>
  <c r="B299" i="4"/>
  <c r="C235" i="4"/>
  <c r="L235" i="4"/>
  <c r="G235" i="4"/>
  <c r="R268" i="4"/>
  <c r="F267" i="4"/>
  <c r="G297" i="4"/>
  <c r="K297" i="4" s="1"/>
  <c r="P237" i="4"/>
  <c r="D236" i="4"/>
  <c r="I298" i="4"/>
  <c r="U299" i="4"/>
  <c r="L266" i="4"/>
  <c r="G266" i="4"/>
  <c r="K266" i="4" s="1"/>
  <c r="U237" i="4"/>
  <c r="I236" i="4"/>
  <c r="I94" i="4"/>
  <c r="H120" i="4"/>
  <c r="C143" i="4"/>
  <c r="C142" i="4"/>
  <c r="C117" i="4"/>
  <c r="F146" i="4"/>
  <c r="L146" i="4" s="1"/>
  <c r="C116" i="4"/>
  <c r="B120" i="4"/>
  <c r="F120" i="4"/>
  <c r="I120" i="4"/>
  <c r="H94" i="4"/>
  <c r="D146" i="4"/>
  <c r="U143" i="4"/>
  <c r="I143" i="4" s="1"/>
  <c r="I142" i="4"/>
  <c r="D120" i="4"/>
  <c r="G117" i="4"/>
  <c r="L117" i="4"/>
  <c r="L116" i="4"/>
  <c r="G116" i="4"/>
  <c r="K116" i="4" s="1"/>
  <c r="D94" i="4"/>
  <c r="H146" i="4"/>
  <c r="B146" i="4"/>
  <c r="L142" i="4"/>
  <c r="G142" i="4"/>
  <c r="K142" i="4" s="1"/>
  <c r="K143" i="4"/>
  <c r="G143" i="4"/>
  <c r="L143" i="4"/>
  <c r="E120" i="4"/>
  <c r="E94" i="4"/>
  <c r="B94" i="4"/>
  <c r="L90" i="4"/>
  <c r="G90" i="4"/>
  <c r="K90" i="4" s="1"/>
  <c r="L91" i="4"/>
  <c r="G91" i="4"/>
  <c r="K91" i="4" s="1"/>
  <c r="C91" i="4"/>
  <c r="F94" i="4"/>
  <c r="C90" i="4"/>
  <c r="C146" i="4" l="1"/>
  <c r="I346" i="4"/>
  <c r="K146" i="4"/>
  <c r="C120" i="4"/>
  <c r="G298" i="4"/>
  <c r="K298" i="4" s="1"/>
  <c r="N270" i="4"/>
  <c r="B269" i="4"/>
  <c r="H237" i="4"/>
  <c r="T238" i="4"/>
  <c r="U270" i="4"/>
  <c r="I269" i="4"/>
  <c r="L236" i="4"/>
  <c r="G236" i="4"/>
  <c r="K236" i="4" s="1"/>
  <c r="R238" i="4"/>
  <c r="F237" i="4"/>
  <c r="U238" i="4"/>
  <c r="I237" i="4"/>
  <c r="N238" i="4"/>
  <c r="B237" i="4"/>
  <c r="K235" i="4"/>
  <c r="N301" i="4"/>
  <c r="B300" i="4"/>
  <c r="Q269" i="4"/>
  <c r="E268" i="4"/>
  <c r="C299" i="4"/>
  <c r="I299" i="4"/>
  <c r="U300" i="4"/>
  <c r="H299" i="4"/>
  <c r="L299" i="4" s="1"/>
  <c r="T300" i="4"/>
  <c r="P238" i="4"/>
  <c r="D237" i="4"/>
  <c r="R301" i="4"/>
  <c r="F300" i="4"/>
  <c r="P301" i="4"/>
  <c r="D300" i="4"/>
  <c r="Q238" i="4"/>
  <c r="E237" i="4"/>
  <c r="G267" i="4"/>
  <c r="L267" i="4"/>
  <c r="C267" i="4"/>
  <c r="C236" i="4"/>
  <c r="T269" i="4"/>
  <c r="H268" i="4"/>
  <c r="R269" i="4"/>
  <c r="F268" i="4"/>
  <c r="P269" i="4"/>
  <c r="D268" i="4"/>
  <c r="L120" i="4"/>
  <c r="G146" i="4"/>
  <c r="G120" i="4"/>
  <c r="K120" i="4" s="1"/>
  <c r="I146" i="4"/>
  <c r="K117" i="4"/>
  <c r="C94" i="4"/>
  <c r="K94" i="4"/>
  <c r="L94" i="4"/>
  <c r="G94" i="4"/>
  <c r="B366" i="4" l="1"/>
  <c r="C237" i="4"/>
  <c r="B326" i="4"/>
  <c r="I366" i="4"/>
  <c r="E326" i="4"/>
  <c r="D326" i="4"/>
  <c r="H366" i="4"/>
  <c r="C300" i="4"/>
  <c r="Q239" i="4"/>
  <c r="E239" i="4" s="1"/>
  <c r="E238" i="4"/>
  <c r="I300" i="4"/>
  <c r="U301" i="4"/>
  <c r="Q270" i="4"/>
  <c r="E269" i="4"/>
  <c r="R270" i="4"/>
  <c r="F269" i="4"/>
  <c r="T270" i="4"/>
  <c r="H269" i="4"/>
  <c r="C268" i="4"/>
  <c r="T239" i="4"/>
  <c r="H239" i="4" s="1"/>
  <c r="H238" i="4"/>
  <c r="H242" i="4" s="1"/>
  <c r="P239" i="4"/>
  <c r="D239" i="4" s="1"/>
  <c r="D238" i="4"/>
  <c r="I270" i="4"/>
  <c r="P270" i="4"/>
  <c r="D269" i="4"/>
  <c r="G299" i="4"/>
  <c r="U239" i="4"/>
  <c r="I239" i="4" s="1"/>
  <c r="I238" i="4"/>
  <c r="N239" i="4"/>
  <c r="B239" i="4" s="1"/>
  <c r="B238" i="4"/>
  <c r="L237" i="4"/>
  <c r="G237" i="4"/>
  <c r="B301" i="4"/>
  <c r="B270" i="4"/>
  <c r="F301" i="4"/>
  <c r="K267" i="4"/>
  <c r="H300" i="4"/>
  <c r="L300" i="4" s="1"/>
  <c r="T301" i="4"/>
  <c r="R239" i="4"/>
  <c r="F239" i="4" s="1"/>
  <c r="F238" i="4"/>
  <c r="L268" i="4"/>
  <c r="G268" i="4"/>
  <c r="K268" i="4" s="1"/>
  <c r="D301" i="4"/>
  <c r="I242" i="4" l="1"/>
  <c r="G300" i="4"/>
  <c r="K300" i="4" s="1"/>
  <c r="F366" i="4"/>
  <c r="B346" i="4"/>
  <c r="F326" i="4"/>
  <c r="D366" i="4"/>
  <c r="F346" i="4"/>
  <c r="C326" i="4"/>
  <c r="B242" i="4"/>
  <c r="C239" i="4"/>
  <c r="C301" i="4"/>
  <c r="E242" i="4"/>
  <c r="F270" i="4"/>
  <c r="E270" i="4"/>
  <c r="B273" i="4"/>
  <c r="I273" i="4"/>
  <c r="I301" i="4"/>
  <c r="C238" i="4"/>
  <c r="B304" i="4"/>
  <c r="D304" i="4"/>
  <c r="K237" i="4"/>
  <c r="D242" i="4"/>
  <c r="G238" i="4"/>
  <c r="K238" i="4" s="1"/>
  <c r="L238" i="4"/>
  <c r="F242" i="4"/>
  <c r="L239" i="4"/>
  <c r="G239" i="4"/>
  <c r="K239" i="4" s="1"/>
  <c r="H301" i="4"/>
  <c r="L301" i="4" s="1"/>
  <c r="K299" i="4"/>
  <c r="C269" i="4"/>
  <c r="H270" i="4"/>
  <c r="D270" i="4"/>
  <c r="G269" i="4"/>
  <c r="K269" i="4" s="1"/>
  <c r="L269" i="4"/>
  <c r="C366" i="4" l="1"/>
  <c r="C242" i="4"/>
  <c r="L326" i="4"/>
  <c r="K326" i="4"/>
  <c r="G326" i="4"/>
  <c r="C346" i="4"/>
  <c r="L346" i="4"/>
  <c r="G346" i="4"/>
  <c r="K346" i="4" s="1"/>
  <c r="L366" i="4"/>
  <c r="K366" i="4"/>
  <c r="G366" i="4"/>
  <c r="H304" i="4"/>
  <c r="K242" i="4"/>
  <c r="L242" i="4"/>
  <c r="C270" i="4"/>
  <c r="E273" i="4"/>
  <c r="H273" i="4"/>
  <c r="G242" i="4"/>
  <c r="F304" i="4"/>
  <c r="L270" i="4"/>
  <c r="G270" i="4"/>
  <c r="K270" i="4" s="1"/>
  <c r="G301" i="4"/>
  <c r="C304" i="4" l="1"/>
  <c r="K301" i="4"/>
  <c r="G304" i="4"/>
  <c r="C273" i="4"/>
  <c r="F273" i="4"/>
  <c r="L273" i="4" s="1"/>
  <c r="D273" i="4"/>
  <c r="K304" i="4"/>
  <c r="L304" i="4"/>
  <c r="I304" i="4"/>
  <c r="G273" i="4" l="1"/>
  <c r="K273" i="4" s="1"/>
</calcChain>
</file>

<file path=xl/sharedStrings.xml><?xml version="1.0" encoding="utf-8"?>
<sst xmlns="http://schemas.openxmlformats.org/spreadsheetml/2006/main" count="992" uniqueCount="132">
  <si>
    <t>fa_name</t>
  </si>
  <si>
    <t>cluster</t>
  </si>
  <si>
    <t>huc12</t>
  </si>
  <si>
    <t>catchment_hectares</t>
  </si>
  <si>
    <t>tp_load</t>
  </si>
  <si>
    <t>tn_load</t>
  </si>
  <si>
    <t>tss_load</t>
  </si>
  <si>
    <t>tp_load_ps</t>
  </si>
  <si>
    <t>tn_load_ps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</si>
  <si>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</si>
  <si>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</si>
  <si>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</si>
  <si>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</si>
  <si>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</si>
  <si>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</si>
  <si>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</t>
  </si>
  <si>
    <t>tp_load_rem</t>
  </si>
  <si>
    <t>tss_load_rem</t>
  </si>
  <si>
    <t>White Clay Creek</t>
  </si>
  <si>
    <t>Brandywine and Christina</t>
  </si>
  <si>
    <t>Brandywine Creek</t>
  </si>
  <si>
    <t>Red Clay Creek</t>
  </si>
  <si>
    <t>Plum Run</t>
  </si>
  <si>
    <t>Moselem Creek</t>
  </si>
  <si>
    <t>Middle Schuylkill</t>
  </si>
  <si>
    <t>Lower Maiden Creek</t>
  </si>
  <si>
    <t>Lower Maiden Cr Trib 3</t>
  </si>
  <si>
    <t>Lower Maiden Cr Trib 2</t>
  </si>
  <si>
    <t>Manor Creek</t>
  </si>
  <si>
    <t>Middle Maiden Creek</t>
  </si>
  <si>
    <t>Licking Creek</t>
  </si>
  <si>
    <t>Mill Cr Younker</t>
  </si>
  <si>
    <t>Mill Creek Trib</t>
  </si>
  <si>
    <t>Kistler Creek</t>
  </si>
  <si>
    <t>Northkill Creek</t>
  </si>
  <si>
    <t>Hosensack Creek</t>
  </si>
  <si>
    <t>Furnace Creek</t>
  </si>
  <si>
    <t>Manatawny Creek Trib</t>
  </si>
  <si>
    <t>Saucony Creek</t>
  </si>
  <si>
    <t>South Mill Creek V1</t>
  </si>
  <si>
    <t>Spring Creek Trib</t>
  </si>
  <si>
    <t>Paulinskill (Bobcat Ally, Protection)</t>
  </si>
  <si>
    <t>New Jersey Highlands</t>
  </si>
  <si>
    <t>Paulinskill (Lakes Initiative)</t>
  </si>
  <si>
    <t>Paulinskill (Restoration Alley)</t>
  </si>
  <si>
    <t>Upper Mosconetcong River V2</t>
  </si>
  <si>
    <t>Upper Musconetcong River V1</t>
  </si>
  <si>
    <t>Upper Musconetcong River V2</t>
  </si>
  <si>
    <t>White Lake Area</t>
  </si>
  <si>
    <t>Paulins Kill</t>
  </si>
  <si>
    <t>Lower/Middle Musconetcong River</t>
  </si>
  <si>
    <t>Yards Creek Addition</t>
  </si>
  <si>
    <t>Lower Musconetcong V2</t>
  </si>
  <si>
    <t>Lapatcong Creek</t>
  </si>
  <si>
    <t>Lower Neversink V2</t>
  </si>
  <si>
    <t>Poconos and Kittatinny</t>
  </si>
  <si>
    <t>Upper Neversink V2</t>
  </si>
  <si>
    <t>Upper Neversink River up</t>
  </si>
  <si>
    <t>Upper Neversink River down</t>
  </si>
  <si>
    <t>Upper Basha Kill V2</t>
  </si>
  <si>
    <t>Twin Lakes</t>
  </si>
  <si>
    <t>Brights Kill</t>
  </si>
  <si>
    <t>Broadhead Creek</t>
  </si>
  <si>
    <t>Shimers Brook</t>
  </si>
  <si>
    <t>Broadhead V2</t>
  </si>
  <si>
    <t>Lower Neversink River</t>
  </si>
  <si>
    <t>Rattlesnake Creek</t>
  </si>
  <si>
    <t>Cherry Valley</t>
  </si>
  <si>
    <t>Pine Kill</t>
  </si>
  <si>
    <t>Brodhead Creek</t>
  </si>
  <si>
    <t>Neversink River</t>
  </si>
  <si>
    <t>Eastern Mongaup River</t>
  </si>
  <si>
    <t>Masthope Creek</t>
  </si>
  <si>
    <t>Mongaup River</t>
  </si>
  <si>
    <t>Lower Bashakill</t>
  </si>
  <si>
    <t>Lower Neversink</t>
  </si>
  <si>
    <t>Lower Basha Kill V2</t>
  </si>
  <si>
    <t>Hay Creek South</t>
  </si>
  <si>
    <t>Schuylkill Highlands</t>
  </si>
  <si>
    <t>Beaver Run - French</t>
  </si>
  <si>
    <t>Rock Run</t>
  </si>
  <si>
    <t>Upper French Creek</t>
  </si>
  <si>
    <t>South Branch - French</t>
  </si>
  <si>
    <t>Pine Creek - Pickering</t>
  </si>
  <si>
    <t>Pine Creek - French</t>
  </si>
  <si>
    <t>Pigeon Run</t>
  </si>
  <si>
    <t>Pigeon Creek</t>
  </si>
  <si>
    <t>Birch Run</t>
  </si>
  <si>
    <t>Hay Creek</t>
  </si>
  <si>
    <t>Bear Creek</t>
  </si>
  <si>
    <t>Upper Lehigh</t>
  </si>
  <si>
    <t>Blue Ridge</t>
  </si>
  <si>
    <t>Blue Ridge V2</t>
  </si>
  <si>
    <t>Thornhurst down</t>
  </si>
  <si>
    <t>BLue Ridge V2</t>
  </si>
  <si>
    <t>Tobyhanna Creek V2</t>
  </si>
  <si>
    <t>Tobyhanna Creek</t>
  </si>
  <si>
    <t>Thornhurst up</t>
  </si>
  <si>
    <t>Thornhurst V2</t>
  </si>
  <si>
    <t>Jim Thorpe</t>
  </si>
  <si>
    <t>Fogal Smith</t>
  </si>
  <si>
    <t>Kittatinny Ridge</t>
  </si>
  <si>
    <t>Tookany Creek</t>
  </si>
  <si>
    <t>Upstream Suburban Philadelphia</t>
  </si>
  <si>
    <t>Wissahickon Creek</t>
  </si>
  <si>
    <t>Naylors Run</t>
  </si>
  <si>
    <t>Pennypack Creek</t>
  </si>
  <si>
    <t>Kirkwood - Cohansey Aquifer</t>
  </si>
  <si>
    <t>drb</t>
  </si>
  <si>
    <t>TP Load</t>
  </si>
  <si>
    <t>(kg/y)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</si>
  <si>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</si>
  <si>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</si>
  <si>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</si>
  <si>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</si>
  <si>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</si>
  <si>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</si>
  <si>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</si>
  <si>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</si>
  <si>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</si>
  <si>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Reduced</t>
  </si>
  <si>
    <t>% of Excess Remaining</t>
  </si>
  <si>
    <t>0 if excess is negative</t>
  </si>
  <si>
    <t>TN Load</t>
  </si>
  <si>
    <t>TSS Load</t>
  </si>
  <si>
    <t>Focus Areas in</t>
  </si>
  <si>
    <t>Other Areas</t>
  </si>
  <si>
    <t>Total for Cluster</t>
  </si>
  <si>
    <t>only if excess is positive</t>
  </si>
  <si>
    <t>COLUMN REFERENCES</t>
  </si>
  <si>
    <t>% of FA's where red&gt;xsnps</t>
  </si>
  <si>
    <t>TN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</si>
</sst>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</font>
    <font>
      <sz val="8"/>
      <color rgb="FF00B050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11"/>
      <color theme="1"/>
      <name val="Arial"/>
      <family val="2"/>
    </font>
    <font>
      <sz val="11"/>
      <color rgb="FF0070C0"/>
      <name val="Calibri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4" fillId="0" borderId="0" applyFon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1" applyFont="1" applyAlignment="1">
      <alignment wrapText="1"/>
    </xf>
    <xf numFmtId="0" fontId="6" fillId="0" borderId="0" xfId="1" applyFont="1"/>
    <xf numFmtId="0" fontId="2" fillId="0" borderId="0" xfId="1"/>
    <xf numFmtId="0" fontId="7" fillId="2" borderId="1" xfId="1" applyFont="1" applyFill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top" wrapText="1"/>
    </xf>
    <xf numFmtId="0" fontId="11" fillId="0" borderId="0" xfId="1" applyFont="1" applyAlignment="1">
      <alignment vertical="center" wrapText="1"/>
    </xf>
    <xf numFmtId="3" fontId="11" fillId="0" borderId="0" xfId="1" applyNumberFormat="1" applyFont="1" applyAlignment="1">
      <alignment horizontal="right" vertical="center"/>
    </xf>
    <xf numFmtId="3" fontId="11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9" fontId="11" fillId="0" borderId="0" xfId="1" applyNumberFormat="1" applyFont="1" applyAlignment="1">
      <alignment horizontal="right" vertical="center"/>
    </xf>
    <xf numFmtId="0" fontId="12" fillId="0" borderId="0" xfId="1" applyFont="1"/>
    <xf numFmtId="0" fontId="12" fillId="0" borderId="0" xfId="1" applyFont="1" applyAlignment="1">
      <alignment vertical="center" wrapText="1"/>
    </xf>
    <xf numFmtId="0" fontId="12" fillId="0" borderId="0" xfId="1" applyFont="1" applyAlignment="1">
      <alignment horizontal="right" vertical="center" wrapText="1"/>
    </xf>
    <xf numFmtId="0" fontId="13" fillId="0" borderId="3" xfId="1" applyFont="1" applyBorder="1" applyAlignment="1">
      <alignment vertical="center" wrapText="1"/>
    </xf>
    <xf numFmtId="3" fontId="14" fillId="0" borderId="3" xfId="1" applyNumberFormat="1" applyFont="1" applyBorder="1" applyAlignment="1">
      <alignment horizontal="right" vertical="center"/>
    </xf>
    <xf numFmtId="0" fontId="13" fillId="0" borderId="3" xfId="1" applyFont="1" applyBorder="1" applyAlignment="1">
      <alignment horizontal="right" vertical="center"/>
    </xf>
    <xf numFmtId="9" fontId="14" fillId="0" borderId="3" xfId="1" applyNumberFormat="1" applyFont="1" applyBorder="1" applyAlignment="1">
      <alignment horizontal="right" vertical="center"/>
    </xf>
    <xf numFmtId="0" fontId="15" fillId="0" borderId="0" xfId="1" applyFont="1"/>
    <xf numFmtId="0" fontId="16" fillId="0" borderId="0" xfId="1" applyFont="1"/>
    <xf numFmtId="0" fontId="17" fillId="0" borderId="3" xfId="1" applyFont="1" applyBorder="1" applyAlignment="1">
      <alignment horizontal="center" vertical="top" wrapText="1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2" fillId="0" borderId="0" xfId="1" applyAlignment="1">
      <alignment wrapText="1"/>
    </xf>
    <xf numFmtId="0" fontId="6" fillId="0" borderId="0" xfId="1" applyFont="1" applyAlignment="1">
      <alignment vertical="top"/>
    </xf>
    <xf numFmtId="3" fontId="18" fillId="0" borderId="0" xfId="1" applyNumberFormat="1" applyFont="1" applyAlignment="1">
      <alignment horizontal="right" vertical="center"/>
    </xf>
    <xf numFmtId="3" fontId="19" fillId="0" borderId="0" xfId="1" applyNumberFormat="1" applyFont="1" applyAlignment="1">
      <alignment horizontal="right" vertical="center"/>
    </xf>
    <xf numFmtId="0" fontId="13" fillId="0" borderId="0" xfId="1" applyFont="1" applyBorder="1" applyAlignment="1">
      <alignment vertical="center" wrapText="1"/>
    </xf>
    <xf numFmtId="3" fontId="14" fillId="0" borderId="0" xfId="1" applyNumberFormat="1" applyFont="1" applyBorder="1" applyAlignment="1">
      <alignment horizontal="right" vertical="center"/>
    </xf>
    <xf numFmtId="0" fontId="13" fillId="0" borderId="0" xfId="1" applyFont="1" applyBorder="1" applyAlignment="1">
      <alignment horizontal="right" vertical="center"/>
    </xf>
    <xf numFmtId="9" fontId="14" fillId="0" borderId="0" xfId="1" applyNumberFormat="1" applyFont="1" applyBorder="1" applyAlignment="1">
      <alignment horizontal="right" vertical="center"/>
    </xf>
    <xf numFmtId="0" fontId="6" fillId="3" borderId="0" xfId="1" applyFont="1" applyFill="1"/>
    <xf numFmtId="0" fontId="2" fillId="3" borderId="0" xfId="1" applyFill="1"/>
    <xf numFmtId="0" fontId="20" fillId="3" borderId="0" xfId="1" applyFont="1" applyFill="1" applyAlignment="1">
      <alignment vertical="top"/>
    </xf>
    <xf numFmtId="3" fontId="21" fillId="0" borderId="0" xfId="1" applyNumberFormat="1" applyFont="1"/>
    <xf numFmtId="3" fontId="22" fillId="0" borderId="0" xfId="1" applyNumberFormat="1" applyFont="1"/>
    <xf numFmtId="0" fontId="8" fillId="0" borderId="0" xfId="1" applyFont="1" applyBorder="1" applyAlignment="1">
      <alignment horizontal="left" vertical="center"/>
    </xf>
    <xf numFmtId="0" fontId="1" fillId="0" borderId="0" xfId="1" applyFont="1" applyBorder="1"/>
    <xf numFmtId="3" fontId="23" fillId="0" borderId="0" xfId="1" applyNumberFormat="1" applyFont="1"/>
    <xf numFmtId="0" fontId="10" fillId="0" borderId="3" xfId="1" applyFont="1" applyBorder="1" applyAlignment="1">
      <alignment horizontal="left" vertical="top"/>
    </xf>
    <xf numFmtId="0" fontId="1" fillId="0" borderId="3" xfId="1" applyFont="1" applyBorder="1"/>
    <xf numFmtId="0" fontId="25" fillId="0" borderId="0" xfId="0" applyFont="1" applyAlignment="1"/>
    <xf numFmtId="0" fontId="26" fillId="0" borderId="0" xfId="0" applyFont="1" applyAlignment="1"/>
    <xf numFmtId="3" fontId="25" fillId="0" borderId="0" xfId="0" applyNumberFormat="1" applyFont="1"/>
    <xf numFmtId="0" fontId="25" fillId="0" borderId="0" xfId="0" applyFont="1" applyAlignment="1">
      <alignment wrapText="1"/>
    </xf>
    <xf numFmtId="3" fontId="26" fillId="0" borderId="0" xfId="0" applyNumberFormat="1" applyFont="1" applyAlignment="1"/>
    <xf numFmtId="9" fontId="0" fillId="0" borderId="0" xfId="2" applyFont="1" applyAlignment="1"/>
  </cellXfs>
  <cellStyles count="3">
    <cellStyle name="Normal" xfId="0" builtinId="0"/>
    <cellStyle name="Normal 2" xfId="1" xr:uid="{B0BF8AE1-CF04-8241-9B04-519FA6CD23E6}"/>
    <cellStyle name="Percent" xfId="2" builtinId="5"/>
  </cellStyles>
  <dxfs count="99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2" ySplit="1" topLeftCell="O72" activePane="bottomRight" state="frozen"/>
      <selection pane="topRight" activeCell="C1" sqref="C1"/>
      <selection pane="bottomLeft" activeCell="A2" sqref="A2"/>
      <selection pane="bottomRight" activeCell="Y88" sqref="Y88"/>
    </sheetView>
  </sheetViews>
  <sheetFormatPr baseColWidth="10" defaultColWidth="12.6640625" defaultRowHeight="15" customHeight="1" x14ac:dyDescent="0.15"/>
  <cols>
    <col min="1" max="1" width="25.33203125" customWidth="1"/>
    <col min="2" max="2" width="15.33203125" customWidth="1"/>
    <col min="3" max="3" width="14.83203125" customWidth="1"/>
    <col min="4" max="20" width="9.33203125" customWidth="1"/>
    <col min="21" max="23" width="9.33203125" style="59" customWidth="1"/>
    <col min="24" max="26" width="9.33203125" customWidth="1"/>
  </cols>
  <sheetData>
    <row r="1" spans="1:26" ht="4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61" t="s">
        <v>131</v>
      </c>
      <c r="V1" s="61"/>
      <c r="W1" s="61"/>
      <c r="X1" s="3" t="s">
        <v>120</v>
      </c>
      <c r="Y1" s="3"/>
      <c r="Z1" s="3"/>
    </row>
    <row r="2" spans="1:26" x14ac:dyDescent="0.2">
      <c r="A2" s="4" t="s">
        <v>18</v>
      </c>
      <c r="B2" s="4" t="s">
        <v>19</v>
      </c>
      <c r="C2" s="4">
        <v>20402050303</v>
      </c>
      <c r="D2" s="5">
        <v>1482.1018999999999</v>
      </c>
      <c r="E2" s="5">
        <v>1429.7374</v>
      </c>
      <c r="F2" s="5">
        <v>21087.448</v>
      </c>
      <c r="G2" s="5">
        <v>1101635.4883000001</v>
      </c>
      <c r="H2" s="5">
        <v>99.399800706975995</v>
      </c>
      <c r="I2" s="5">
        <v>2622.6047417718501</v>
      </c>
      <c r="J2" s="5">
        <v>0</v>
      </c>
      <c r="K2" s="5">
        <v>0</v>
      </c>
      <c r="L2" s="5">
        <v>0</v>
      </c>
      <c r="M2" s="5">
        <v>-6834.6361747718502</v>
      </c>
      <c r="N2" s="5">
        <v>870.88601029302299</v>
      </c>
      <c r="O2" s="5">
        <v>-267530.24691999902</v>
      </c>
      <c r="P2" s="5">
        <v>-7545.9061747718497</v>
      </c>
      <c r="Q2" s="5">
        <v>659.897410293024</v>
      </c>
      <c r="R2" s="5">
        <v>-478580.23701999901</v>
      </c>
      <c r="U2" s="62">
        <f>M2-P2</f>
        <v>711.26999999999953</v>
      </c>
      <c r="V2" s="62">
        <f t="shared" ref="V2:W2" si="0">N2-Q2</f>
        <v>210.988599999999</v>
      </c>
      <c r="W2" s="62">
        <f t="shared" si="0"/>
        <v>211049.9901</v>
      </c>
      <c r="X2" s="63" t="str">
        <f>IF(M2&lt;0, "--", U2/M2)</f>
        <v>--</v>
      </c>
      <c r="Y2" s="63">
        <f t="shared" ref="Y2:Z2" si="1">IF(N2&lt;0, "--", V2/N2)</f>
        <v>0.24226890489262612</v>
      </c>
      <c r="Z2" s="63" t="str">
        <f t="shared" si="1"/>
        <v>--</v>
      </c>
    </row>
    <row r="3" spans="1:26" x14ac:dyDescent="0.2">
      <c r="A3" s="4" t="s">
        <v>20</v>
      </c>
      <c r="B3" s="4" t="s">
        <v>19</v>
      </c>
      <c r="C3" s="4">
        <v>20402050202</v>
      </c>
      <c r="D3" s="5">
        <v>5.6661999999999999</v>
      </c>
      <c r="E3" s="5">
        <v>6.3465999999999996</v>
      </c>
      <c r="F3" s="5">
        <v>74.8489</v>
      </c>
      <c r="G3" s="5">
        <v>3843.8885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-21.873133999999901</v>
      </c>
      <c r="N3" s="5">
        <v>4.5900779999999903</v>
      </c>
      <c r="O3" s="5">
        <v>-1390.5470599999901</v>
      </c>
      <c r="P3" s="5">
        <v>-21.873133999999901</v>
      </c>
      <c r="Q3" s="5">
        <v>4.5900779999999903</v>
      </c>
      <c r="R3" s="5">
        <v>-1390.5470599999901</v>
      </c>
      <c r="U3" s="62">
        <f t="shared" ref="U3:U66" si="2">M3-P3</f>
        <v>0</v>
      </c>
      <c r="V3" s="62">
        <f t="shared" ref="V3:V66" si="3">N3-Q3</f>
        <v>0</v>
      </c>
      <c r="W3" s="62">
        <f t="shared" ref="W3:W66" si="4">O3-R3</f>
        <v>0</v>
      </c>
      <c r="X3" s="63" t="str">
        <f t="shared" ref="X3:X66" si="5">IF(M3&lt;0, "--", U3/M3)</f>
        <v>--</v>
      </c>
      <c r="Y3" s="63">
        <f t="shared" ref="Y3:Y66" si="6">IF(N3&lt;0, "--", V3/N3)</f>
        <v>0</v>
      </c>
      <c r="Z3" s="63" t="str">
        <f t="shared" ref="Z3:Z66" si="7">IF(O3&lt;0, "--", W3/O3)</f>
        <v>--</v>
      </c>
    </row>
    <row r="4" spans="1:26" x14ac:dyDescent="0.2">
      <c r="A4" s="4" t="s">
        <v>21</v>
      </c>
      <c r="B4" s="4" t="s">
        <v>19</v>
      </c>
      <c r="C4" s="4">
        <v>20402050305</v>
      </c>
      <c r="D4" s="5">
        <v>951.79750000000001</v>
      </c>
      <c r="E4" s="5">
        <v>486.55720000000002</v>
      </c>
      <c r="F4" s="5">
        <v>9069.3372999999992</v>
      </c>
      <c r="G4" s="5">
        <v>593214.99710000004</v>
      </c>
      <c r="H4" s="5">
        <v>829.11833764756398</v>
      </c>
      <c r="I4" s="5">
        <v>331.64933505501602</v>
      </c>
      <c r="J4" s="5">
        <v>0</v>
      </c>
      <c r="K4" s="5">
        <v>0</v>
      </c>
      <c r="L4" s="5">
        <v>0</v>
      </c>
      <c r="M4" s="5">
        <v>-7509.4953600550098</v>
      </c>
      <c r="N4" s="5">
        <v>-637.61836264756403</v>
      </c>
      <c r="O4" s="5">
        <v>-286055.53339999903</v>
      </c>
      <c r="P4" s="5">
        <v>-7509.8256600550103</v>
      </c>
      <c r="Q4" s="5">
        <v>-637.81166264756405</v>
      </c>
      <c r="R4" s="5">
        <v>-286103.723</v>
      </c>
      <c r="U4" s="62">
        <f t="shared" si="2"/>
        <v>0.33030000000053406</v>
      </c>
      <c r="V4" s="62">
        <f t="shared" si="3"/>
        <v>0.19330000000002201</v>
      </c>
      <c r="W4" s="62">
        <f t="shared" si="4"/>
        <v>48.18960000097286</v>
      </c>
      <c r="X4" s="63" t="str">
        <f t="shared" si="5"/>
        <v>--</v>
      </c>
      <c r="Y4" s="63" t="str">
        <f t="shared" si="6"/>
        <v>--</v>
      </c>
      <c r="Z4" s="63" t="str">
        <f t="shared" si="7"/>
        <v>--</v>
      </c>
    </row>
    <row r="5" spans="1:26" x14ac:dyDescent="0.2">
      <c r="A5" s="4" t="s">
        <v>22</v>
      </c>
      <c r="B5" s="4" t="s">
        <v>19</v>
      </c>
      <c r="C5" s="4">
        <v>20402050401</v>
      </c>
      <c r="D5" s="5">
        <v>260</v>
      </c>
      <c r="E5" s="5">
        <v>139.767</v>
      </c>
      <c r="F5" s="5">
        <v>4256.2668999999996</v>
      </c>
      <c r="G5" s="5">
        <v>252024.55050000001</v>
      </c>
      <c r="H5" s="5">
        <v>29.249941354920001</v>
      </c>
      <c r="I5" s="5">
        <v>298.20940210087798</v>
      </c>
      <c r="J5" s="5">
        <v>0</v>
      </c>
      <c r="K5" s="5">
        <v>0</v>
      </c>
      <c r="L5" s="5">
        <v>0</v>
      </c>
      <c r="M5" s="5">
        <v>-480.142502100878</v>
      </c>
      <c r="N5" s="5">
        <v>29.917058645080001</v>
      </c>
      <c r="O5" s="5">
        <v>11836.550499999999</v>
      </c>
      <c r="P5" s="5">
        <v>-1008.7548021008701</v>
      </c>
      <c r="Q5" s="5">
        <v>-259.689841354919</v>
      </c>
      <c r="R5" s="5">
        <v>-114306.700499999</v>
      </c>
      <c r="U5" s="62">
        <f t="shared" si="2"/>
        <v>528.61229999999205</v>
      </c>
      <c r="V5" s="62">
        <f t="shared" si="3"/>
        <v>289.60689999999897</v>
      </c>
      <c r="W5" s="62">
        <f t="shared" si="4"/>
        <v>126143.250999999</v>
      </c>
      <c r="X5" s="63" t="str">
        <f t="shared" si="5"/>
        <v>--</v>
      </c>
      <c r="Y5" s="63">
        <f t="shared" si="6"/>
        <v>9.6803266469388092</v>
      </c>
      <c r="Z5" s="63">
        <f t="shared" si="7"/>
        <v>10.657095663132516</v>
      </c>
    </row>
    <row r="6" spans="1:26" x14ac:dyDescent="0.2">
      <c r="A6" s="4" t="s">
        <v>23</v>
      </c>
      <c r="B6" s="4" t="s">
        <v>24</v>
      </c>
      <c r="C6" s="4">
        <v>20402030307</v>
      </c>
      <c r="D6" s="5">
        <v>141.0247</v>
      </c>
      <c r="E6" s="5">
        <v>266.68</v>
      </c>
      <c r="F6" s="5">
        <v>2762.9312</v>
      </c>
      <c r="G6" s="5">
        <v>86710.402000000002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355.63957099999999</v>
      </c>
      <c r="N6" s="5">
        <v>222.96234299999901</v>
      </c>
      <c r="O6" s="5">
        <v>-43568.215859999902</v>
      </c>
      <c r="P6" s="5">
        <v>355.63957099999999</v>
      </c>
      <c r="Q6" s="5">
        <v>222.96234299999901</v>
      </c>
      <c r="R6" s="5">
        <v>-43568.215859999902</v>
      </c>
      <c r="U6" s="62">
        <f t="shared" si="2"/>
        <v>0</v>
      </c>
      <c r="V6" s="62">
        <f t="shared" si="3"/>
        <v>0</v>
      </c>
      <c r="W6" s="62">
        <f t="shared" si="4"/>
        <v>0</v>
      </c>
      <c r="X6" s="63">
        <f t="shared" si="5"/>
        <v>0</v>
      </c>
      <c r="Y6" s="63">
        <f t="shared" si="6"/>
        <v>0</v>
      </c>
      <c r="Z6" s="63" t="str">
        <f t="shared" si="7"/>
        <v>--</v>
      </c>
    </row>
    <row r="7" spans="1:26" x14ac:dyDescent="0.2">
      <c r="A7" s="4" t="s">
        <v>25</v>
      </c>
      <c r="B7" s="4" t="s">
        <v>24</v>
      </c>
      <c r="C7" s="4">
        <v>20402030305</v>
      </c>
      <c r="D7" s="5">
        <v>15.829499999999999</v>
      </c>
      <c r="E7" s="5">
        <v>9.0235000000000003</v>
      </c>
      <c r="F7" s="5">
        <v>229.6585</v>
      </c>
      <c r="G7" s="5">
        <v>5034.5559999999996</v>
      </c>
      <c r="H7" s="5">
        <v>22.4699549485488</v>
      </c>
      <c r="I7" s="5">
        <v>6.6199867271648003</v>
      </c>
      <c r="J7" s="5">
        <v>0</v>
      </c>
      <c r="K7" s="5">
        <v>0</v>
      </c>
      <c r="L7" s="5">
        <v>0</v>
      </c>
      <c r="M7" s="5">
        <v>-47.171051727164802</v>
      </c>
      <c r="N7" s="5">
        <v>-18.353599948548698</v>
      </c>
      <c r="O7" s="5">
        <v>-9588.7360999999892</v>
      </c>
      <c r="P7" s="5">
        <v>-47.171051727164802</v>
      </c>
      <c r="Q7" s="5">
        <v>-18.353599948548698</v>
      </c>
      <c r="R7" s="5">
        <v>-9588.7360999999892</v>
      </c>
      <c r="U7" s="62">
        <f t="shared" si="2"/>
        <v>0</v>
      </c>
      <c r="V7" s="62">
        <f t="shared" si="3"/>
        <v>0</v>
      </c>
      <c r="W7" s="62">
        <f t="shared" si="4"/>
        <v>0</v>
      </c>
      <c r="X7" s="63" t="str">
        <f t="shared" si="5"/>
        <v>--</v>
      </c>
      <c r="Y7" s="63" t="str">
        <f t="shared" si="6"/>
        <v>--</v>
      </c>
      <c r="Z7" s="63" t="str">
        <f t="shared" si="7"/>
        <v>--</v>
      </c>
    </row>
    <row r="8" spans="1:26" x14ac:dyDescent="0.2">
      <c r="A8" s="4" t="s">
        <v>26</v>
      </c>
      <c r="B8" s="4" t="s">
        <v>24</v>
      </c>
      <c r="C8" s="4">
        <v>20402030307</v>
      </c>
      <c r="D8" s="5">
        <v>648.47329999999999</v>
      </c>
      <c r="E8" s="5">
        <v>1161.5135</v>
      </c>
      <c r="F8" s="5">
        <v>11937.852199999999</v>
      </c>
      <c r="G8" s="5">
        <v>334737.6629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868.41296899999804</v>
      </c>
      <c r="N8" s="5">
        <v>960.48677699999996</v>
      </c>
      <c r="O8" s="5">
        <v>-264321.97163999901</v>
      </c>
      <c r="P8" s="5">
        <v>386.52946900000001</v>
      </c>
      <c r="Q8" s="5">
        <v>853.51177700000005</v>
      </c>
      <c r="R8" s="5">
        <v>-264321.97163999901</v>
      </c>
      <c r="U8" s="62">
        <f t="shared" si="2"/>
        <v>481.88349999999804</v>
      </c>
      <c r="V8" s="62">
        <f t="shared" si="3"/>
        <v>106.97499999999991</v>
      </c>
      <c r="W8" s="62">
        <f t="shared" si="4"/>
        <v>0</v>
      </c>
      <c r="X8" s="63">
        <f t="shared" si="5"/>
        <v>0.5549013167720197</v>
      </c>
      <c r="Y8" s="63">
        <f t="shared" si="6"/>
        <v>0.11137581751424769</v>
      </c>
      <c r="Z8" s="63" t="str">
        <f t="shared" si="7"/>
        <v>--</v>
      </c>
    </row>
    <row r="9" spans="1:26" x14ac:dyDescent="0.2">
      <c r="A9" s="4" t="s">
        <v>27</v>
      </c>
      <c r="B9" s="4" t="s">
        <v>24</v>
      </c>
      <c r="C9" s="4">
        <v>20402030307</v>
      </c>
      <c r="D9" s="5">
        <v>488.91829999999999</v>
      </c>
      <c r="E9" s="5">
        <v>764.97799999999995</v>
      </c>
      <c r="F9" s="5">
        <v>9764.0200999999997</v>
      </c>
      <c r="G9" s="5">
        <v>203466.99609999999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1418.1847189999901</v>
      </c>
      <c r="N9" s="5">
        <v>613.41332699999896</v>
      </c>
      <c r="O9" s="5">
        <v>-248195.72944</v>
      </c>
      <c r="P9" s="5">
        <v>1418.1847189999901</v>
      </c>
      <c r="Q9" s="5">
        <v>613.41332699999896</v>
      </c>
      <c r="R9" s="5">
        <v>-248195.72944</v>
      </c>
      <c r="U9" s="62">
        <f t="shared" si="2"/>
        <v>0</v>
      </c>
      <c r="V9" s="62">
        <f t="shared" si="3"/>
        <v>0</v>
      </c>
      <c r="W9" s="62">
        <f t="shared" si="4"/>
        <v>0</v>
      </c>
      <c r="X9" s="63">
        <f t="shared" si="5"/>
        <v>0</v>
      </c>
      <c r="Y9" s="63">
        <f t="shared" si="6"/>
        <v>0</v>
      </c>
      <c r="Z9" s="63" t="str">
        <f t="shared" si="7"/>
        <v>--</v>
      </c>
    </row>
    <row r="10" spans="1:26" x14ac:dyDescent="0.2">
      <c r="A10" s="4" t="s">
        <v>28</v>
      </c>
      <c r="B10" s="4" t="s">
        <v>24</v>
      </c>
      <c r="C10" s="4">
        <v>20402030305</v>
      </c>
      <c r="D10" s="5">
        <v>1761.2097000000001</v>
      </c>
      <c r="E10" s="5">
        <v>1265.1215</v>
      </c>
      <c r="F10" s="5">
        <v>20786.295600000001</v>
      </c>
      <c r="G10" s="5">
        <v>450415.96549999999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-9277.5539790000003</v>
      </c>
      <c r="N10" s="5">
        <v>719.14649299999996</v>
      </c>
      <c r="O10" s="5">
        <v>-1176589.5553599901</v>
      </c>
      <c r="P10" s="5">
        <v>-9530.6815790000001</v>
      </c>
      <c r="Q10" s="5">
        <v>646.38639299999898</v>
      </c>
      <c r="R10" s="5">
        <v>-1211854.30886</v>
      </c>
      <c r="U10" s="62">
        <f t="shared" si="2"/>
        <v>253.1275999999998</v>
      </c>
      <c r="V10" s="62">
        <f t="shared" si="3"/>
        <v>72.760100000000989</v>
      </c>
      <c r="W10" s="62">
        <f t="shared" si="4"/>
        <v>35264.753500009887</v>
      </c>
      <c r="X10" s="63" t="str">
        <f t="shared" si="5"/>
        <v>--</v>
      </c>
      <c r="Y10" s="63">
        <f t="shared" si="6"/>
        <v>0.10117563070699838</v>
      </c>
      <c r="Z10" s="63" t="str">
        <f t="shared" si="7"/>
        <v>--</v>
      </c>
    </row>
    <row r="11" spans="1:26" x14ac:dyDescent="0.2">
      <c r="A11" s="4" t="s">
        <v>29</v>
      </c>
      <c r="B11" s="4" t="s">
        <v>24</v>
      </c>
      <c r="C11" s="4">
        <v>20402030305</v>
      </c>
      <c r="D11" s="5">
        <v>907.31920000000002</v>
      </c>
      <c r="E11" s="5">
        <v>825.08799999999997</v>
      </c>
      <c r="F11" s="5">
        <v>14040.653899999999</v>
      </c>
      <c r="G11" s="5">
        <v>310774.89870000002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-1447.284844</v>
      </c>
      <c r="N11" s="5">
        <v>543.81904799999904</v>
      </c>
      <c r="O11" s="5">
        <v>-527406.57825999998</v>
      </c>
      <c r="P11" s="5">
        <v>-1964.521444</v>
      </c>
      <c r="Q11" s="5">
        <v>411.87594799999903</v>
      </c>
      <c r="R11" s="5">
        <v>-527622.21045999904</v>
      </c>
      <c r="U11" s="62">
        <f t="shared" si="2"/>
        <v>517.23659999999995</v>
      </c>
      <c r="V11" s="62">
        <f t="shared" si="3"/>
        <v>131.94310000000002</v>
      </c>
      <c r="W11" s="62">
        <f t="shared" si="4"/>
        <v>215.63219999906141</v>
      </c>
      <c r="X11" s="63" t="str">
        <f t="shared" si="5"/>
        <v>--</v>
      </c>
      <c r="Y11" s="63">
        <f t="shared" si="6"/>
        <v>0.2426231675503949</v>
      </c>
      <c r="Z11" s="63" t="str">
        <f t="shared" si="7"/>
        <v>--</v>
      </c>
    </row>
    <row r="12" spans="1:26" x14ac:dyDescent="0.2">
      <c r="A12" s="4" t="s">
        <v>30</v>
      </c>
      <c r="B12" s="4" t="s">
        <v>24</v>
      </c>
      <c r="C12" s="4">
        <v>20402030407</v>
      </c>
      <c r="D12" s="5">
        <v>335.13799999999998</v>
      </c>
      <c r="E12" s="5">
        <v>238.51730000000001</v>
      </c>
      <c r="F12" s="5">
        <v>4453.7368999999999</v>
      </c>
      <c r="G12" s="5">
        <v>96807.088799999998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-1267.0687599999901</v>
      </c>
      <c r="N12" s="5">
        <v>134.62451999999999</v>
      </c>
      <c r="O12" s="5">
        <v>-212793.39559999999</v>
      </c>
      <c r="P12" s="5">
        <v>-1267.0687599999901</v>
      </c>
      <c r="Q12" s="5">
        <v>134.62451999999999</v>
      </c>
      <c r="R12" s="5">
        <v>-212793.39559999999</v>
      </c>
      <c r="U12" s="62">
        <f t="shared" si="2"/>
        <v>0</v>
      </c>
      <c r="V12" s="62">
        <f t="shared" si="3"/>
        <v>0</v>
      </c>
      <c r="W12" s="62">
        <f t="shared" si="4"/>
        <v>0</v>
      </c>
      <c r="X12" s="63" t="str">
        <f t="shared" si="5"/>
        <v>--</v>
      </c>
      <c r="Y12" s="63">
        <f t="shared" si="6"/>
        <v>0</v>
      </c>
      <c r="Z12" s="63" t="str">
        <f t="shared" si="7"/>
        <v>--</v>
      </c>
    </row>
    <row r="13" spans="1:26" x14ac:dyDescent="0.2">
      <c r="A13" s="4" t="s">
        <v>31</v>
      </c>
      <c r="B13" s="4" t="s">
        <v>24</v>
      </c>
      <c r="C13" s="4">
        <v>20402030303</v>
      </c>
      <c r="D13" s="5">
        <v>473.25209999999998</v>
      </c>
      <c r="E13" s="5">
        <v>295.74349999999998</v>
      </c>
      <c r="F13" s="5">
        <v>5218.5933999999997</v>
      </c>
      <c r="G13" s="5">
        <v>119762.7224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-2859.819947</v>
      </c>
      <c r="N13" s="5">
        <v>149.035349</v>
      </c>
      <c r="O13" s="5">
        <v>-317427.56757999898</v>
      </c>
      <c r="P13" s="5">
        <v>-2863.5031469999899</v>
      </c>
      <c r="Q13" s="5">
        <v>147.66084900000001</v>
      </c>
      <c r="R13" s="5">
        <v>-318120.461379999</v>
      </c>
      <c r="U13" s="62">
        <f t="shared" si="2"/>
        <v>3.6831999999899381</v>
      </c>
      <c r="V13" s="62">
        <f t="shared" si="3"/>
        <v>1.3744999999999834</v>
      </c>
      <c r="W13" s="62">
        <f t="shared" si="4"/>
        <v>692.89380000001984</v>
      </c>
      <c r="X13" s="63" t="str">
        <f t="shared" si="5"/>
        <v>--</v>
      </c>
      <c r="Y13" s="63">
        <f t="shared" si="6"/>
        <v>9.2226442197950193E-3</v>
      </c>
      <c r="Z13" s="63" t="str">
        <f t="shared" si="7"/>
        <v>--</v>
      </c>
    </row>
    <row r="14" spans="1:26" x14ac:dyDescent="0.2">
      <c r="A14" s="4" t="s">
        <v>32</v>
      </c>
      <c r="B14" s="4" t="s">
        <v>24</v>
      </c>
      <c r="C14" s="4">
        <v>20402030303</v>
      </c>
      <c r="D14" s="5">
        <v>1386.2165</v>
      </c>
      <c r="E14" s="5">
        <v>1423.8238999999901</v>
      </c>
      <c r="F14" s="5">
        <v>21486.4038</v>
      </c>
      <c r="G14" s="5">
        <v>609598.326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-2176.3118549999999</v>
      </c>
      <c r="N14" s="5">
        <v>994.09678499999904</v>
      </c>
      <c r="O14" s="5">
        <v>-670988.47669999895</v>
      </c>
      <c r="P14" s="5">
        <v>-2176.3118549999999</v>
      </c>
      <c r="Q14" s="5">
        <v>994.09678499999904</v>
      </c>
      <c r="R14" s="5">
        <v>-670988.47669999895</v>
      </c>
      <c r="U14" s="62">
        <f t="shared" si="2"/>
        <v>0</v>
      </c>
      <c r="V14" s="62">
        <f t="shared" si="3"/>
        <v>0</v>
      </c>
      <c r="W14" s="62">
        <f t="shared" si="4"/>
        <v>0</v>
      </c>
      <c r="X14" s="63" t="str">
        <f t="shared" si="5"/>
        <v>--</v>
      </c>
      <c r="Y14" s="63">
        <f t="shared" si="6"/>
        <v>0</v>
      </c>
      <c r="Z14" s="63" t="str">
        <f t="shared" si="7"/>
        <v>--</v>
      </c>
    </row>
    <row r="15" spans="1:26" x14ac:dyDescent="0.2">
      <c r="A15" s="4" t="s">
        <v>33</v>
      </c>
      <c r="B15" s="4" t="s">
        <v>24</v>
      </c>
      <c r="C15" s="4">
        <v>20402030305</v>
      </c>
      <c r="D15" s="5">
        <v>788.58450000000005</v>
      </c>
      <c r="E15" s="5">
        <v>670.44299999999998</v>
      </c>
      <c r="F15" s="5">
        <v>9537.7356999999993</v>
      </c>
      <c r="G15" s="5">
        <v>265388.3296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-3923.401715</v>
      </c>
      <c r="N15" s="5">
        <v>425.98180499999899</v>
      </c>
      <c r="O15" s="5">
        <v>-463106.03149999998</v>
      </c>
      <c r="P15" s="5">
        <v>-3923.401715</v>
      </c>
      <c r="Q15" s="5">
        <v>425.98180499999899</v>
      </c>
      <c r="R15" s="5">
        <v>-463106.03149999998</v>
      </c>
      <c r="U15" s="62">
        <f t="shared" si="2"/>
        <v>0</v>
      </c>
      <c r="V15" s="62">
        <f t="shared" si="3"/>
        <v>0</v>
      </c>
      <c r="W15" s="62">
        <f t="shared" si="4"/>
        <v>0</v>
      </c>
      <c r="X15" s="63" t="str">
        <f t="shared" si="5"/>
        <v>--</v>
      </c>
      <c r="Y15" s="63">
        <f t="shared" si="6"/>
        <v>0</v>
      </c>
      <c r="Z15" s="63" t="str">
        <f t="shared" si="7"/>
        <v>--</v>
      </c>
    </row>
    <row r="16" spans="1:26" x14ac:dyDescent="0.2">
      <c r="A16" s="4" t="s">
        <v>34</v>
      </c>
      <c r="B16" s="4" t="s">
        <v>24</v>
      </c>
      <c r="C16" s="4">
        <v>20402030405</v>
      </c>
      <c r="D16" s="5">
        <v>2.8782999999999999</v>
      </c>
      <c r="E16" s="5">
        <v>1.9846999999999999</v>
      </c>
      <c r="F16" s="5">
        <v>49.5792</v>
      </c>
      <c r="G16" s="5">
        <v>3691.7606999999998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0.44661900000000099</v>
      </c>
      <c r="N16" s="5">
        <v>1.092427</v>
      </c>
      <c r="O16" s="5">
        <v>1032.7871599999901</v>
      </c>
      <c r="P16" s="5">
        <v>0.44661900000000099</v>
      </c>
      <c r="Q16" s="5">
        <v>1.092427</v>
      </c>
      <c r="R16" s="5">
        <v>1032.7871599999901</v>
      </c>
      <c r="U16" s="62">
        <f t="shared" si="2"/>
        <v>0</v>
      </c>
      <c r="V16" s="62">
        <f t="shared" si="3"/>
        <v>0</v>
      </c>
      <c r="W16" s="62">
        <f t="shared" si="4"/>
        <v>0</v>
      </c>
      <c r="X16" s="63">
        <f t="shared" si="5"/>
        <v>0</v>
      </c>
      <c r="Y16" s="63">
        <f t="shared" si="6"/>
        <v>0</v>
      </c>
      <c r="Z16" s="63">
        <f t="shared" si="7"/>
        <v>0</v>
      </c>
    </row>
    <row r="17" spans="1:26" x14ac:dyDescent="0.2">
      <c r="A17" s="4" t="s">
        <v>35</v>
      </c>
      <c r="B17" s="4" t="s">
        <v>24</v>
      </c>
      <c r="C17" s="4">
        <v>20402030801</v>
      </c>
      <c r="D17" s="5">
        <v>1571.1940999999999</v>
      </c>
      <c r="E17" s="5">
        <v>1799.32789999999</v>
      </c>
      <c r="F17" s="5">
        <v>16449.575499999999</v>
      </c>
      <c r="G17" s="5">
        <v>1221084.1706999999</v>
      </c>
      <c r="H17" s="5">
        <v>1.7299965314192001</v>
      </c>
      <c r="I17" s="5">
        <v>20.129959640155199</v>
      </c>
      <c r="J17" s="5">
        <v>0</v>
      </c>
      <c r="K17" s="5">
        <v>0</v>
      </c>
      <c r="L17" s="5">
        <v>0</v>
      </c>
      <c r="M17" s="5">
        <v>-10390.8377466401</v>
      </c>
      <c r="N17" s="5">
        <v>1310.5277324685801</v>
      </c>
      <c r="O17" s="5">
        <v>-230384.93887999901</v>
      </c>
      <c r="P17" s="5">
        <v>-10390.8377466401</v>
      </c>
      <c r="Q17" s="5">
        <v>1310.5277324685801</v>
      </c>
      <c r="R17" s="5">
        <v>-230384.93887999901</v>
      </c>
      <c r="U17" s="62">
        <f t="shared" si="2"/>
        <v>0</v>
      </c>
      <c r="V17" s="62">
        <f t="shared" si="3"/>
        <v>0</v>
      </c>
      <c r="W17" s="62">
        <f t="shared" si="4"/>
        <v>0</v>
      </c>
      <c r="X17" s="63" t="str">
        <f t="shared" si="5"/>
        <v>--</v>
      </c>
      <c r="Y17" s="63">
        <f t="shared" si="6"/>
        <v>0</v>
      </c>
      <c r="Z17" s="63" t="str">
        <f t="shared" si="7"/>
        <v>--</v>
      </c>
    </row>
    <row r="18" spans="1:26" x14ac:dyDescent="0.2">
      <c r="A18" s="4" t="s">
        <v>36</v>
      </c>
      <c r="B18" s="4" t="s">
        <v>24</v>
      </c>
      <c r="C18" s="4">
        <v>20402030305</v>
      </c>
      <c r="D18" s="5">
        <v>573.3768</v>
      </c>
      <c r="E18" s="5">
        <v>531.58190000000002</v>
      </c>
      <c r="F18" s="5">
        <v>9353.4092999999993</v>
      </c>
      <c r="G18" s="5">
        <v>356589.2353</v>
      </c>
      <c r="H18" s="5">
        <v>3.3699932432847999</v>
      </c>
      <c r="I18" s="5">
        <v>2105.0357794790002</v>
      </c>
      <c r="J18" s="5">
        <v>0</v>
      </c>
      <c r="K18" s="5">
        <v>0</v>
      </c>
      <c r="L18" s="5">
        <v>0</v>
      </c>
      <c r="M18" s="5">
        <v>-2539.1684554789999</v>
      </c>
      <c r="N18" s="5">
        <v>350.46509875671501</v>
      </c>
      <c r="O18" s="5">
        <v>-173096.252539999</v>
      </c>
      <c r="P18" s="5">
        <v>-2788.4161554789998</v>
      </c>
      <c r="Q18" s="5">
        <v>291.70249875671499</v>
      </c>
      <c r="R18" s="5">
        <v>-175700.85354000001</v>
      </c>
      <c r="U18" s="62">
        <f t="shared" si="2"/>
        <v>249.2476999999999</v>
      </c>
      <c r="V18" s="62">
        <f t="shared" si="3"/>
        <v>58.76260000000002</v>
      </c>
      <c r="W18" s="62">
        <f t="shared" si="4"/>
        <v>2604.6010000010137</v>
      </c>
      <c r="X18" s="63" t="str">
        <f t="shared" si="5"/>
        <v>--</v>
      </c>
      <c r="Y18" s="63">
        <f t="shared" si="6"/>
        <v>0.16767033353238889</v>
      </c>
      <c r="Z18" s="63" t="str">
        <f t="shared" si="7"/>
        <v>--</v>
      </c>
    </row>
    <row r="19" spans="1:26" x14ac:dyDescent="0.2">
      <c r="A19" s="4" t="s">
        <v>37</v>
      </c>
      <c r="B19" s="4" t="s">
        <v>24</v>
      </c>
      <c r="C19" s="4">
        <v>20402030501</v>
      </c>
      <c r="D19" s="5">
        <v>922.12570000000005</v>
      </c>
      <c r="E19" s="5">
        <v>2876.4146000000001</v>
      </c>
      <c r="F19" s="5">
        <v>17523.4022</v>
      </c>
      <c r="G19" s="5">
        <v>1089952.5967000001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1782.7165009999901</v>
      </c>
      <c r="N19" s="5">
        <v>2590.5556329999999</v>
      </c>
      <c r="O19" s="5">
        <v>238092.87504000001</v>
      </c>
      <c r="P19" s="5">
        <v>1485.7583009999901</v>
      </c>
      <c r="Q19" s="5">
        <v>2512.0176329999999</v>
      </c>
      <c r="R19" s="5">
        <v>236871.11273999899</v>
      </c>
      <c r="U19" s="62">
        <f t="shared" si="2"/>
        <v>296.95820000000003</v>
      </c>
      <c r="V19" s="62">
        <f t="shared" si="3"/>
        <v>78.538000000000011</v>
      </c>
      <c r="W19" s="62">
        <f t="shared" si="4"/>
        <v>1221.7623000010208</v>
      </c>
      <c r="X19" s="63">
        <f t="shared" si="5"/>
        <v>0.16657623342434169</v>
      </c>
      <c r="Y19" s="63">
        <f t="shared" si="6"/>
        <v>3.0317048203689363E-2</v>
      </c>
      <c r="Z19" s="63">
        <f t="shared" si="7"/>
        <v>5.1314525888091472E-3</v>
      </c>
    </row>
    <row r="20" spans="1:26" x14ac:dyDescent="0.2">
      <c r="A20" s="4" t="s">
        <v>38</v>
      </c>
      <c r="B20" s="4" t="s">
        <v>24</v>
      </c>
      <c r="C20" s="4">
        <v>20402030304</v>
      </c>
      <c r="D20" s="5">
        <v>2966.2968999999998</v>
      </c>
      <c r="E20" s="5">
        <v>8393.7710000000006</v>
      </c>
      <c r="F20" s="5">
        <v>70646.744900000005</v>
      </c>
      <c r="G20" s="5">
        <v>3575269.6628999999</v>
      </c>
      <c r="H20" s="5">
        <v>1651.5866886281101</v>
      </c>
      <c r="I20" s="5">
        <v>982.36803038744404</v>
      </c>
      <c r="J20" s="5">
        <v>0</v>
      </c>
      <c r="K20" s="5">
        <v>0</v>
      </c>
      <c r="L20" s="5">
        <v>0</v>
      </c>
      <c r="M20" s="5">
        <v>19029.6887866125</v>
      </c>
      <c r="N20" s="5">
        <v>5822.6322723718804</v>
      </c>
      <c r="O20" s="5">
        <v>835004.58667999995</v>
      </c>
      <c r="P20" s="5">
        <v>14837.2519866125</v>
      </c>
      <c r="Q20" s="5">
        <v>4038.2546723718801</v>
      </c>
      <c r="R20" s="5">
        <v>832146.35418000002</v>
      </c>
      <c r="U20" s="62">
        <f t="shared" si="2"/>
        <v>4192.4367999999995</v>
      </c>
      <c r="V20" s="62">
        <f t="shared" si="3"/>
        <v>1784.3776000000003</v>
      </c>
      <c r="W20" s="62">
        <f t="shared" si="4"/>
        <v>2858.2324999999255</v>
      </c>
      <c r="X20" s="63">
        <f t="shared" si="5"/>
        <v>0.22031031862956182</v>
      </c>
      <c r="Y20" s="63">
        <f t="shared" si="6"/>
        <v>0.30645548551413576</v>
      </c>
      <c r="Z20" s="63">
        <f t="shared" si="7"/>
        <v>3.4230141314125382E-3</v>
      </c>
    </row>
    <row r="21" spans="1:26" ht="15.75" customHeight="1" x14ac:dyDescent="0.2">
      <c r="A21" s="4" t="s">
        <v>39</v>
      </c>
      <c r="B21" s="4" t="s">
        <v>24</v>
      </c>
      <c r="C21" s="4">
        <v>20402030401</v>
      </c>
      <c r="D21" s="5">
        <v>14.4824</v>
      </c>
      <c r="E21" s="5">
        <v>45.344700000000003</v>
      </c>
      <c r="F21" s="5">
        <v>692.63900000000001</v>
      </c>
      <c r="G21" s="5">
        <v>19655.370900000002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445.424431999999</v>
      </c>
      <c r="N21" s="5">
        <v>40.855156000000001</v>
      </c>
      <c r="O21" s="5">
        <v>6276.5297799999998</v>
      </c>
      <c r="P21" s="5">
        <v>445.424431999999</v>
      </c>
      <c r="Q21" s="5">
        <v>40.855156000000001</v>
      </c>
      <c r="R21" s="5">
        <v>6276.5297799999998</v>
      </c>
      <c r="U21" s="62">
        <f t="shared" si="2"/>
        <v>0</v>
      </c>
      <c r="V21" s="62">
        <f t="shared" si="3"/>
        <v>0</v>
      </c>
      <c r="W21" s="62">
        <f t="shared" si="4"/>
        <v>0</v>
      </c>
      <c r="X21" s="63">
        <f t="shared" si="5"/>
        <v>0</v>
      </c>
      <c r="Y21" s="63">
        <f t="shared" si="6"/>
        <v>0</v>
      </c>
      <c r="Z21" s="63">
        <f t="shared" si="7"/>
        <v>0</v>
      </c>
    </row>
    <row r="22" spans="1:26" ht="15.75" customHeight="1" x14ac:dyDescent="0.2">
      <c r="A22" s="4" t="s">
        <v>40</v>
      </c>
      <c r="B22" s="4" t="s">
        <v>24</v>
      </c>
      <c r="C22" s="4">
        <v>20402030406</v>
      </c>
      <c r="D22" s="5">
        <v>769.23509999999999</v>
      </c>
      <c r="E22" s="5">
        <v>912.12019999999995</v>
      </c>
      <c r="F22" s="5">
        <v>15265.600899999999</v>
      </c>
      <c r="G22" s="5">
        <v>312285.41859999998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2134.7577430000001</v>
      </c>
      <c r="N22" s="5">
        <v>673.65731899999901</v>
      </c>
      <c r="O22" s="5">
        <v>-398333.96677999903</v>
      </c>
      <c r="P22" s="5">
        <v>2042.3291429999999</v>
      </c>
      <c r="Q22" s="5">
        <v>633.44001900000001</v>
      </c>
      <c r="R22" s="5">
        <v>-414444.06198</v>
      </c>
      <c r="U22" s="62">
        <f t="shared" si="2"/>
        <v>92.428600000000188</v>
      </c>
      <c r="V22" s="62">
        <f t="shared" si="3"/>
        <v>40.217299999999</v>
      </c>
      <c r="W22" s="62">
        <f t="shared" si="4"/>
        <v>16110.095200000971</v>
      </c>
      <c r="X22" s="63">
        <f t="shared" si="5"/>
        <v>4.329699718999927E-2</v>
      </c>
      <c r="Y22" s="63">
        <f t="shared" si="6"/>
        <v>5.9699937736442908E-2</v>
      </c>
      <c r="Z22" s="63" t="str">
        <f t="shared" si="7"/>
        <v>--</v>
      </c>
    </row>
    <row r="23" spans="1:26" ht="15.75" customHeight="1" x14ac:dyDescent="0.2">
      <c r="A23" s="4" t="s">
        <v>41</v>
      </c>
      <c r="B23" s="4" t="s">
        <v>42</v>
      </c>
      <c r="C23" s="4">
        <v>20401050104</v>
      </c>
      <c r="D23" s="5">
        <v>2.7877999999999998</v>
      </c>
      <c r="E23" s="5">
        <v>2.5074999999999998</v>
      </c>
      <c r="F23" s="5">
        <v>47.533200000000001</v>
      </c>
      <c r="G23" s="5">
        <v>1243.9376999999999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-5.45459999999982E-2</v>
      </c>
      <c r="N23" s="5">
        <v>1.6432819999999999</v>
      </c>
      <c r="O23" s="5">
        <v>-1331.4319399999899</v>
      </c>
      <c r="P23" s="5">
        <v>-5.45459999999982E-2</v>
      </c>
      <c r="Q23" s="5">
        <v>1.6432819999999999</v>
      </c>
      <c r="R23" s="5">
        <v>-1331.4319399999899</v>
      </c>
      <c r="U23" s="62">
        <f t="shared" si="2"/>
        <v>0</v>
      </c>
      <c r="V23" s="62">
        <f t="shared" si="3"/>
        <v>0</v>
      </c>
      <c r="W23" s="62">
        <f t="shared" si="4"/>
        <v>0</v>
      </c>
      <c r="X23" s="63" t="str">
        <f t="shared" si="5"/>
        <v>--</v>
      </c>
      <c r="Y23" s="63">
        <f t="shared" si="6"/>
        <v>0</v>
      </c>
      <c r="Z23" s="63" t="str">
        <f t="shared" si="7"/>
        <v>--</v>
      </c>
    </row>
    <row r="24" spans="1:26" ht="15.75" customHeight="1" x14ac:dyDescent="0.2">
      <c r="A24" s="4" t="s">
        <v>43</v>
      </c>
      <c r="B24" s="4" t="s">
        <v>42</v>
      </c>
      <c r="C24" s="4">
        <v>20401050102</v>
      </c>
      <c r="D24" s="5">
        <v>50.0002</v>
      </c>
      <c r="E24" s="5">
        <v>17.330400000000001</v>
      </c>
      <c r="F24" s="5">
        <v>297.69049999999999</v>
      </c>
      <c r="G24" s="5">
        <v>13642.887699999999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-555.81291399999998</v>
      </c>
      <c r="N24" s="5">
        <v>1.830338</v>
      </c>
      <c r="O24" s="5">
        <v>-32547.297059999899</v>
      </c>
      <c r="P24" s="5">
        <v>-555.81291399999998</v>
      </c>
      <c r="Q24" s="5">
        <v>1.830338</v>
      </c>
      <c r="R24" s="5">
        <v>-32547.297059999899</v>
      </c>
      <c r="U24" s="62">
        <f t="shared" si="2"/>
        <v>0</v>
      </c>
      <c r="V24" s="62">
        <f t="shared" si="3"/>
        <v>0</v>
      </c>
      <c r="W24" s="62">
        <f t="shared" si="4"/>
        <v>0</v>
      </c>
      <c r="X24" s="63" t="str">
        <f t="shared" si="5"/>
        <v>--</v>
      </c>
      <c r="Y24" s="63">
        <f t="shared" si="6"/>
        <v>0</v>
      </c>
      <c r="Z24" s="63" t="str">
        <f t="shared" si="7"/>
        <v>--</v>
      </c>
    </row>
    <row r="25" spans="1:26" ht="15.75" customHeight="1" x14ac:dyDescent="0.2">
      <c r="A25" s="4" t="s">
        <v>44</v>
      </c>
      <c r="B25" s="4" t="s">
        <v>42</v>
      </c>
      <c r="C25" s="4">
        <v>20401050103</v>
      </c>
      <c r="D25" s="5">
        <v>446.22340000000003</v>
      </c>
      <c r="E25" s="5">
        <v>161.98490000000001</v>
      </c>
      <c r="F25" s="5">
        <v>1731.5712000000001</v>
      </c>
      <c r="G25" s="5">
        <v>98983.724000000002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-5885.4622380000001</v>
      </c>
      <c r="N25" s="5">
        <v>23.655646000000001</v>
      </c>
      <c r="O25" s="5">
        <v>-313237.45291999902</v>
      </c>
      <c r="P25" s="5">
        <v>-5885.4622380000001</v>
      </c>
      <c r="Q25" s="5">
        <v>23.655646000000001</v>
      </c>
      <c r="R25" s="5">
        <v>-313237.45291999902</v>
      </c>
      <c r="U25" s="62">
        <f t="shared" si="2"/>
        <v>0</v>
      </c>
      <c r="V25" s="62">
        <f t="shared" si="3"/>
        <v>0</v>
      </c>
      <c r="W25" s="62">
        <f t="shared" si="4"/>
        <v>0</v>
      </c>
      <c r="X25" s="63" t="str">
        <f t="shared" si="5"/>
        <v>--</v>
      </c>
      <c r="Y25" s="63">
        <f t="shared" si="6"/>
        <v>0</v>
      </c>
      <c r="Z25" s="63" t="str">
        <f t="shared" si="7"/>
        <v>--</v>
      </c>
    </row>
    <row r="26" spans="1:26" ht="15.75" customHeight="1" x14ac:dyDescent="0.2">
      <c r="A26" s="4" t="s">
        <v>45</v>
      </c>
      <c r="B26" s="4" t="s">
        <v>42</v>
      </c>
      <c r="C26" s="4">
        <v>20401050502</v>
      </c>
      <c r="D26" s="5">
        <v>9.8023000000000007</v>
      </c>
      <c r="E26" s="5">
        <v>0.82450000000000001</v>
      </c>
      <c r="F26" s="5">
        <v>15.786099999999999</v>
      </c>
      <c r="G26" s="5">
        <v>1676.2953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-151.53916100000001</v>
      </c>
      <c r="N26" s="5">
        <v>-2.214213</v>
      </c>
      <c r="O26" s="5">
        <v>-7379.0694400000002</v>
      </c>
      <c r="P26" s="5">
        <v>-151.53916100000001</v>
      </c>
      <c r="Q26" s="5">
        <v>-2.214213</v>
      </c>
      <c r="R26" s="5">
        <v>-7379.0694400000002</v>
      </c>
      <c r="U26" s="62">
        <f t="shared" si="2"/>
        <v>0</v>
      </c>
      <c r="V26" s="62">
        <f t="shared" si="3"/>
        <v>0</v>
      </c>
      <c r="W26" s="62">
        <f t="shared" si="4"/>
        <v>0</v>
      </c>
      <c r="X26" s="63" t="str">
        <f t="shared" si="5"/>
        <v>--</v>
      </c>
      <c r="Y26" s="63" t="str">
        <f t="shared" si="6"/>
        <v>--</v>
      </c>
      <c r="Z26" s="63" t="str">
        <f t="shared" si="7"/>
        <v>--</v>
      </c>
    </row>
    <row r="27" spans="1:26" ht="15.75" customHeight="1" x14ac:dyDescent="0.2">
      <c r="A27" s="4" t="s">
        <v>46</v>
      </c>
      <c r="B27" s="4" t="s">
        <v>42</v>
      </c>
      <c r="C27" s="4">
        <v>20401050502</v>
      </c>
      <c r="D27" s="5">
        <v>585.61770000000001</v>
      </c>
      <c r="E27" s="5">
        <v>71.375799999999998</v>
      </c>
      <c r="F27" s="5">
        <v>789.51419999999996</v>
      </c>
      <c r="G27" s="5">
        <v>192851.60949999999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-9206.9799390000007</v>
      </c>
      <c r="N27" s="5">
        <v>-110.165686999999</v>
      </c>
      <c r="O27" s="5">
        <v>-348142.02175999997</v>
      </c>
      <c r="P27" s="5">
        <v>-9207.7283389999993</v>
      </c>
      <c r="Q27" s="5">
        <v>-110.232086999999</v>
      </c>
      <c r="R27" s="5">
        <v>-348174.52015999903</v>
      </c>
      <c r="U27" s="62">
        <f t="shared" si="2"/>
        <v>0.74839999999858264</v>
      </c>
      <c r="V27" s="62">
        <f t="shared" si="3"/>
        <v>6.6400000000001569E-2</v>
      </c>
      <c r="W27" s="62">
        <f t="shared" si="4"/>
        <v>32.498399999050889</v>
      </c>
      <c r="X27" s="63" t="str">
        <f t="shared" si="5"/>
        <v>--</v>
      </c>
      <c r="Y27" s="63" t="str">
        <f t="shared" si="6"/>
        <v>--</v>
      </c>
      <c r="Z27" s="63" t="str">
        <f t="shared" si="7"/>
        <v>--</v>
      </c>
    </row>
    <row r="28" spans="1:26" ht="15.75" customHeight="1" x14ac:dyDescent="0.2">
      <c r="A28" s="4" t="s">
        <v>47</v>
      </c>
      <c r="B28" s="4" t="s">
        <v>42</v>
      </c>
      <c r="C28" s="4">
        <v>20401050501</v>
      </c>
      <c r="D28" s="5">
        <v>672.6789</v>
      </c>
      <c r="E28" s="5">
        <v>132.04929999999999</v>
      </c>
      <c r="F28" s="5">
        <v>3066.8053</v>
      </c>
      <c r="G28" s="5">
        <v>262059.1906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-8415.8235229999991</v>
      </c>
      <c r="N28" s="5">
        <v>-76.481159000000005</v>
      </c>
      <c r="O28" s="5">
        <v>-359361.57721999998</v>
      </c>
      <c r="P28" s="5">
        <v>-8415.8235229999991</v>
      </c>
      <c r="Q28" s="5">
        <v>-76.481159000000005</v>
      </c>
      <c r="R28" s="5">
        <v>-359361.57721999998</v>
      </c>
      <c r="U28" s="62">
        <f t="shared" si="2"/>
        <v>0</v>
      </c>
      <c r="V28" s="62">
        <f t="shared" si="3"/>
        <v>0</v>
      </c>
      <c r="W28" s="62">
        <f t="shared" si="4"/>
        <v>0</v>
      </c>
      <c r="X28" s="63" t="str">
        <f t="shared" si="5"/>
        <v>--</v>
      </c>
      <c r="Y28" s="63" t="str">
        <f t="shared" si="6"/>
        <v>--</v>
      </c>
      <c r="Z28" s="63" t="str">
        <f t="shared" si="7"/>
        <v>--</v>
      </c>
    </row>
    <row r="29" spans="1:26" ht="15.75" customHeight="1" x14ac:dyDescent="0.2">
      <c r="A29" s="4" t="s">
        <v>48</v>
      </c>
      <c r="B29" s="4" t="s">
        <v>42</v>
      </c>
      <c r="C29" s="4">
        <v>20401050103</v>
      </c>
      <c r="D29" s="5">
        <v>664.47940000000006</v>
      </c>
      <c r="E29" s="5">
        <v>207.97020000000001</v>
      </c>
      <c r="F29" s="5">
        <v>2511.3582000000001</v>
      </c>
      <c r="G29" s="5">
        <v>133968.2543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-8831.3051579999992</v>
      </c>
      <c r="N29" s="5">
        <v>1.9815860000000001</v>
      </c>
      <c r="O29" s="5">
        <v>-479877.81542</v>
      </c>
      <c r="P29" s="5">
        <v>-8831.3051579999992</v>
      </c>
      <c r="Q29" s="5">
        <v>1.9815860000000001</v>
      </c>
      <c r="R29" s="5">
        <v>-479877.81542</v>
      </c>
      <c r="U29" s="62">
        <f t="shared" si="2"/>
        <v>0</v>
      </c>
      <c r="V29" s="62">
        <f t="shared" si="3"/>
        <v>0</v>
      </c>
      <c r="W29" s="62">
        <f t="shared" si="4"/>
        <v>0</v>
      </c>
      <c r="X29" s="63" t="str">
        <f t="shared" si="5"/>
        <v>--</v>
      </c>
      <c r="Y29" s="63">
        <f t="shared" si="6"/>
        <v>0</v>
      </c>
      <c r="Z29" s="63" t="str">
        <f t="shared" si="7"/>
        <v>--</v>
      </c>
    </row>
    <row r="30" spans="1:26" ht="15.75" customHeight="1" x14ac:dyDescent="0.2">
      <c r="A30" s="4" t="s">
        <v>49</v>
      </c>
      <c r="B30" s="4" t="s">
        <v>42</v>
      </c>
      <c r="C30" s="4">
        <v>20401050102</v>
      </c>
      <c r="D30" s="5">
        <v>2501.8973999999998</v>
      </c>
      <c r="E30" s="5">
        <v>685.01390000000004</v>
      </c>
      <c r="F30" s="5">
        <v>11093.0627</v>
      </c>
      <c r="G30" s="5">
        <v>639828.7672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-31614.325917999999</v>
      </c>
      <c r="N30" s="5">
        <v>-90.574293999999895</v>
      </c>
      <c r="O30" s="5">
        <v>-1671424.0509199901</v>
      </c>
      <c r="P30" s="5">
        <v>-31614.3985179999</v>
      </c>
      <c r="Q30" s="5">
        <v>-90.591693999999904</v>
      </c>
      <c r="R30" s="5">
        <v>-1671439.9969199901</v>
      </c>
      <c r="U30" s="62">
        <f t="shared" si="2"/>
        <v>7.2599999901285628E-2</v>
      </c>
      <c r="V30" s="62">
        <f t="shared" si="3"/>
        <v>1.7400000000009186E-2</v>
      </c>
      <c r="W30" s="62">
        <f t="shared" si="4"/>
        <v>15.945999999996275</v>
      </c>
      <c r="X30" s="63" t="str">
        <f t="shared" si="5"/>
        <v>--</v>
      </c>
      <c r="Y30" s="63" t="str">
        <f t="shared" si="6"/>
        <v>--</v>
      </c>
      <c r="Z30" s="63" t="str">
        <f t="shared" si="7"/>
        <v>--</v>
      </c>
    </row>
    <row r="31" spans="1:26" ht="15.75" customHeight="1" x14ac:dyDescent="0.2">
      <c r="A31" s="4" t="s">
        <v>50</v>
      </c>
      <c r="B31" s="4" t="s">
        <v>42</v>
      </c>
      <c r="C31" s="4">
        <v>20401050504</v>
      </c>
      <c r="D31" s="5">
        <v>4612.0590000000002</v>
      </c>
      <c r="E31" s="5">
        <v>3702.2963</v>
      </c>
      <c r="F31" s="5">
        <v>48151.160900000003</v>
      </c>
      <c r="G31" s="5">
        <v>2796019.9561999999</v>
      </c>
      <c r="H31" s="5">
        <v>19.439961023577599</v>
      </c>
      <c r="I31" s="5">
        <v>274.01945060086001</v>
      </c>
      <c r="J31" s="5">
        <v>0</v>
      </c>
      <c r="K31" s="5">
        <v>0</v>
      </c>
      <c r="L31" s="5">
        <v>0</v>
      </c>
      <c r="M31" s="5">
        <v>-30850.7056806008</v>
      </c>
      <c r="N31" s="5">
        <v>2253.1180489764201</v>
      </c>
      <c r="O31" s="5">
        <v>-1464600.148</v>
      </c>
      <c r="P31" s="5">
        <v>-31308.4742806008</v>
      </c>
      <c r="Q31" s="5">
        <v>2051.7198489764201</v>
      </c>
      <c r="R31" s="5">
        <v>-1585829.6618999899</v>
      </c>
      <c r="U31" s="62">
        <f t="shared" si="2"/>
        <v>457.76859999999942</v>
      </c>
      <c r="V31" s="62">
        <f t="shared" si="3"/>
        <v>201.39820000000009</v>
      </c>
      <c r="W31" s="62">
        <f t="shared" si="4"/>
        <v>121229.51389998989</v>
      </c>
      <c r="X31" s="63" t="str">
        <f t="shared" si="5"/>
        <v>--</v>
      </c>
      <c r="Y31" s="63">
        <f t="shared" si="6"/>
        <v>8.9386439424021413E-2</v>
      </c>
      <c r="Z31" s="63" t="str">
        <f t="shared" si="7"/>
        <v>--</v>
      </c>
    </row>
    <row r="32" spans="1:26" ht="15.75" customHeight="1" x14ac:dyDescent="0.2">
      <c r="A32" s="4" t="s">
        <v>51</v>
      </c>
      <c r="B32" s="4" t="s">
        <v>42</v>
      </c>
      <c r="C32" s="4">
        <v>20401050104</v>
      </c>
      <c r="D32" s="5">
        <v>994.42439999999999</v>
      </c>
      <c r="E32" s="5">
        <v>1821.2905000000001</v>
      </c>
      <c r="F32" s="5">
        <v>50503.431600000004</v>
      </c>
      <c r="G32" s="5">
        <v>141667.8455</v>
      </c>
      <c r="H32" s="5">
        <v>1663.5866645685901</v>
      </c>
      <c r="I32" s="5">
        <v>46262.407245538001</v>
      </c>
      <c r="J32" s="5">
        <v>0</v>
      </c>
      <c r="K32" s="5">
        <v>0</v>
      </c>
      <c r="L32" s="5">
        <v>0</v>
      </c>
      <c r="M32" s="5">
        <v>-12733.800153538001</v>
      </c>
      <c r="N32" s="5">
        <v>-150.567728568593</v>
      </c>
      <c r="O32" s="5">
        <v>-776981.41521999997</v>
      </c>
      <c r="P32" s="5">
        <v>-12733.800153538001</v>
      </c>
      <c r="Q32" s="5">
        <v>-150.567728568593</v>
      </c>
      <c r="R32" s="5">
        <v>-776981.41521999997</v>
      </c>
      <c r="U32" s="62">
        <f t="shared" si="2"/>
        <v>0</v>
      </c>
      <c r="V32" s="62">
        <f t="shared" si="3"/>
        <v>0</v>
      </c>
      <c r="W32" s="62">
        <f t="shared" si="4"/>
        <v>0</v>
      </c>
      <c r="X32" s="63" t="str">
        <f t="shared" si="5"/>
        <v>--</v>
      </c>
      <c r="Y32" s="63" t="str">
        <f t="shared" si="6"/>
        <v>--</v>
      </c>
      <c r="Z32" s="63" t="str">
        <f t="shared" si="7"/>
        <v>--</v>
      </c>
    </row>
    <row r="33" spans="1:26" ht="15.75" customHeight="1" x14ac:dyDescent="0.2">
      <c r="A33" s="4" t="s">
        <v>52</v>
      </c>
      <c r="B33" s="4" t="s">
        <v>42</v>
      </c>
      <c r="C33" s="4">
        <v>20401050503</v>
      </c>
      <c r="D33" s="5">
        <v>6322.6664000000001</v>
      </c>
      <c r="E33" s="5">
        <v>5847.0704999999998</v>
      </c>
      <c r="F33" s="5">
        <v>79135.176600000006</v>
      </c>
      <c r="G33" s="5">
        <v>4475855.3710000003</v>
      </c>
      <c r="H33" s="5">
        <v>469.83905798959302</v>
      </c>
      <c r="I33" s="5">
        <v>13065.743803653701</v>
      </c>
      <c r="J33" s="5">
        <v>0</v>
      </c>
      <c r="K33" s="5">
        <v>0</v>
      </c>
      <c r="L33" s="5">
        <v>0</v>
      </c>
      <c r="M33" s="5">
        <v>-41858.4826516537</v>
      </c>
      <c r="N33" s="5">
        <v>3417.2048580104001</v>
      </c>
      <c r="O33" s="5">
        <v>-1365023.84931999</v>
      </c>
      <c r="P33" s="5">
        <v>-44473.459751653703</v>
      </c>
      <c r="Q33" s="5">
        <v>2122.9637580103999</v>
      </c>
      <c r="R33" s="5">
        <v>-2743552.83262</v>
      </c>
      <c r="U33" s="62">
        <f t="shared" si="2"/>
        <v>2614.9771000000037</v>
      </c>
      <c r="V33" s="62">
        <f t="shared" si="3"/>
        <v>1294.2411000000002</v>
      </c>
      <c r="W33" s="62">
        <f t="shared" si="4"/>
        <v>1378528.98330001</v>
      </c>
      <c r="X33" s="63" t="str">
        <f t="shared" si="5"/>
        <v>--</v>
      </c>
      <c r="Y33" s="63">
        <f t="shared" si="6"/>
        <v>0.3787426138547475</v>
      </c>
      <c r="Z33" s="63" t="str">
        <f t="shared" si="7"/>
        <v>--</v>
      </c>
    </row>
    <row r="34" spans="1:26" ht="15.75" customHeight="1" x14ac:dyDescent="0.2">
      <c r="A34" s="4" t="s">
        <v>53</v>
      </c>
      <c r="B34" s="4" t="s">
        <v>42</v>
      </c>
      <c r="C34" s="4">
        <v>20401050605</v>
      </c>
      <c r="D34" s="5">
        <v>1643.8012000000001</v>
      </c>
      <c r="E34" s="5">
        <v>21774.064200000001</v>
      </c>
      <c r="F34" s="5">
        <v>50491.186300000001</v>
      </c>
      <c r="G34" s="5">
        <v>2606805.5498000002</v>
      </c>
      <c r="H34" s="5">
        <v>843.55830869594195</v>
      </c>
      <c r="I34" s="5">
        <v>23458.612966324999</v>
      </c>
      <c r="J34" s="5">
        <v>0</v>
      </c>
      <c r="K34" s="5">
        <v>0</v>
      </c>
      <c r="L34" s="5">
        <v>0</v>
      </c>
      <c r="M34" s="5">
        <v>-1027.1131503250499</v>
      </c>
      <c r="N34" s="5">
        <v>20420.927519304001</v>
      </c>
      <c r="O34" s="5">
        <v>1088262.0012399999</v>
      </c>
      <c r="P34" s="5">
        <v>-1041.4057503250399</v>
      </c>
      <c r="Q34" s="5">
        <v>20414.807319304</v>
      </c>
      <c r="R34" s="5">
        <v>1084952.4476399999</v>
      </c>
      <c r="U34" s="62">
        <f t="shared" si="2"/>
        <v>14.292599999989989</v>
      </c>
      <c r="V34" s="62">
        <f t="shared" si="3"/>
        <v>6.1202000000012049</v>
      </c>
      <c r="W34" s="62">
        <f t="shared" si="4"/>
        <v>3309.5535999999847</v>
      </c>
      <c r="X34" s="63" t="str">
        <f t="shared" si="5"/>
        <v>--</v>
      </c>
      <c r="Y34" s="63">
        <f t="shared" si="6"/>
        <v>2.9970235163000067E-4</v>
      </c>
      <c r="Z34" s="63">
        <f t="shared" si="7"/>
        <v>3.0411367816104719E-3</v>
      </c>
    </row>
    <row r="35" spans="1:26" ht="15.75" customHeight="1" x14ac:dyDescent="0.2">
      <c r="A35" s="4" t="s">
        <v>54</v>
      </c>
      <c r="B35" s="4" t="s">
        <v>55</v>
      </c>
      <c r="C35" s="4">
        <v>20401040308</v>
      </c>
      <c r="D35" s="5">
        <v>798.49090000000001</v>
      </c>
      <c r="E35" s="5">
        <v>713.96299999999997</v>
      </c>
      <c r="F35" s="5">
        <v>10625.7503</v>
      </c>
      <c r="G35" s="5">
        <v>695557.82770000002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-3004.4893630000001</v>
      </c>
      <c r="N35" s="5">
        <v>466.43082099999901</v>
      </c>
      <c r="O35" s="5">
        <v>-42088.065719999897</v>
      </c>
      <c r="P35" s="5">
        <v>-3004.4893630000001</v>
      </c>
      <c r="Q35" s="5">
        <v>466.43082099999901</v>
      </c>
      <c r="R35" s="5">
        <v>-42088.065719999897</v>
      </c>
      <c r="U35" s="62">
        <f t="shared" si="2"/>
        <v>0</v>
      </c>
      <c r="V35" s="62">
        <f t="shared" si="3"/>
        <v>0</v>
      </c>
      <c r="W35" s="62">
        <f t="shared" si="4"/>
        <v>0</v>
      </c>
      <c r="X35" s="63" t="str">
        <f t="shared" si="5"/>
        <v>--</v>
      </c>
      <c r="Y35" s="63">
        <f t="shared" si="6"/>
        <v>0</v>
      </c>
      <c r="Z35" s="63" t="str">
        <f t="shared" si="7"/>
        <v>--</v>
      </c>
    </row>
    <row r="36" spans="1:26" ht="15.75" customHeight="1" x14ac:dyDescent="0.2">
      <c r="A36" s="4" t="s">
        <v>56</v>
      </c>
      <c r="B36" s="4" t="s">
        <v>55</v>
      </c>
      <c r="C36" s="4">
        <v>20401040307</v>
      </c>
      <c r="D36" s="5">
        <v>1687.8952999999999</v>
      </c>
      <c r="E36" s="5">
        <v>168.69730000000001</v>
      </c>
      <c r="F36" s="5">
        <v>5149.0835999999999</v>
      </c>
      <c r="G36" s="5">
        <v>275374.50899999897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-23663.289171</v>
      </c>
      <c r="N36" s="5">
        <v>-354.550242999999</v>
      </c>
      <c r="O36" s="5">
        <v>-1283903.1691399999</v>
      </c>
      <c r="P36" s="5">
        <v>-23663.289171</v>
      </c>
      <c r="Q36" s="5">
        <v>-354.550242999999</v>
      </c>
      <c r="R36" s="5">
        <v>-1283903.1691399999</v>
      </c>
      <c r="U36" s="62">
        <f t="shared" si="2"/>
        <v>0</v>
      </c>
      <c r="V36" s="62">
        <f t="shared" si="3"/>
        <v>0</v>
      </c>
      <c r="W36" s="62">
        <f t="shared" si="4"/>
        <v>0</v>
      </c>
      <c r="X36" s="63" t="str">
        <f t="shared" si="5"/>
        <v>--</v>
      </c>
      <c r="Y36" s="63" t="str">
        <f t="shared" si="6"/>
        <v>--</v>
      </c>
      <c r="Z36" s="63" t="str">
        <f t="shared" si="7"/>
        <v>--</v>
      </c>
    </row>
    <row r="37" spans="1:26" ht="15.75" customHeight="1" x14ac:dyDescent="0.2">
      <c r="A37" s="4" t="s">
        <v>57</v>
      </c>
      <c r="B37" s="4" t="s">
        <v>55</v>
      </c>
      <c r="C37" s="4">
        <v>20401040307</v>
      </c>
      <c r="D37" s="5">
        <v>99.103099999999998</v>
      </c>
      <c r="E37" s="5">
        <v>22.760999999999999</v>
      </c>
      <c r="F37" s="5">
        <v>1310.9117000000001</v>
      </c>
      <c r="G37" s="5">
        <v>13673.992399999999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-380.77821699999902</v>
      </c>
      <c r="N37" s="5">
        <v>-7.9609609999999904</v>
      </c>
      <c r="O37" s="5">
        <v>-77877.451379999897</v>
      </c>
      <c r="P37" s="5">
        <v>-380.77821699999902</v>
      </c>
      <c r="Q37" s="5">
        <v>-7.9609609999999904</v>
      </c>
      <c r="R37" s="5">
        <v>-77877.451379999897</v>
      </c>
      <c r="U37" s="62">
        <f t="shared" si="2"/>
        <v>0</v>
      </c>
      <c r="V37" s="62">
        <f t="shared" si="3"/>
        <v>0</v>
      </c>
      <c r="W37" s="62">
        <f t="shared" si="4"/>
        <v>0</v>
      </c>
      <c r="X37" s="63" t="str">
        <f t="shared" si="5"/>
        <v>--</v>
      </c>
      <c r="Y37" s="63" t="str">
        <f t="shared" si="6"/>
        <v>--</v>
      </c>
      <c r="Z37" s="63" t="str">
        <f t="shared" si="7"/>
        <v>--</v>
      </c>
    </row>
    <row r="38" spans="1:26" ht="15.75" customHeight="1" x14ac:dyDescent="0.2">
      <c r="A38" s="4" t="s">
        <v>58</v>
      </c>
      <c r="B38" s="4" t="s">
        <v>55</v>
      </c>
      <c r="C38" s="4">
        <v>20401040307</v>
      </c>
      <c r="D38" s="5">
        <v>120.68680000000001</v>
      </c>
      <c r="E38" s="5">
        <v>512.28430000000003</v>
      </c>
      <c r="F38" s="5">
        <v>25284.874599999999</v>
      </c>
      <c r="G38" s="5">
        <v>110464.74950000001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23224.750924</v>
      </c>
      <c r="N38" s="5">
        <v>474.87139200000001</v>
      </c>
      <c r="O38" s="5">
        <v>-1025.7163399999899</v>
      </c>
      <c r="P38" s="5">
        <v>23224.750924</v>
      </c>
      <c r="Q38" s="5">
        <v>474.87139200000001</v>
      </c>
      <c r="R38" s="5">
        <v>-1025.7163399999899</v>
      </c>
      <c r="U38" s="62">
        <f t="shared" si="2"/>
        <v>0</v>
      </c>
      <c r="V38" s="62">
        <f t="shared" si="3"/>
        <v>0</v>
      </c>
      <c r="W38" s="62">
        <f t="shared" si="4"/>
        <v>0</v>
      </c>
      <c r="X38" s="63">
        <f t="shared" si="5"/>
        <v>0</v>
      </c>
      <c r="Y38" s="63">
        <f t="shared" si="6"/>
        <v>0</v>
      </c>
      <c r="Z38" s="63" t="str">
        <f t="shared" si="7"/>
        <v>--</v>
      </c>
    </row>
    <row r="39" spans="1:26" ht="15.75" customHeight="1" x14ac:dyDescent="0.2">
      <c r="A39" s="4" t="s">
        <v>59</v>
      </c>
      <c r="B39" s="4" t="s">
        <v>55</v>
      </c>
      <c r="C39" s="4">
        <v>20401040203</v>
      </c>
      <c r="D39" s="5">
        <v>0.80940000000000001</v>
      </c>
      <c r="E39" s="5">
        <v>5.2900000000000003E-2</v>
      </c>
      <c r="F39" s="5">
        <v>0.89259999999999995</v>
      </c>
      <c r="G39" s="5">
        <v>38.652500000000003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-12.923857999999999</v>
      </c>
      <c r="N39" s="5">
        <v>-0.198014</v>
      </c>
      <c r="O39" s="5">
        <v>-709.07121999999902</v>
      </c>
      <c r="P39" s="5">
        <v>-12.923857999999999</v>
      </c>
      <c r="Q39" s="5">
        <v>-0.198014</v>
      </c>
      <c r="R39" s="5">
        <v>-709.07121999999902</v>
      </c>
      <c r="U39" s="62">
        <f t="shared" si="2"/>
        <v>0</v>
      </c>
      <c r="V39" s="62">
        <f t="shared" si="3"/>
        <v>0</v>
      </c>
      <c r="W39" s="62">
        <f t="shared" si="4"/>
        <v>0</v>
      </c>
      <c r="X39" s="63" t="str">
        <f t="shared" si="5"/>
        <v>--</v>
      </c>
      <c r="Y39" s="63" t="str">
        <f t="shared" si="6"/>
        <v>--</v>
      </c>
      <c r="Z39" s="63" t="str">
        <f t="shared" si="7"/>
        <v>--</v>
      </c>
    </row>
    <row r="40" spans="1:26" ht="15.75" customHeight="1" x14ac:dyDescent="0.2">
      <c r="A40" s="4" t="s">
        <v>60</v>
      </c>
      <c r="B40" s="4" t="s">
        <v>55</v>
      </c>
      <c r="C40" s="4">
        <v>20401040504</v>
      </c>
      <c r="D40" s="5">
        <v>1719.1582000000001</v>
      </c>
      <c r="E40" s="5">
        <v>159.68860000000001</v>
      </c>
      <c r="F40" s="5">
        <v>2573.2305999999999</v>
      </c>
      <c r="G40" s="5">
        <v>250431.89199999999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-26772.799874</v>
      </c>
      <c r="N40" s="5">
        <v>-373.250441999999</v>
      </c>
      <c r="O40" s="5">
        <v>-1337726.45316</v>
      </c>
      <c r="P40" s="5">
        <v>-26772.799874</v>
      </c>
      <c r="Q40" s="5">
        <v>-373.250441999999</v>
      </c>
      <c r="R40" s="5">
        <v>-1337726.45316</v>
      </c>
      <c r="U40" s="62">
        <f t="shared" si="2"/>
        <v>0</v>
      </c>
      <c r="V40" s="62">
        <f t="shared" si="3"/>
        <v>0</v>
      </c>
      <c r="W40" s="62">
        <f t="shared" si="4"/>
        <v>0</v>
      </c>
      <c r="X40" s="63" t="str">
        <f t="shared" si="5"/>
        <v>--</v>
      </c>
      <c r="Y40" s="63" t="str">
        <f t="shared" si="6"/>
        <v>--</v>
      </c>
      <c r="Z40" s="63" t="str">
        <f t="shared" si="7"/>
        <v>--</v>
      </c>
    </row>
    <row r="41" spans="1:26" ht="15.75" customHeight="1" x14ac:dyDescent="0.2">
      <c r="A41" s="4" t="s">
        <v>61</v>
      </c>
      <c r="B41" s="4" t="s">
        <v>55</v>
      </c>
      <c r="C41" s="4">
        <v>20401040602</v>
      </c>
      <c r="D41" s="5">
        <v>2688.2242999999999</v>
      </c>
      <c r="E41" s="5">
        <v>124.08920000000001</v>
      </c>
      <c r="F41" s="5">
        <v>2817.6907000000001</v>
      </c>
      <c r="G41" s="5">
        <v>143000.14920000001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-43070.298101</v>
      </c>
      <c r="N41" s="5">
        <v>-709.26033299999995</v>
      </c>
      <c r="O41" s="5">
        <v>-2340381.4591399999</v>
      </c>
      <c r="P41" s="5">
        <v>-43070.298101</v>
      </c>
      <c r="Q41" s="5">
        <v>-709.26033299999995</v>
      </c>
      <c r="R41" s="5">
        <v>-2340381.4591399999</v>
      </c>
      <c r="U41" s="62">
        <f t="shared" si="2"/>
        <v>0</v>
      </c>
      <c r="V41" s="62">
        <f t="shared" si="3"/>
        <v>0</v>
      </c>
      <c r="W41" s="62">
        <f t="shared" si="4"/>
        <v>0</v>
      </c>
      <c r="X41" s="63" t="str">
        <f t="shared" si="5"/>
        <v>--</v>
      </c>
      <c r="Y41" s="63" t="str">
        <f t="shared" si="6"/>
        <v>--</v>
      </c>
      <c r="Z41" s="63" t="str">
        <f t="shared" si="7"/>
        <v>--</v>
      </c>
    </row>
    <row r="42" spans="1:26" ht="15.75" customHeight="1" x14ac:dyDescent="0.2">
      <c r="A42" s="4" t="s">
        <v>62</v>
      </c>
      <c r="B42" s="4" t="s">
        <v>55</v>
      </c>
      <c r="C42" s="4">
        <v>20401040903</v>
      </c>
      <c r="D42" s="5">
        <v>1.6187</v>
      </c>
      <c r="E42" s="5">
        <v>1.2081999999999999</v>
      </c>
      <c r="F42" s="5">
        <v>11.1762</v>
      </c>
      <c r="G42" s="5">
        <v>3029.5661</v>
      </c>
      <c r="H42" s="5">
        <v>0</v>
      </c>
      <c r="I42" s="5">
        <v>0</v>
      </c>
      <c r="J42" s="5">
        <v>3.8848662825887099</v>
      </c>
      <c r="K42" s="5">
        <v>1.3382949628998599</v>
      </c>
      <c r="L42" s="5">
        <v>3480.8334640991702</v>
      </c>
      <c r="M42" s="5">
        <v>-16.455009</v>
      </c>
      <c r="N42" s="5">
        <v>0.706403</v>
      </c>
      <c r="O42" s="5">
        <v>1534.2110399999999</v>
      </c>
      <c r="P42" s="5">
        <v>-16.455009</v>
      </c>
      <c r="Q42" s="5">
        <v>0.706403</v>
      </c>
      <c r="R42" s="5">
        <v>1534.2110399999999</v>
      </c>
      <c r="U42" s="62">
        <f t="shared" si="2"/>
        <v>0</v>
      </c>
      <c r="V42" s="62">
        <f t="shared" si="3"/>
        <v>0</v>
      </c>
      <c r="W42" s="62">
        <f t="shared" si="4"/>
        <v>0</v>
      </c>
      <c r="X42" s="63" t="str">
        <f t="shared" si="5"/>
        <v>--</v>
      </c>
      <c r="Y42" s="63">
        <f t="shared" si="6"/>
        <v>0</v>
      </c>
      <c r="Z42" s="63">
        <f t="shared" si="7"/>
        <v>0</v>
      </c>
    </row>
    <row r="43" spans="1:26" ht="15.75" customHeight="1" x14ac:dyDescent="0.2">
      <c r="A43" s="4" t="s">
        <v>63</v>
      </c>
      <c r="B43" s="4" t="s">
        <v>55</v>
      </c>
      <c r="C43" s="4">
        <v>20401040704</v>
      </c>
      <c r="D43" s="5">
        <v>2350.6482999999998</v>
      </c>
      <c r="E43" s="5">
        <v>177.46279999999999</v>
      </c>
      <c r="F43" s="5">
        <v>1431.6731</v>
      </c>
      <c r="G43" s="5">
        <v>514444.35609999998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-38693.893381000002</v>
      </c>
      <c r="N43" s="5">
        <v>-551.23817299999996</v>
      </c>
      <c r="O43" s="5">
        <v>-1657084.5434399999</v>
      </c>
      <c r="P43" s="5">
        <v>-38693.893381000002</v>
      </c>
      <c r="Q43" s="5">
        <v>-551.23817299999996</v>
      </c>
      <c r="R43" s="5">
        <v>-1657084.5434399999</v>
      </c>
      <c r="U43" s="62">
        <f t="shared" si="2"/>
        <v>0</v>
      </c>
      <c r="V43" s="62">
        <f t="shared" si="3"/>
        <v>0</v>
      </c>
      <c r="W43" s="62">
        <f t="shared" si="4"/>
        <v>0</v>
      </c>
      <c r="X43" s="63" t="str">
        <f t="shared" si="5"/>
        <v>--</v>
      </c>
      <c r="Y43" s="63" t="str">
        <f t="shared" si="6"/>
        <v>--</v>
      </c>
      <c r="Z43" s="63" t="str">
        <f t="shared" si="7"/>
        <v>--</v>
      </c>
    </row>
    <row r="44" spans="1:26" ht="15.75" customHeight="1" x14ac:dyDescent="0.2">
      <c r="A44" s="4" t="s">
        <v>64</v>
      </c>
      <c r="B44" s="4" t="s">
        <v>55</v>
      </c>
      <c r="C44" s="4">
        <v>20401040901</v>
      </c>
      <c r="D44" s="5">
        <v>266.45979999999997</v>
      </c>
      <c r="E44" s="5">
        <v>167.3742</v>
      </c>
      <c r="F44" s="5">
        <v>1694.0409</v>
      </c>
      <c r="G44" s="5">
        <v>149098.62789999999</v>
      </c>
      <c r="H44" s="5">
        <v>96.779805959971199</v>
      </c>
      <c r="I44" s="5">
        <v>491.50901454210998</v>
      </c>
      <c r="J44" s="5">
        <v>0</v>
      </c>
      <c r="K44" s="5">
        <v>0</v>
      </c>
      <c r="L44" s="5">
        <v>0</v>
      </c>
      <c r="M44" s="5">
        <v>-3345.9369005421099</v>
      </c>
      <c r="N44" s="5">
        <v>-12.0081439599711</v>
      </c>
      <c r="O44" s="5">
        <v>-97056.935339999894</v>
      </c>
      <c r="P44" s="5">
        <v>-3345.9369005421099</v>
      </c>
      <c r="Q44" s="5">
        <v>-12.0081439599711</v>
      </c>
      <c r="R44" s="5">
        <v>-97056.935339999894</v>
      </c>
      <c r="U44" s="62">
        <f t="shared" si="2"/>
        <v>0</v>
      </c>
      <c r="V44" s="62">
        <f t="shared" si="3"/>
        <v>0</v>
      </c>
      <c r="W44" s="62">
        <f t="shared" si="4"/>
        <v>0</v>
      </c>
      <c r="X44" s="63" t="str">
        <f t="shared" si="5"/>
        <v>--</v>
      </c>
      <c r="Y44" s="63" t="str">
        <f t="shared" si="6"/>
        <v>--</v>
      </c>
      <c r="Z44" s="63" t="str">
        <f t="shared" si="7"/>
        <v>--</v>
      </c>
    </row>
    <row r="45" spans="1:26" ht="15.75" customHeight="1" x14ac:dyDescent="0.2">
      <c r="A45" s="4" t="s">
        <v>65</v>
      </c>
      <c r="B45" s="4" t="s">
        <v>55</v>
      </c>
      <c r="C45" s="4">
        <v>20401040308</v>
      </c>
      <c r="D45" s="5">
        <v>48.561900000000001</v>
      </c>
      <c r="E45" s="5">
        <v>26.258299999999998</v>
      </c>
      <c r="F45" s="5">
        <v>195.3184</v>
      </c>
      <c r="G45" s="5">
        <v>57158.549299999999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-633.63323300000002</v>
      </c>
      <c r="N45" s="5">
        <v>11.2041109999999</v>
      </c>
      <c r="O45" s="5">
        <v>12297.066080000001</v>
      </c>
      <c r="P45" s="5">
        <v>-633.63323300000002</v>
      </c>
      <c r="Q45" s="5">
        <v>11.2041109999999</v>
      </c>
      <c r="R45" s="5">
        <v>12297.066080000001</v>
      </c>
      <c r="U45" s="62">
        <f t="shared" si="2"/>
        <v>0</v>
      </c>
      <c r="V45" s="62">
        <f t="shared" si="3"/>
        <v>0</v>
      </c>
      <c r="W45" s="62">
        <f t="shared" si="4"/>
        <v>0</v>
      </c>
      <c r="X45" s="63" t="str">
        <f t="shared" si="5"/>
        <v>--</v>
      </c>
      <c r="Y45" s="63">
        <f t="shared" si="6"/>
        <v>0</v>
      </c>
      <c r="Z45" s="63">
        <f t="shared" si="7"/>
        <v>0</v>
      </c>
    </row>
    <row r="46" spans="1:26" ht="15.75" customHeight="1" x14ac:dyDescent="0.2">
      <c r="A46" s="4" t="s">
        <v>66</v>
      </c>
      <c r="B46" s="4" t="s">
        <v>55</v>
      </c>
      <c r="C46" s="4">
        <v>20401010605</v>
      </c>
      <c r="D46" s="5">
        <v>1.8885000000000001</v>
      </c>
      <c r="E46" s="5">
        <v>0.16689999999999999</v>
      </c>
      <c r="F46" s="5">
        <v>0.79810000000000003</v>
      </c>
      <c r="G46" s="5">
        <v>540.76229999999998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-31.438594999999999</v>
      </c>
      <c r="N46" s="5">
        <v>-0.41853499999999999</v>
      </c>
      <c r="O46" s="5">
        <v>-1203.8340000000001</v>
      </c>
      <c r="P46" s="5">
        <v>-31.438594999999999</v>
      </c>
      <c r="Q46" s="5">
        <v>-0.41853499999999999</v>
      </c>
      <c r="R46" s="5">
        <v>-1203.8340000000001</v>
      </c>
      <c r="U46" s="62">
        <f t="shared" si="2"/>
        <v>0</v>
      </c>
      <c r="V46" s="62">
        <f t="shared" si="3"/>
        <v>0</v>
      </c>
      <c r="W46" s="62">
        <f t="shared" si="4"/>
        <v>0</v>
      </c>
      <c r="X46" s="63" t="str">
        <f t="shared" si="5"/>
        <v>--</v>
      </c>
      <c r="Y46" s="63" t="str">
        <f t="shared" si="6"/>
        <v>--</v>
      </c>
      <c r="Z46" s="63" t="str">
        <f t="shared" si="7"/>
        <v>--</v>
      </c>
    </row>
    <row r="47" spans="1:26" ht="15.75" customHeight="1" x14ac:dyDescent="0.2">
      <c r="A47" s="4" t="s">
        <v>67</v>
      </c>
      <c r="B47" s="4" t="s">
        <v>55</v>
      </c>
      <c r="C47" s="4">
        <v>20401041004</v>
      </c>
      <c r="D47" s="5">
        <v>1084.7171000000001</v>
      </c>
      <c r="E47" s="5">
        <v>1016.5155</v>
      </c>
      <c r="F47" s="5">
        <v>11317.864</v>
      </c>
      <c r="G47" s="5">
        <v>393069.65659999999</v>
      </c>
      <c r="H47" s="5">
        <v>730.01853633910002</v>
      </c>
      <c r="I47" s="5">
        <v>8516.9329238559203</v>
      </c>
      <c r="J47" s="5">
        <v>349.69064538546002</v>
      </c>
      <c r="K47" s="5">
        <v>86.3693425093591</v>
      </c>
      <c r="L47" s="5">
        <v>179132.97428769901</v>
      </c>
      <c r="M47" s="5">
        <v>-15715.1898208559</v>
      </c>
      <c r="N47" s="5">
        <v>-49.765337339100803</v>
      </c>
      <c r="O47" s="5">
        <v>-608992.00037999998</v>
      </c>
      <c r="P47" s="5">
        <v>-15715.1898208559</v>
      </c>
      <c r="Q47" s="5">
        <v>-49.765337339100803</v>
      </c>
      <c r="R47" s="5">
        <v>-608992.00037999998</v>
      </c>
      <c r="U47" s="62">
        <f t="shared" si="2"/>
        <v>0</v>
      </c>
      <c r="V47" s="62">
        <f t="shared" si="3"/>
        <v>0</v>
      </c>
      <c r="W47" s="62">
        <f t="shared" si="4"/>
        <v>0</v>
      </c>
      <c r="X47" s="63" t="str">
        <f t="shared" si="5"/>
        <v>--</v>
      </c>
      <c r="Y47" s="63" t="str">
        <f t="shared" si="6"/>
        <v>--</v>
      </c>
      <c r="Z47" s="63" t="str">
        <f t="shared" si="7"/>
        <v>--</v>
      </c>
    </row>
    <row r="48" spans="1:26" ht="15.75" customHeight="1" x14ac:dyDescent="0.2">
      <c r="A48" s="4" t="s">
        <v>68</v>
      </c>
      <c r="B48" s="4" t="s">
        <v>55</v>
      </c>
      <c r="C48" s="4">
        <v>20401040203</v>
      </c>
      <c r="D48" s="5">
        <v>275.27879999999999</v>
      </c>
      <c r="E48" s="5">
        <v>49.987000000000002</v>
      </c>
      <c r="F48" s="5">
        <v>772.01049999999998</v>
      </c>
      <c r="G48" s="5">
        <v>50760.416299999997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-3926.9986159999999</v>
      </c>
      <c r="N48" s="5">
        <v>-35.349427999999897</v>
      </c>
      <c r="O48" s="5">
        <v>-203542.139139999</v>
      </c>
      <c r="P48" s="5">
        <v>-3926.9986159999999</v>
      </c>
      <c r="Q48" s="5">
        <v>-35.349427999999897</v>
      </c>
      <c r="R48" s="5">
        <v>-203542.139139999</v>
      </c>
      <c r="U48" s="62">
        <f t="shared" si="2"/>
        <v>0</v>
      </c>
      <c r="V48" s="62">
        <f t="shared" si="3"/>
        <v>0</v>
      </c>
      <c r="W48" s="62">
        <f t="shared" si="4"/>
        <v>0</v>
      </c>
      <c r="X48" s="63" t="str">
        <f t="shared" si="5"/>
        <v>--</v>
      </c>
      <c r="Y48" s="63" t="str">
        <f t="shared" si="6"/>
        <v>--</v>
      </c>
      <c r="Z48" s="63" t="str">
        <f t="shared" si="7"/>
        <v>--</v>
      </c>
    </row>
    <row r="49" spans="1:26" ht="15.75" customHeight="1" x14ac:dyDescent="0.2">
      <c r="A49" s="4" t="s">
        <v>69</v>
      </c>
      <c r="B49" s="4" t="s">
        <v>55</v>
      </c>
      <c r="C49" s="4">
        <v>20401040902</v>
      </c>
      <c r="D49" s="5">
        <v>503.51220000000001</v>
      </c>
      <c r="E49" s="5">
        <v>91.481299999999905</v>
      </c>
      <c r="F49" s="5">
        <v>1242.5447999999999</v>
      </c>
      <c r="G49" s="5">
        <v>119216.8765</v>
      </c>
      <c r="H49" s="5">
        <v>0</v>
      </c>
      <c r="I49" s="5">
        <v>0</v>
      </c>
      <c r="J49" s="5">
        <v>427.54825259476701</v>
      </c>
      <c r="K49" s="5">
        <v>110.845345109731</v>
      </c>
      <c r="L49" s="5">
        <v>262995.51435808901</v>
      </c>
      <c r="M49" s="5">
        <v>-7352.4084540000003</v>
      </c>
      <c r="N49" s="5">
        <v>-64.607482000000005</v>
      </c>
      <c r="O49" s="5">
        <v>-345927.69386</v>
      </c>
      <c r="P49" s="5">
        <v>-7352.4084540000003</v>
      </c>
      <c r="Q49" s="5">
        <v>-64.607482000000005</v>
      </c>
      <c r="R49" s="5">
        <v>-345927.69386</v>
      </c>
      <c r="U49" s="62">
        <f t="shared" si="2"/>
        <v>0</v>
      </c>
      <c r="V49" s="62">
        <f t="shared" si="3"/>
        <v>0</v>
      </c>
      <c r="W49" s="62">
        <f t="shared" si="4"/>
        <v>0</v>
      </c>
      <c r="X49" s="63" t="str">
        <f t="shared" si="5"/>
        <v>--</v>
      </c>
      <c r="Y49" s="63" t="str">
        <f t="shared" si="6"/>
        <v>--</v>
      </c>
      <c r="Z49" s="63" t="str">
        <f t="shared" si="7"/>
        <v>--</v>
      </c>
    </row>
    <row r="50" spans="1:26" ht="15.75" customHeight="1" x14ac:dyDescent="0.2">
      <c r="A50" s="4" t="s">
        <v>70</v>
      </c>
      <c r="B50" s="4" t="s">
        <v>55</v>
      </c>
      <c r="C50" s="4">
        <v>20401040307</v>
      </c>
      <c r="D50" s="5">
        <v>196.40799999999999</v>
      </c>
      <c r="E50" s="5">
        <v>33.111899999999999</v>
      </c>
      <c r="F50" s="5">
        <v>1688.8809999999901</v>
      </c>
      <c r="G50" s="5">
        <v>27696.543099999999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-1663.8035599999901</v>
      </c>
      <c r="N50" s="5">
        <v>-27.774579999999901</v>
      </c>
      <c r="O50" s="5">
        <v>-153745.16729999901</v>
      </c>
      <c r="P50" s="5">
        <v>-1663.8035599999901</v>
      </c>
      <c r="Q50" s="5">
        <v>-27.774579999999901</v>
      </c>
      <c r="R50" s="5">
        <v>-153745.16729999901</v>
      </c>
      <c r="U50" s="62">
        <f t="shared" si="2"/>
        <v>0</v>
      </c>
      <c r="V50" s="62">
        <f t="shared" si="3"/>
        <v>0</v>
      </c>
      <c r="W50" s="62">
        <f t="shared" si="4"/>
        <v>0</v>
      </c>
      <c r="X50" s="63" t="str">
        <f t="shared" si="5"/>
        <v>--</v>
      </c>
      <c r="Y50" s="63" t="str">
        <f t="shared" si="6"/>
        <v>--</v>
      </c>
      <c r="Z50" s="63" t="str">
        <f t="shared" si="7"/>
        <v>--</v>
      </c>
    </row>
    <row r="51" spans="1:26" ht="15.75" customHeight="1" x14ac:dyDescent="0.2">
      <c r="A51" s="4" t="s">
        <v>71</v>
      </c>
      <c r="B51" s="4" t="s">
        <v>55</v>
      </c>
      <c r="C51" s="4">
        <v>20401040106</v>
      </c>
      <c r="D51" s="5">
        <v>529.77269999999999</v>
      </c>
      <c r="E51" s="5">
        <v>71.417000000000002</v>
      </c>
      <c r="F51" s="5">
        <v>955.44240000000002</v>
      </c>
      <c r="G51" s="5">
        <v>43042.655700000003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-8087.7775889999903</v>
      </c>
      <c r="N51" s="5">
        <v>-92.812537000000006</v>
      </c>
      <c r="O51" s="5">
        <v>-446361.36455999903</v>
      </c>
      <c r="P51" s="5">
        <v>-8087.7775889999903</v>
      </c>
      <c r="Q51" s="5">
        <v>-92.812537000000006</v>
      </c>
      <c r="R51" s="5">
        <v>-446361.36455999903</v>
      </c>
      <c r="U51" s="62">
        <f t="shared" si="2"/>
        <v>0</v>
      </c>
      <c r="V51" s="62">
        <f t="shared" si="3"/>
        <v>0</v>
      </c>
      <c r="W51" s="62">
        <f t="shared" si="4"/>
        <v>0</v>
      </c>
      <c r="X51" s="63" t="str">
        <f t="shared" si="5"/>
        <v>--</v>
      </c>
      <c r="Y51" s="63" t="str">
        <f t="shared" si="6"/>
        <v>--</v>
      </c>
      <c r="Z51" s="63" t="str">
        <f t="shared" si="7"/>
        <v>--</v>
      </c>
    </row>
    <row r="52" spans="1:26" ht="15.75" customHeight="1" x14ac:dyDescent="0.2">
      <c r="A52" s="4" t="s">
        <v>72</v>
      </c>
      <c r="B52" s="4" t="s">
        <v>55</v>
      </c>
      <c r="C52" s="4">
        <v>20401010605</v>
      </c>
      <c r="D52" s="5">
        <v>457.55459999999999</v>
      </c>
      <c r="E52" s="5">
        <v>12.958299999999999</v>
      </c>
      <c r="F52" s="5">
        <v>127.554</v>
      </c>
      <c r="G52" s="5">
        <v>27244.3354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-7682.9030219999904</v>
      </c>
      <c r="N52" s="5">
        <v>-128.88362599999999</v>
      </c>
      <c r="O52" s="5">
        <v>-395444.60407999897</v>
      </c>
      <c r="P52" s="5">
        <v>-7682.9030219999904</v>
      </c>
      <c r="Q52" s="5">
        <v>-128.88362599999999</v>
      </c>
      <c r="R52" s="5">
        <v>-395444.60407999897</v>
      </c>
      <c r="U52" s="62">
        <f t="shared" si="2"/>
        <v>0</v>
      </c>
      <c r="V52" s="62">
        <f t="shared" si="3"/>
        <v>0</v>
      </c>
      <c r="W52" s="62">
        <f t="shared" si="4"/>
        <v>0</v>
      </c>
      <c r="X52" s="63" t="str">
        <f t="shared" si="5"/>
        <v>--</v>
      </c>
      <c r="Y52" s="63" t="str">
        <f t="shared" si="6"/>
        <v>--</v>
      </c>
      <c r="Z52" s="63" t="str">
        <f t="shared" si="7"/>
        <v>--</v>
      </c>
    </row>
    <row r="53" spans="1:26" ht="15.75" customHeight="1" x14ac:dyDescent="0.2">
      <c r="A53" s="4" t="s">
        <v>73</v>
      </c>
      <c r="B53" s="4" t="s">
        <v>55</v>
      </c>
      <c r="C53" s="4">
        <v>20401040106</v>
      </c>
      <c r="D53" s="5">
        <v>811.33949999999902</v>
      </c>
      <c r="E53" s="5">
        <v>48.731699999999996</v>
      </c>
      <c r="F53" s="5">
        <v>773.85479999999995</v>
      </c>
      <c r="G53" s="5">
        <v>49269.223599999998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-13075.710465</v>
      </c>
      <c r="N53" s="5">
        <v>-202.783545</v>
      </c>
      <c r="O53" s="5">
        <v>-700246.20649999904</v>
      </c>
      <c r="P53" s="5">
        <v>-13075.710465</v>
      </c>
      <c r="Q53" s="5">
        <v>-202.783545</v>
      </c>
      <c r="R53" s="5">
        <v>-700246.20649999904</v>
      </c>
      <c r="U53" s="62">
        <f t="shared" si="2"/>
        <v>0</v>
      </c>
      <c r="V53" s="62">
        <f t="shared" si="3"/>
        <v>0</v>
      </c>
      <c r="W53" s="62">
        <f t="shared" si="4"/>
        <v>0</v>
      </c>
      <c r="X53" s="63" t="str">
        <f t="shared" si="5"/>
        <v>--</v>
      </c>
      <c r="Y53" s="63" t="str">
        <f t="shared" si="6"/>
        <v>--</v>
      </c>
      <c r="Z53" s="63" t="str">
        <f t="shared" si="7"/>
        <v>--</v>
      </c>
    </row>
    <row r="54" spans="1:26" ht="15.75" customHeight="1" x14ac:dyDescent="0.2">
      <c r="A54" s="4" t="s">
        <v>74</v>
      </c>
      <c r="B54" s="4" t="s">
        <v>55</v>
      </c>
      <c r="C54" s="4">
        <v>20401040203</v>
      </c>
      <c r="D54" s="5">
        <v>26.799299999999999</v>
      </c>
      <c r="E54" s="5">
        <v>10.6591</v>
      </c>
      <c r="F54" s="5">
        <v>114.77809999999999</v>
      </c>
      <c r="G54" s="5">
        <v>4482.4731000000002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-342.68595099999999</v>
      </c>
      <c r="N54" s="5">
        <v>2.3513169999999999</v>
      </c>
      <c r="O54" s="5">
        <v>-20274.720239999999</v>
      </c>
      <c r="P54" s="5">
        <v>-342.68595099999999</v>
      </c>
      <c r="Q54" s="5">
        <v>2.3513169999999999</v>
      </c>
      <c r="R54" s="5">
        <v>-20274.720239999999</v>
      </c>
      <c r="U54" s="62">
        <f t="shared" si="2"/>
        <v>0</v>
      </c>
      <c r="V54" s="62">
        <f t="shared" si="3"/>
        <v>0</v>
      </c>
      <c r="W54" s="62">
        <f t="shared" si="4"/>
        <v>0</v>
      </c>
      <c r="X54" s="63" t="str">
        <f t="shared" si="5"/>
        <v>--</v>
      </c>
      <c r="Y54" s="63">
        <f t="shared" si="6"/>
        <v>0</v>
      </c>
      <c r="Z54" s="63" t="str">
        <f t="shared" si="7"/>
        <v>--</v>
      </c>
    </row>
    <row r="55" spans="1:26" ht="15.75" customHeight="1" x14ac:dyDescent="0.2">
      <c r="A55" s="4" t="s">
        <v>75</v>
      </c>
      <c r="B55" s="4" t="s">
        <v>55</v>
      </c>
      <c r="C55" s="4">
        <v>20401040308</v>
      </c>
      <c r="D55" s="5">
        <v>26.978899999999999</v>
      </c>
      <c r="E55" s="5">
        <v>31.721699999999998</v>
      </c>
      <c r="F55" s="5">
        <v>985.64160000000004</v>
      </c>
      <c r="G55" s="5">
        <v>46219.934999999998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525.11177699999996</v>
      </c>
      <c r="N55" s="5">
        <v>23.358241</v>
      </c>
      <c r="O55" s="5">
        <v>21296.82718</v>
      </c>
      <c r="P55" s="5">
        <v>525.11177699999996</v>
      </c>
      <c r="Q55" s="5">
        <v>23.358241</v>
      </c>
      <c r="R55" s="5">
        <v>21296.82718</v>
      </c>
      <c r="U55" s="62">
        <f t="shared" si="2"/>
        <v>0</v>
      </c>
      <c r="V55" s="62">
        <f t="shared" si="3"/>
        <v>0</v>
      </c>
      <c r="W55" s="62">
        <f t="shared" si="4"/>
        <v>0</v>
      </c>
      <c r="X55" s="63">
        <f t="shared" si="5"/>
        <v>0</v>
      </c>
      <c r="Y55" s="63">
        <f t="shared" si="6"/>
        <v>0</v>
      </c>
      <c r="Z55" s="63">
        <f t="shared" si="7"/>
        <v>0</v>
      </c>
    </row>
    <row r="56" spans="1:26" ht="15.75" customHeight="1" x14ac:dyDescent="0.2">
      <c r="A56" s="4" t="s">
        <v>76</v>
      </c>
      <c r="B56" s="4" t="s">
        <v>55</v>
      </c>
      <c r="C56" s="4">
        <v>20401040203</v>
      </c>
      <c r="D56" s="5">
        <v>563.14670000000001</v>
      </c>
      <c r="E56" s="5">
        <v>70.973600000000005</v>
      </c>
      <c r="F56" s="5">
        <v>941.49450000000002</v>
      </c>
      <c r="G56" s="5">
        <v>48795.795599999998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-8671.4196689999899</v>
      </c>
      <c r="N56" s="5">
        <v>-103.601877</v>
      </c>
      <c r="O56" s="5">
        <v>-471439.12585999997</v>
      </c>
      <c r="P56" s="5">
        <v>-8671.4196689999899</v>
      </c>
      <c r="Q56" s="5">
        <v>-103.601877</v>
      </c>
      <c r="R56" s="5">
        <v>-471439.12585999997</v>
      </c>
      <c r="U56" s="62">
        <f t="shared" si="2"/>
        <v>0</v>
      </c>
      <c r="V56" s="62">
        <f t="shared" si="3"/>
        <v>0</v>
      </c>
      <c r="W56" s="62">
        <f t="shared" si="4"/>
        <v>0</v>
      </c>
      <c r="X56" s="63" t="str">
        <f t="shared" si="5"/>
        <v>--</v>
      </c>
      <c r="Y56" s="63" t="str">
        <f t="shared" si="6"/>
        <v>--</v>
      </c>
      <c r="Z56" s="63" t="str">
        <f t="shared" si="7"/>
        <v>--</v>
      </c>
    </row>
    <row r="57" spans="1:26" ht="15.75" customHeight="1" x14ac:dyDescent="0.2">
      <c r="A57" s="4" t="s">
        <v>77</v>
      </c>
      <c r="B57" s="4" t="s">
        <v>78</v>
      </c>
      <c r="C57" s="4">
        <v>20402030608</v>
      </c>
      <c r="D57" s="5">
        <v>354.08929999999998</v>
      </c>
      <c r="E57" s="5">
        <v>501.345699999999</v>
      </c>
      <c r="F57" s="5">
        <v>4385.5751</v>
      </c>
      <c r="G57" s="5">
        <v>196648.94140000001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-1658.729251</v>
      </c>
      <c r="N57" s="5">
        <v>391.57801699999999</v>
      </c>
      <c r="O57" s="5">
        <v>-130458.75394</v>
      </c>
      <c r="P57" s="5">
        <v>-1658.729251</v>
      </c>
      <c r="Q57" s="5">
        <v>391.57801699999999</v>
      </c>
      <c r="R57" s="5">
        <v>-130458.75394</v>
      </c>
      <c r="U57" s="62">
        <f t="shared" si="2"/>
        <v>0</v>
      </c>
      <c r="V57" s="62">
        <f t="shared" si="3"/>
        <v>0</v>
      </c>
      <c r="W57" s="62">
        <f t="shared" si="4"/>
        <v>0</v>
      </c>
      <c r="X57" s="63" t="str">
        <f t="shared" si="5"/>
        <v>--</v>
      </c>
      <c r="Y57" s="63">
        <f t="shared" si="6"/>
        <v>0</v>
      </c>
      <c r="Z57" s="63" t="str">
        <f t="shared" si="7"/>
        <v>--</v>
      </c>
    </row>
    <row r="58" spans="1:26" ht="15.75" customHeight="1" x14ac:dyDescent="0.2">
      <c r="A58" s="4" t="s">
        <v>79</v>
      </c>
      <c r="B58" s="4" t="s">
        <v>78</v>
      </c>
      <c r="C58" s="4">
        <v>20402030702</v>
      </c>
      <c r="D58" s="5">
        <v>24.552399999999999</v>
      </c>
      <c r="E58" s="5">
        <v>2.1728999999999998</v>
      </c>
      <c r="F58" s="5">
        <v>62.618400000000001</v>
      </c>
      <c r="G58" s="5">
        <v>5082.1950999999999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-356.49106799999998</v>
      </c>
      <c r="N58" s="5">
        <v>-5.4383439999999998</v>
      </c>
      <c r="O58" s="5">
        <v>-17599.312019999899</v>
      </c>
      <c r="P58" s="5">
        <v>-356.49106799999998</v>
      </c>
      <c r="Q58" s="5">
        <v>-5.4383439999999998</v>
      </c>
      <c r="R58" s="5">
        <v>-17599.312019999899</v>
      </c>
      <c r="U58" s="62">
        <f t="shared" si="2"/>
        <v>0</v>
      </c>
      <c r="V58" s="62">
        <f t="shared" si="3"/>
        <v>0</v>
      </c>
      <c r="W58" s="62">
        <f t="shared" si="4"/>
        <v>0</v>
      </c>
      <c r="X58" s="63" t="str">
        <f t="shared" si="5"/>
        <v>--</v>
      </c>
      <c r="Y58" s="63" t="str">
        <f t="shared" si="6"/>
        <v>--</v>
      </c>
      <c r="Z58" s="63" t="str">
        <f t="shared" si="7"/>
        <v>--</v>
      </c>
    </row>
    <row r="59" spans="1:26" ht="15.75" customHeight="1" x14ac:dyDescent="0.2">
      <c r="A59" s="4" t="s">
        <v>80</v>
      </c>
      <c r="B59" s="4" t="s">
        <v>78</v>
      </c>
      <c r="C59" s="4">
        <v>20402030701</v>
      </c>
      <c r="D59" s="5">
        <v>874.26859999999999</v>
      </c>
      <c r="E59" s="5">
        <v>473.04259999999999</v>
      </c>
      <c r="F59" s="5">
        <v>5830.3409000000001</v>
      </c>
      <c r="G59" s="5">
        <v>220483.18169999999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-9093.4241020000009</v>
      </c>
      <c r="N59" s="5">
        <v>202.01933399999999</v>
      </c>
      <c r="O59" s="5">
        <v>-587166.15097999899</v>
      </c>
      <c r="P59" s="5">
        <v>-9217.5395019999996</v>
      </c>
      <c r="Q59" s="5">
        <v>137.55523400000001</v>
      </c>
      <c r="R59" s="5">
        <v>-592360.65347999905</v>
      </c>
      <c r="U59" s="62">
        <f t="shared" si="2"/>
        <v>124.11539999999877</v>
      </c>
      <c r="V59" s="62">
        <f t="shared" si="3"/>
        <v>64.464099999999974</v>
      </c>
      <c r="W59" s="62">
        <f t="shared" si="4"/>
        <v>5194.5025000000605</v>
      </c>
      <c r="X59" s="63" t="str">
        <f t="shared" si="5"/>
        <v>--</v>
      </c>
      <c r="Y59" s="63">
        <f t="shared" si="6"/>
        <v>0.31909866607123838</v>
      </c>
      <c r="Z59" s="63" t="str">
        <f t="shared" si="7"/>
        <v>--</v>
      </c>
    </row>
    <row r="60" spans="1:26" ht="15.75" customHeight="1" x14ac:dyDescent="0.2">
      <c r="A60" s="4" t="s">
        <v>81</v>
      </c>
      <c r="B60" s="4" t="s">
        <v>78</v>
      </c>
      <c r="C60" s="4">
        <v>20402030701</v>
      </c>
      <c r="D60" s="5">
        <v>101.9881</v>
      </c>
      <c r="E60" s="5">
        <v>27.442</v>
      </c>
      <c r="F60" s="5">
        <v>671.35749999999996</v>
      </c>
      <c r="G60" s="5">
        <v>30421.342700000001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-1069.579367</v>
      </c>
      <c r="N60" s="5">
        <v>-4.1743109999999897</v>
      </c>
      <c r="O60" s="5">
        <v>-63795.264080000001</v>
      </c>
      <c r="P60" s="5">
        <v>-1069.579367</v>
      </c>
      <c r="Q60" s="5">
        <v>-4.1743109999999897</v>
      </c>
      <c r="R60" s="5">
        <v>-63795.264080000001</v>
      </c>
      <c r="U60" s="62">
        <f t="shared" si="2"/>
        <v>0</v>
      </c>
      <c r="V60" s="62">
        <f t="shared" si="3"/>
        <v>0</v>
      </c>
      <c r="W60" s="62">
        <f t="shared" si="4"/>
        <v>0</v>
      </c>
      <c r="X60" s="63" t="str">
        <f t="shared" si="5"/>
        <v>--</v>
      </c>
      <c r="Y60" s="63" t="str">
        <f t="shared" si="6"/>
        <v>--</v>
      </c>
      <c r="Z60" s="63" t="str">
        <f t="shared" si="7"/>
        <v>--</v>
      </c>
    </row>
    <row r="61" spans="1:26" ht="15.75" customHeight="1" x14ac:dyDescent="0.2">
      <c r="A61" s="4" t="s">
        <v>82</v>
      </c>
      <c r="B61" s="4" t="s">
        <v>78</v>
      </c>
      <c r="C61" s="4">
        <v>20402030702</v>
      </c>
      <c r="D61" s="5">
        <v>337.88940000000002</v>
      </c>
      <c r="E61" s="5">
        <v>142.1748</v>
      </c>
      <c r="F61" s="5">
        <v>2809.6855999999998</v>
      </c>
      <c r="G61" s="5">
        <v>108981.8239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-2958.0864580000002</v>
      </c>
      <c r="N61" s="5">
        <v>37.429085999999998</v>
      </c>
      <c r="O61" s="5">
        <v>-203160.40382000001</v>
      </c>
      <c r="P61" s="5">
        <v>-3029.5272580000001</v>
      </c>
      <c r="Q61" s="5">
        <v>29.881885999999898</v>
      </c>
      <c r="R61" s="5">
        <v>-207330.05512</v>
      </c>
      <c r="U61" s="62">
        <f t="shared" si="2"/>
        <v>71.440799999999854</v>
      </c>
      <c r="V61" s="62">
        <f t="shared" si="3"/>
        <v>7.5472000000000996</v>
      </c>
      <c r="W61" s="62">
        <f t="shared" si="4"/>
        <v>4169.6512999999977</v>
      </c>
      <c r="X61" s="63" t="str">
        <f t="shared" si="5"/>
        <v>--</v>
      </c>
      <c r="Y61" s="63">
        <f t="shared" si="6"/>
        <v>0.20163997592674585</v>
      </c>
      <c r="Z61" s="63" t="str">
        <f t="shared" si="7"/>
        <v>--</v>
      </c>
    </row>
    <row r="62" spans="1:26" ht="15.75" customHeight="1" x14ac:dyDescent="0.2">
      <c r="A62" s="4" t="s">
        <v>83</v>
      </c>
      <c r="B62" s="4" t="s">
        <v>78</v>
      </c>
      <c r="C62" s="4">
        <v>20402031003</v>
      </c>
      <c r="D62" s="5">
        <v>316.57010000000002</v>
      </c>
      <c r="E62" s="5">
        <v>254.1737</v>
      </c>
      <c r="F62" s="5">
        <v>4476.7332999999999</v>
      </c>
      <c r="G62" s="5">
        <v>619965.34719999996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-927.11830699999996</v>
      </c>
      <c r="N62" s="5">
        <v>156.036969</v>
      </c>
      <c r="O62" s="5">
        <v>327517.888819999</v>
      </c>
      <c r="P62" s="5">
        <v>-933.60920699999997</v>
      </c>
      <c r="Q62" s="5">
        <v>154.178169</v>
      </c>
      <c r="R62" s="5">
        <v>321388.68552</v>
      </c>
      <c r="U62" s="62">
        <f t="shared" si="2"/>
        <v>6.4909000000000106</v>
      </c>
      <c r="V62" s="62">
        <f t="shared" si="3"/>
        <v>1.8588000000000022</v>
      </c>
      <c r="W62" s="62">
        <f t="shared" si="4"/>
        <v>6129.2032999990042</v>
      </c>
      <c r="X62" s="63" t="str">
        <f t="shared" si="5"/>
        <v>--</v>
      </c>
      <c r="Y62" s="63">
        <f t="shared" si="6"/>
        <v>1.1912561567380882E-2</v>
      </c>
      <c r="Z62" s="63">
        <f t="shared" si="7"/>
        <v>1.8714102371878566E-2</v>
      </c>
    </row>
    <row r="63" spans="1:26" ht="15.75" customHeight="1" x14ac:dyDescent="0.2">
      <c r="A63" s="4" t="s">
        <v>84</v>
      </c>
      <c r="B63" s="4" t="s">
        <v>78</v>
      </c>
      <c r="C63" s="4">
        <v>20402030701</v>
      </c>
      <c r="D63" s="5">
        <v>940.48559999999998</v>
      </c>
      <c r="E63" s="5">
        <v>399.59910000000002</v>
      </c>
      <c r="F63" s="5">
        <v>4181.8256000000001</v>
      </c>
      <c r="G63" s="5">
        <v>201595.0863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-11872.263591999999</v>
      </c>
      <c r="N63" s="5">
        <v>108.048564</v>
      </c>
      <c r="O63" s="5">
        <v>-667225.51097999897</v>
      </c>
      <c r="P63" s="5">
        <v>-11872.263591999999</v>
      </c>
      <c r="Q63" s="5">
        <v>108.048564</v>
      </c>
      <c r="R63" s="5">
        <v>-667225.51097999897</v>
      </c>
      <c r="U63" s="62">
        <f t="shared" si="2"/>
        <v>0</v>
      </c>
      <c r="V63" s="62">
        <f t="shared" si="3"/>
        <v>0</v>
      </c>
      <c r="W63" s="62">
        <f t="shared" si="4"/>
        <v>0</v>
      </c>
      <c r="X63" s="63" t="str">
        <f t="shared" si="5"/>
        <v>--</v>
      </c>
      <c r="Y63" s="63">
        <f t="shared" si="6"/>
        <v>0</v>
      </c>
      <c r="Z63" s="63" t="str">
        <f t="shared" si="7"/>
        <v>--</v>
      </c>
    </row>
    <row r="64" spans="1:26" ht="15.75" customHeight="1" x14ac:dyDescent="0.2">
      <c r="A64" s="4" t="s">
        <v>85</v>
      </c>
      <c r="B64" s="4" t="s">
        <v>78</v>
      </c>
      <c r="C64" s="4">
        <v>20402031003</v>
      </c>
      <c r="D64" s="5">
        <v>296.33089999999999</v>
      </c>
      <c r="E64" s="5">
        <v>218.7373</v>
      </c>
      <c r="F64" s="5">
        <v>5136.2909</v>
      </c>
      <c r="G64" s="5">
        <v>132268.72940000001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77.922436999999903</v>
      </c>
      <c r="N64" s="5">
        <v>126.87472099999999</v>
      </c>
      <c r="O64" s="5">
        <v>-141481.75601999901</v>
      </c>
      <c r="P64" s="5">
        <v>77.922436999999903</v>
      </c>
      <c r="Q64" s="5">
        <v>126.87472099999999</v>
      </c>
      <c r="R64" s="5">
        <v>-141481.75601999901</v>
      </c>
      <c r="U64" s="62">
        <f t="shared" si="2"/>
        <v>0</v>
      </c>
      <c r="V64" s="62">
        <f t="shared" si="3"/>
        <v>0</v>
      </c>
      <c r="W64" s="62">
        <f t="shared" si="4"/>
        <v>0</v>
      </c>
      <c r="X64" s="63">
        <f t="shared" si="5"/>
        <v>0</v>
      </c>
      <c r="Y64" s="63">
        <f t="shared" si="6"/>
        <v>0</v>
      </c>
      <c r="Z64" s="63" t="str">
        <f t="shared" si="7"/>
        <v>--</v>
      </c>
    </row>
    <row r="65" spans="1:26" ht="15.75" customHeight="1" x14ac:dyDescent="0.2">
      <c r="A65" s="4" t="s">
        <v>86</v>
      </c>
      <c r="B65" s="4" t="s">
        <v>78</v>
      </c>
      <c r="C65" s="4">
        <v>20402031001</v>
      </c>
      <c r="D65" s="5">
        <v>194.2567</v>
      </c>
      <c r="E65" s="5">
        <v>205.80350000000001</v>
      </c>
      <c r="F65" s="5">
        <v>2743.7611000000002</v>
      </c>
      <c r="G65" s="5">
        <v>153728.48319999999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-572.20076899999901</v>
      </c>
      <c r="N65" s="5">
        <v>145.583923</v>
      </c>
      <c r="O65" s="5">
        <v>-25725.856259999899</v>
      </c>
      <c r="P65" s="5">
        <v>-572.20076899999901</v>
      </c>
      <c r="Q65" s="5">
        <v>145.583923</v>
      </c>
      <c r="R65" s="5">
        <v>-25725.856259999899</v>
      </c>
      <c r="U65" s="62">
        <f t="shared" si="2"/>
        <v>0</v>
      </c>
      <c r="V65" s="62">
        <f t="shared" si="3"/>
        <v>0</v>
      </c>
      <c r="W65" s="62">
        <f t="shared" si="4"/>
        <v>0</v>
      </c>
      <c r="X65" s="63" t="str">
        <f t="shared" si="5"/>
        <v>--</v>
      </c>
      <c r="Y65" s="63">
        <f t="shared" si="6"/>
        <v>0</v>
      </c>
      <c r="Z65" s="63" t="str">
        <f t="shared" si="7"/>
        <v>--</v>
      </c>
    </row>
    <row r="66" spans="1:26" ht="15.75" customHeight="1" x14ac:dyDescent="0.2">
      <c r="A66" s="4" t="s">
        <v>87</v>
      </c>
      <c r="B66" s="4" t="s">
        <v>78</v>
      </c>
      <c r="C66" s="4">
        <v>20402030702</v>
      </c>
      <c r="D66" s="5">
        <v>361.0872</v>
      </c>
      <c r="E66" s="5">
        <v>203.18340000000001</v>
      </c>
      <c r="F66" s="5">
        <v>3290.1875</v>
      </c>
      <c r="G66" s="5">
        <v>151653.0963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-2873.5710039999999</v>
      </c>
      <c r="N66" s="5">
        <v>91.246368000000004</v>
      </c>
      <c r="O66" s="5">
        <v>-181919.25905999899</v>
      </c>
      <c r="P66" s="5">
        <v>-2873.8704039999998</v>
      </c>
      <c r="Q66" s="5">
        <v>91.093867999999901</v>
      </c>
      <c r="R66" s="5">
        <v>-181981.07645999899</v>
      </c>
      <c r="U66" s="62">
        <f t="shared" si="2"/>
        <v>0.29939999999987776</v>
      </c>
      <c r="V66" s="62">
        <f t="shared" si="3"/>
        <v>0.15250000000010289</v>
      </c>
      <c r="W66" s="62">
        <f t="shared" si="4"/>
        <v>61.817399999999907</v>
      </c>
      <c r="X66" s="63" t="str">
        <f t="shared" si="5"/>
        <v>--</v>
      </c>
      <c r="Y66" s="63">
        <f t="shared" si="6"/>
        <v>1.6712993990084391E-3</v>
      </c>
      <c r="Z66" s="63" t="str">
        <f t="shared" si="7"/>
        <v>--</v>
      </c>
    </row>
    <row r="67" spans="1:26" ht="15.75" customHeight="1" x14ac:dyDescent="0.2">
      <c r="A67" s="4" t="s">
        <v>88</v>
      </c>
      <c r="B67" s="4" t="s">
        <v>78</v>
      </c>
      <c r="C67" s="4">
        <v>20402030608</v>
      </c>
      <c r="D67" s="5">
        <v>268.64980000000003</v>
      </c>
      <c r="E67" s="5">
        <v>197.37190000000001</v>
      </c>
      <c r="F67" s="5">
        <v>2168.2656000000002</v>
      </c>
      <c r="G67" s="5">
        <v>59803.963600000003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-2417.5864860000001</v>
      </c>
      <c r="N67" s="5">
        <v>114.09046199999899</v>
      </c>
      <c r="O67" s="5">
        <v>-188374.72164</v>
      </c>
      <c r="P67" s="5">
        <v>-2417.5864860000001</v>
      </c>
      <c r="Q67" s="5">
        <v>114.09046199999899</v>
      </c>
      <c r="R67" s="5">
        <v>-188374.72164</v>
      </c>
      <c r="U67" s="62">
        <f t="shared" ref="U67:U83" si="8">M67-P67</f>
        <v>0</v>
      </c>
      <c r="V67" s="62">
        <f t="shared" ref="V67:V83" si="9">N67-Q67</f>
        <v>0</v>
      </c>
      <c r="W67" s="62">
        <f t="shared" ref="W67:W83" si="10">O67-R67</f>
        <v>0</v>
      </c>
      <c r="X67" s="63" t="str">
        <f t="shared" ref="X67:X83" si="11">IF(M67&lt;0, "--", U67/M67)</f>
        <v>--</v>
      </c>
      <c r="Y67" s="63">
        <f t="shared" ref="Y67:Y83" si="12">IF(N67&lt;0, "--", V67/N67)</f>
        <v>0</v>
      </c>
      <c r="Z67" s="63" t="str">
        <f t="shared" ref="Z67:Z83" si="13">IF(O67&lt;0, "--", W67/O67)</f>
        <v>--</v>
      </c>
    </row>
    <row r="68" spans="1:26" ht="15.75" customHeight="1" x14ac:dyDescent="0.2">
      <c r="A68" s="4" t="s">
        <v>89</v>
      </c>
      <c r="B68" s="4" t="s">
        <v>90</v>
      </c>
      <c r="C68" s="4">
        <v>20401060203</v>
      </c>
      <c r="D68" s="5">
        <v>1837.3854999999901</v>
      </c>
      <c r="E68" s="5">
        <v>211.19880000000001</v>
      </c>
      <c r="F68" s="5">
        <v>1988.1090999999999</v>
      </c>
      <c r="G68" s="5">
        <v>345179.32980000001</v>
      </c>
      <c r="H68" s="5">
        <v>0</v>
      </c>
      <c r="I68" s="5">
        <v>0</v>
      </c>
      <c r="J68" s="5">
        <v>13.144208567777801</v>
      </c>
      <c r="K68" s="5">
        <v>5.0920217893250204</v>
      </c>
      <c r="L68" s="5">
        <v>11657.8829384204</v>
      </c>
      <c r="M68" s="5">
        <v>-29376.061385000001</v>
      </c>
      <c r="N68" s="5">
        <v>-358.39070500000003</v>
      </c>
      <c r="O68" s="5">
        <v>-1352197.3950999901</v>
      </c>
      <c r="P68" s="5">
        <v>-29376.061385000001</v>
      </c>
      <c r="Q68" s="5">
        <v>-358.39070500000003</v>
      </c>
      <c r="R68" s="5">
        <v>-1352197.3950999901</v>
      </c>
      <c r="U68" s="62">
        <f t="shared" si="8"/>
        <v>0</v>
      </c>
      <c r="V68" s="62">
        <f t="shared" si="9"/>
        <v>0</v>
      </c>
      <c r="W68" s="62">
        <f t="shared" si="10"/>
        <v>0</v>
      </c>
      <c r="X68" s="63" t="str">
        <f t="shared" si="11"/>
        <v>--</v>
      </c>
      <c r="Y68" s="63" t="str">
        <f t="shared" si="12"/>
        <v>--</v>
      </c>
      <c r="Z68" s="63" t="str">
        <f t="shared" si="13"/>
        <v>--</v>
      </c>
    </row>
    <row r="69" spans="1:26" ht="15.75" customHeight="1" x14ac:dyDescent="0.2">
      <c r="A69" s="4" t="s">
        <v>91</v>
      </c>
      <c r="B69" s="4" t="s">
        <v>90</v>
      </c>
      <c r="C69" s="4">
        <v>20401060301</v>
      </c>
      <c r="D69" s="5">
        <v>381.0625</v>
      </c>
      <c r="E69" s="5">
        <v>28.309899999999999</v>
      </c>
      <c r="F69" s="5">
        <v>360.42309999999998</v>
      </c>
      <c r="G69" s="5">
        <v>39611.960599999999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-6144.3137749999996</v>
      </c>
      <c r="N69" s="5">
        <v>-89.819474999999997</v>
      </c>
      <c r="O69" s="5">
        <v>-312413.57689999999</v>
      </c>
      <c r="P69" s="5">
        <v>-6144.3137749999996</v>
      </c>
      <c r="Q69" s="5">
        <v>-89.819474999999997</v>
      </c>
      <c r="R69" s="5">
        <v>-312413.57689999999</v>
      </c>
      <c r="U69" s="62">
        <f t="shared" si="8"/>
        <v>0</v>
      </c>
      <c r="V69" s="62">
        <f t="shared" si="9"/>
        <v>0</v>
      </c>
      <c r="W69" s="62">
        <f t="shared" si="10"/>
        <v>0</v>
      </c>
      <c r="X69" s="63" t="str">
        <f t="shared" si="11"/>
        <v>--</v>
      </c>
      <c r="Y69" s="63" t="str">
        <f t="shared" si="12"/>
        <v>--</v>
      </c>
      <c r="Z69" s="63" t="str">
        <f t="shared" si="13"/>
        <v>--</v>
      </c>
    </row>
    <row r="70" spans="1:26" ht="15.75" customHeight="1" x14ac:dyDescent="0.2">
      <c r="A70" s="4" t="s">
        <v>92</v>
      </c>
      <c r="B70" s="4" t="s">
        <v>90</v>
      </c>
      <c r="C70" s="4">
        <v>20401060204</v>
      </c>
      <c r="D70" s="5">
        <v>1190.5545</v>
      </c>
      <c r="E70" s="5">
        <v>165.26329999999999</v>
      </c>
      <c r="F70" s="5">
        <v>1785.9855</v>
      </c>
      <c r="G70" s="5">
        <v>260691.89730000001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-18536.7798149999</v>
      </c>
      <c r="N70" s="5">
        <v>-203.808594999999</v>
      </c>
      <c r="O70" s="5">
        <v>-839142.34979999997</v>
      </c>
      <c r="P70" s="5">
        <v>-18536.7798149999</v>
      </c>
      <c r="Q70" s="5">
        <v>-203.808594999999</v>
      </c>
      <c r="R70" s="5">
        <v>-839142.34979999997</v>
      </c>
      <c r="U70" s="62">
        <f t="shared" si="8"/>
        <v>0</v>
      </c>
      <c r="V70" s="62">
        <f t="shared" si="9"/>
        <v>0</v>
      </c>
      <c r="W70" s="62">
        <f t="shared" si="10"/>
        <v>0</v>
      </c>
      <c r="X70" s="63" t="str">
        <f t="shared" si="11"/>
        <v>--</v>
      </c>
      <c r="Y70" s="63" t="str">
        <f t="shared" si="12"/>
        <v>--</v>
      </c>
      <c r="Z70" s="63" t="str">
        <f t="shared" si="13"/>
        <v>--</v>
      </c>
    </row>
    <row r="71" spans="1:26" ht="15.75" customHeight="1" x14ac:dyDescent="0.2">
      <c r="A71" s="4" t="s">
        <v>93</v>
      </c>
      <c r="B71" s="4" t="s">
        <v>90</v>
      </c>
      <c r="C71" s="4">
        <v>20401060201</v>
      </c>
      <c r="D71" s="5">
        <v>420.34800000000001</v>
      </c>
      <c r="E71" s="5">
        <v>67.051699999999997</v>
      </c>
      <c r="F71" s="5">
        <v>631.31979999999999</v>
      </c>
      <c r="G71" s="5">
        <v>116349.60460000001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-6544.0205599999999</v>
      </c>
      <c r="N71" s="5">
        <v>-63.256180000000001</v>
      </c>
      <c r="O71" s="5">
        <v>-271967.87779999903</v>
      </c>
      <c r="P71" s="5">
        <v>-6544.0205599999999</v>
      </c>
      <c r="Q71" s="5">
        <v>-63.256180000000001</v>
      </c>
      <c r="R71" s="5">
        <v>-271967.87779999903</v>
      </c>
      <c r="U71" s="62">
        <f t="shared" si="8"/>
        <v>0</v>
      </c>
      <c r="V71" s="62">
        <f t="shared" si="9"/>
        <v>0</v>
      </c>
      <c r="W71" s="62">
        <f t="shared" si="10"/>
        <v>0</v>
      </c>
      <c r="X71" s="63" t="str">
        <f t="shared" si="11"/>
        <v>--</v>
      </c>
      <c r="Y71" s="63" t="str">
        <f t="shared" si="12"/>
        <v>--</v>
      </c>
      <c r="Z71" s="63" t="str">
        <f t="shared" si="13"/>
        <v>--</v>
      </c>
    </row>
    <row r="72" spans="1:26" ht="15.75" customHeight="1" x14ac:dyDescent="0.2">
      <c r="A72" s="4" t="s">
        <v>94</v>
      </c>
      <c r="B72" s="4" t="s">
        <v>90</v>
      </c>
      <c r="C72" s="4">
        <v>20401060204</v>
      </c>
      <c r="D72" s="5">
        <v>416.84789999999998</v>
      </c>
      <c r="E72" s="5">
        <v>113.9759</v>
      </c>
      <c r="F72" s="5">
        <v>1635.1175000000001</v>
      </c>
      <c r="G72" s="5">
        <v>135361.91949999999</v>
      </c>
      <c r="H72" s="5">
        <v>0.52999893737119996</v>
      </c>
      <c r="I72" s="5">
        <v>1.3799972331552</v>
      </c>
      <c r="J72" s="5">
        <v>0</v>
      </c>
      <c r="K72" s="5">
        <v>0</v>
      </c>
      <c r="L72" s="5">
        <v>0</v>
      </c>
      <c r="M72" s="5">
        <v>-5481.8561502331504</v>
      </c>
      <c r="N72" s="5">
        <v>-15.776947937371199</v>
      </c>
      <c r="O72" s="5">
        <v>-249722.170519999</v>
      </c>
      <c r="P72" s="5">
        <v>-5481.8561502331504</v>
      </c>
      <c r="Q72" s="5">
        <v>-15.776947937371199</v>
      </c>
      <c r="R72" s="5">
        <v>-249722.170519999</v>
      </c>
      <c r="U72" s="62">
        <f t="shared" si="8"/>
        <v>0</v>
      </c>
      <c r="V72" s="62">
        <f t="shared" si="9"/>
        <v>0</v>
      </c>
      <c r="W72" s="62">
        <f t="shared" si="10"/>
        <v>0</v>
      </c>
      <c r="X72" s="63" t="str">
        <f t="shared" si="11"/>
        <v>--</v>
      </c>
      <c r="Y72" s="63" t="str">
        <f t="shared" si="12"/>
        <v>--</v>
      </c>
      <c r="Z72" s="63" t="str">
        <f t="shared" si="13"/>
        <v>--</v>
      </c>
    </row>
    <row r="73" spans="1:26" ht="15.75" customHeight="1" x14ac:dyDescent="0.2">
      <c r="A73" s="4" t="s">
        <v>95</v>
      </c>
      <c r="B73" s="4" t="s">
        <v>90</v>
      </c>
      <c r="C73" s="4">
        <v>20401060101</v>
      </c>
      <c r="D73" s="5">
        <v>2034.3706</v>
      </c>
      <c r="E73" s="5">
        <v>242.30879999999999</v>
      </c>
      <c r="F73" s="5">
        <v>2702.9827999999902</v>
      </c>
      <c r="G73" s="5">
        <v>478101.37790000002</v>
      </c>
      <c r="H73" s="5">
        <v>0.40999917796640001</v>
      </c>
      <c r="I73" s="5">
        <v>522.57895224800302</v>
      </c>
      <c r="J73" s="5">
        <v>0</v>
      </c>
      <c r="K73" s="5">
        <v>0</v>
      </c>
      <c r="L73" s="5">
        <v>0</v>
      </c>
      <c r="M73" s="5">
        <v>-32546.302294247998</v>
      </c>
      <c r="N73" s="5">
        <v>-388.75608517796599</v>
      </c>
      <c r="O73" s="5">
        <v>-1401250.1823799999</v>
      </c>
      <c r="P73" s="5">
        <v>-32546.302294247998</v>
      </c>
      <c r="Q73" s="5">
        <v>-388.75608517796599</v>
      </c>
      <c r="R73" s="5">
        <v>-1401250.1823799999</v>
      </c>
      <c r="U73" s="62">
        <f t="shared" si="8"/>
        <v>0</v>
      </c>
      <c r="V73" s="62">
        <f t="shared" si="9"/>
        <v>0</v>
      </c>
      <c r="W73" s="62">
        <f t="shared" si="10"/>
        <v>0</v>
      </c>
      <c r="X73" s="63" t="str">
        <f t="shared" si="11"/>
        <v>--</v>
      </c>
      <c r="Y73" s="63" t="str">
        <f t="shared" si="12"/>
        <v>--</v>
      </c>
      <c r="Z73" s="63" t="str">
        <f t="shared" si="13"/>
        <v>--</v>
      </c>
    </row>
    <row r="74" spans="1:26" ht="15.75" customHeight="1" x14ac:dyDescent="0.2">
      <c r="A74" s="4" t="s">
        <v>96</v>
      </c>
      <c r="B74" s="4" t="s">
        <v>90</v>
      </c>
      <c r="C74" s="4">
        <v>20401060104</v>
      </c>
      <c r="D74" s="5">
        <v>423.58530000000002</v>
      </c>
      <c r="E74" s="5">
        <v>59.181199999999997</v>
      </c>
      <c r="F74" s="5">
        <v>761.34019999999998</v>
      </c>
      <c r="G74" s="5">
        <v>102242.5058</v>
      </c>
      <c r="H74" s="5">
        <v>0</v>
      </c>
      <c r="I74" s="5">
        <v>0</v>
      </c>
      <c r="J74" s="5">
        <v>43.855500011208498</v>
      </c>
      <c r="K74" s="5">
        <v>13.251810172835</v>
      </c>
      <c r="L74" s="5">
        <v>27585.089331749099</v>
      </c>
      <c r="M74" s="5">
        <v>-6469.2608710000004</v>
      </c>
      <c r="N74" s="5">
        <v>-72.130242999999993</v>
      </c>
      <c r="O74" s="5">
        <v>-289065.59433999902</v>
      </c>
      <c r="P74" s="5">
        <v>-6469.2608710000004</v>
      </c>
      <c r="Q74" s="5">
        <v>-72.130242999999993</v>
      </c>
      <c r="R74" s="5">
        <v>-289065.59433999902</v>
      </c>
      <c r="U74" s="62">
        <f t="shared" si="8"/>
        <v>0</v>
      </c>
      <c r="V74" s="62">
        <f t="shared" si="9"/>
        <v>0</v>
      </c>
      <c r="W74" s="62">
        <f t="shared" si="10"/>
        <v>0</v>
      </c>
      <c r="X74" s="63" t="str">
        <f t="shared" si="11"/>
        <v>--</v>
      </c>
      <c r="Y74" s="63" t="str">
        <f t="shared" si="12"/>
        <v>--</v>
      </c>
      <c r="Z74" s="63" t="str">
        <f t="shared" si="13"/>
        <v>--</v>
      </c>
    </row>
    <row r="75" spans="1:26" ht="15.75" customHeight="1" x14ac:dyDescent="0.2">
      <c r="A75" s="4" t="s">
        <v>97</v>
      </c>
      <c r="B75" s="4" t="s">
        <v>90</v>
      </c>
      <c r="C75" s="4">
        <v>20401060201</v>
      </c>
      <c r="D75" s="5">
        <v>298.93630000000002</v>
      </c>
      <c r="E75" s="5">
        <v>22.6144</v>
      </c>
      <c r="F75" s="5">
        <v>381.38639999999998</v>
      </c>
      <c r="G75" s="5">
        <v>34164.972099999999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-4721.4562409999999</v>
      </c>
      <c r="N75" s="5">
        <v>-70.055852999999999</v>
      </c>
      <c r="O75" s="5">
        <v>-241992.38183999999</v>
      </c>
      <c r="P75" s="5">
        <v>-4721.4562409999999</v>
      </c>
      <c r="Q75" s="5">
        <v>-70.055852999999999</v>
      </c>
      <c r="R75" s="5">
        <v>-241992.38183999999</v>
      </c>
      <c r="U75" s="62">
        <f t="shared" si="8"/>
        <v>0</v>
      </c>
      <c r="V75" s="62">
        <f t="shared" si="9"/>
        <v>0</v>
      </c>
      <c r="W75" s="62">
        <f t="shared" si="10"/>
        <v>0</v>
      </c>
      <c r="X75" s="63" t="str">
        <f t="shared" si="11"/>
        <v>--</v>
      </c>
      <c r="Y75" s="63" t="str">
        <f t="shared" si="12"/>
        <v>--</v>
      </c>
      <c r="Z75" s="63" t="str">
        <f t="shared" si="13"/>
        <v>--</v>
      </c>
    </row>
    <row r="76" spans="1:26" ht="15.75" customHeight="1" x14ac:dyDescent="0.2">
      <c r="A76" s="4" t="s">
        <v>98</v>
      </c>
      <c r="B76" s="4" t="s">
        <v>90</v>
      </c>
      <c r="C76" s="4">
        <v>20401060201</v>
      </c>
      <c r="D76" s="5">
        <v>687.89869999999996</v>
      </c>
      <c r="E76" s="5">
        <v>69.380600000000001</v>
      </c>
      <c r="F76" s="5">
        <v>862.61429999999996</v>
      </c>
      <c r="G76" s="5">
        <v>78301.088199999998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-10879.816509</v>
      </c>
      <c r="N76" s="5">
        <v>-143.867997</v>
      </c>
      <c r="O76" s="5">
        <v>-557179.73086000001</v>
      </c>
      <c r="P76" s="5">
        <v>-10879.816509</v>
      </c>
      <c r="Q76" s="5">
        <v>-143.867997</v>
      </c>
      <c r="R76" s="5">
        <v>-557179.73086000001</v>
      </c>
      <c r="U76" s="62">
        <f t="shared" si="8"/>
        <v>0</v>
      </c>
      <c r="V76" s="62">
        <f t="shared" si="9"/>
        <v>0</v>
      </c>
      <c r="W76" s="62">
        <f t="shared" si="10"/>
        <v>0</v>
      </c>
      <c r="X76" s="63" t="str">
        <f t="shared" si="11"/>
        <v>--</v>
      </c>
      <c r="Y76" s="63" t="str">
        <f t="shared" si="12"/>
        <v>--</v>
      </c>
      <c r="Z76" s="63" t="str">
        <f t="shared" si="13"/>
        <v>--</v>
      </c>
    </row>
    <row r="77" spans="1:26" ht="15.75" customHeight="1" x14ac:dyDescent="0.2">
      <c r="A77" s="4" t="s">
        <v>99</v>
      </c>
      <c r="B77" s="4" t="s">
        <v>90</v>
      </c>
      <c r="C77" s="4">
        <v>20401060310</v>
      </c>
      <c r="D77" s="5">
        <v>2790.5155</v>
      </c>
      <c r="E77" s="5">
        <v>458.71879999999999</v>
      </c>
      <c r="F77" s="5">
        <v>4057.4854</v>
      </c>
      <c r="G77" s="5">
        <v>709331.8075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-43576.614184999999</v>
      </c>
      <c r="N77" s="5">
        <v>-406.341005</v>
      </c>
      <c r="O77" s="5">
        <v>-1868546.4113999901</v>
      </c>
      <c r="P77" s="5">
        <v>-43576.614184999999</v>
      </c>
      <c r="Q77" s="5">
        <v>-406.341005</v>
      </c>
      <c r="R77" s="5">
        <v>-1868546.4113999901</v>
      </c>
      <c r="U77" s="62">
        <f t="shared" si="8"/>
        <v>0</v>
      </c>
      <c r="V77" s="62">
        <f t="shared" si="9"/>
        <v>0</v>
      </c>
      <c r="W77" s="62">
        <f t="shared" si="10"/>
        <v>0</v>
      </c>
      <c r="X77" s="63" t="str">
        <f t="shared" si="11"/>
        <v>--</v>
      </c>
      <c r="Y77" s="63" t="str">
        <f t="shared" si="12"/>
        <v>--</v>
      </c>
      <c r="Z77" s="63" t="str">
        <f t="shared" si="13"/>
        <v>--</v>
      </c>
    </row>
    <row r="78" spans="1:26" ht="15.75" customHeight="1" x14ac:dyDescent="0.2">
      <c r="A78" s="4" t="s">
        <v>100</v>
      </c>
      <c r="B78" s="4" t="s">
        <v>90</v>
      </c>
      <c r="C78" s="4">
        <v>20401060303</v>
      </c>
      <c r="D78" s="5">
        <v>1070.1116999999999</v>
      </c>
      <c r="E78" s="5">
        <v>248.29309999999899</v>
      </c>
      <c r="F78" s="5">
        <v>1796.2965999999999</v>
      </c>
      <c r="G78" s="5">
        <v>500591.82250000001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-16470.510118999999</v>
      </c>
      <c r="N78" s="5">
        <v>-83.441526999999994</v>
      </c>
      <c r="O78" s="5">
        <v>-487977.36595999898</v>
      </c>
      <c r="P78" s="5">
        <v>-16470.510118999999</v>
      </c>
      <c r="Q78" s="5">
        <v>-83.441526999999994</v>
      </c>
      <c r="R78" s="5">
        <v>-487977.36595999898</v>
      </c>
      <c r="U78" s="62">
        <f t="shared" si="8"/>
        <v>0</v>
      </c>
      <c r="V78" s="62">
        <f t="shared" si="9"/>
        <v>0</v>
      </c>
      <c r="W78" s="62">
        <f t="shared" si="10"/>
        <v>0</v>
      </c>
      <c r="X78" s="63" t="str">
        <f t="shared" si="11"/>
        <v>--</v>
      </c>
      <c r="Y78" s="63" t="str">
        <f t="shared" si="12"/>
        <v>--</v>
      </c>
      <c r="Z78" s="63" t="str">
        <f t="shared" si="13"/>
        <v>--</v>
      </c>
    </row>
    <row r="79" spans="1:26" ht="15.75" customHeight="1" x14ac:dyDescent="0.2">
      <c r="A79" s="4" t="s">
        <v>101</v>
      </c>
      <c r="B79" s="4" t="s">
        <v>90</v>
      </c>
      <c r="C79" s="4">
        <v>20401060501</v>
      </c>
      <c r="D79" s="5">
        <v>1277.9095</v>
      </c>
      <c r="E79" s="5">
        <v>398.03969999999998</v>
      </c>
      <c r="F79" s="5">
        <v>2731.5630999999998</v>
      </c>
      <c r="G79" s="5">
        <v>340824.83039999998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-19082.352064999999</v>
      </c>
      <c r="N79" s="5">
        <v>1.8877550000000101</v>
      </c>
      <c r="O79" s="5">
        <v>-839707.96569999994</v>
      </c>
      <c r="P79" s="5">
        <v>-19082.352064999999</v>
      </c>
      <c r="Q79" s="5">
        <v>1.8877550000000101</v>
      </c>
      <c r="R79" s="5">
        <v>-839707.96569999994</v>
      </c>
      <c r="U79" s="62">
        <f t="shared" si="8"/>
        <v>0</v>
      </c>
      <c r="V79" s="62">
        <f t="shared" si="9"/>
        <v>0</v>
      </c>
      <c r="W79" s="62">
        <f t="shared" si="10"/>
        <v>0</v>
      </c>
      <c r="X79" s="63" t="str">
        <f t="shared" si="11"/>
        <v>--</v>
      </c>
      <c r="Y79" s="63">
        <f t="shared" si="12"/>
        <v>0</v>
      </c>
      <c r="Z79" s="63" t="str">
        <f t="shared" si="13"/>
        <v>--</v>
      </c>
    </row>
    <row r="80" spans="1:26" ht="15.75" customHeight="1" x14ac:dyDescent="0.2">
      <c r="A80" s="4" t="s">
        <v>105</v>
      </c>
      <c r="B80" s="4" t="s">
        <v>103</v>
      </c>
      <c r="C80" s="4">
        <v>20402020504</v>
      </c>
      <c r="D80" s="5">
        <v>3021.8896</v>
      </c>
      <c r="E80" s="5">
        <v>1101.3217</v>
      </c>
      <c r="F80" s="5">
        <v>22803.716199999999</v>
      </c>
      <c r="G80" s="5">
        <v>3483075.0315999999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-28779.939272</v>
      </c>
      <c r="N80" s="5">
        <v>164.535923999999</v>
      </c>
      <c r="O80" s="5">
        <v>691453.41911999998</v>
      </c>
      <c r="P80" s="5">
        <v>-28787.001771999901</v>
      </c>
      <c r="Q80" s="5">
        <v>162.84202400000001</v>
      </c>
      <c r="R80" s="5">
        <v>684727.20941999997</v>
      </c>
      <c r="U80" s="62">
        <f t="shared" si="8"/>
        <v>7.0624999999017746</v>
      </c>
      <c r="V80" s="62">
        <f t="shared" si="9"/>
        <v>1.6938999999989903</v>
      </c>
      <c r="W80" s="62">
        <f t="shared" si="10"/>
        <v>6726.2097000000067</v>
      </c>
      <c r="X80" s="63" t="str">
        <f t="shared" si="11"/>
        <v>--</v>
      </c>
      <c r="Y80" s="63">
        <f t="shared" si="12"/>
        <v>1.0295016181384198E-2</v>
      </c>
      <c r="Z80" s="63">
        <f t="shared" si="13"/>
        <v>9.7276396558430931E-3</v>
      </c>
    </row>
    <row r="81" spans="1:26" ht="15.75" customHeight="1" x14ac:dyDescent="0.2">
      <c r="A81" s="4" t="s">
        <v>106</v>
      </c>
      <c r="B81" s="4" t="s">
        <v>103</v>
      </c>
      <c r="C81" s="4">
        <v>20402020303</v>
      </c>
      <c r="D81" s="5">
        <v>549.46109999999999</v>
      </c>
      <c r="E81" s="5">
        <v>257.11779999999999</v>
      </c>
      <c r="F81" s="5">
        <v>2628.3881999999999</v>
      </c>
      <c r="G81" s="5">
        <v>706085.33319999999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-6750.9127769999996</v>
      </c>
      <c r="N81" s="5">
        <v>86.784858999999997</v>
      </c>
      <c r="O81" s="5">
        <v>198493.16902</v>
      </c>
      <c r="P81" s="5">
        <v>-6823.7824769999997</v>
      </c>
      <c r="Q81" s="5">
        <v>78.063558999999898</v>
      </c>
      <c r="R81" s="5">
        <v>192384.288819999</v>
      </c>
      <c r="U81" s="62">
        <f t="shared" si="8"/>
        <v>72.869700000000194</v>
      </c>
      <c r="V81" s="62">
        <f t="shared" si="9"/>
        <v>8.7213000000000989</v>
      </c>
      <c r="W81" s="62">
        <f t="shared" si="10"/>
        <v>6108.8802000010037</v>
      </c>
      <c r="X81" s="63" t="str">
        <f t="shared" si="11"/>
        <v>--</v>
      </c>
      <c r="Y81" s="63">
        <f t="shared" si="12"/>
        <v>0.10049333605531466</v>
      </c>
      <c r="Z81" s="63">
        <f t="shared" si="13"/>
        <v>3.0776274217202297E-2</v>
      </c>
    </row>
    <row r="82" spans="1:26" ht="15.75" customHeight="1" x14ac:dyDescent="0.2">
      <c r="A82" s="4" t="s">
        <v>102</v>
      </c>
      <c r="B82" s="4" t="s">
        <v>103</v>
      </c>
      <c r="C82" s="4">
        <v>20402020402</v>
      </c>
      <c r="D82" s="5">
        <v>379.58690000000001</v>
      </c>
      <c r="E82" s="5">
        <v>146.56309999999999</v>
      </c>
      <c r="F82" s="5">
        <v>3938.1138999999998</v>
      </c>
      <c r="G82" s="5">
        <v>231843.24619999999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-2541.434483</v>
      </c>
      <c r="N82" s="5">
        <v>28.891160999999901</v>
      </c>
      <c r="O82" s="5">
        <v>-118819.132019999</v>
      </c>
      <c r="P82" s="5">
        <v>-2693.4424829999998</v>
      </c>
      <c r="Q82" s="5">
        <v>-20.341439000000001</v>
      </c>
      <c r="R82" s="5">
        <v>-218836.00121999899</v>
      </c>
      <c r="U82" s="62">
        <f t="shared" si="8"/>
        <v>152.00799999999981</v>
      </c>
      <c r="V82" s="62">
        <f t="shared" si="9"/>
        <v>49.232599999999906</v>
      </c>
      <c r="W82" s="62">
        <f t="shared" si="10"/>
        <v>100016.86919999999</v>
      </c>
      <c r="X82" s="63" t="str">
        <f t="shared" si="11"/>
        <v>--</v>
      </c>
      <c r="Y82" s="63">
        <f t="shared" si="12"/>
        <v>1.7040713594029702</v>
      </c>
      <c r="Z82" s="63" t="str">
        <f t="shared" si="13"/>
        <v>--</v>
      </c>
    </row>
    <row r="83" spans="1:26" ht="15.75" customHeight="1" x14ac:dyDescent="0.2">
      <c r="A83" s="4" t="s">
        <v>104</v>
      </c>
      <c r="B83" s="4" t="s">
        <v>103</v>
      </c>
      <c r="C83" s="4">
        <v>20402030902</v>
      </c>
      <c r="D83" s="5">
        <v>1221.3181</v>
      </c>
      <c r="E83" s="5">
        <v>3739.6968999999999</v>
      </c>
      <c r="F83" s="5">
        <v>44220.5363</v>
      </c>
      <c r="G83" s="5">
        <v>1459063.2903</v>
      </c>
      <c r="H83" s="5">
        <v>3323.4633365755799</v>
      </c>
      <c r="I83" s="5">
        <v>36493.906831029803</v>
      </c>
      <c r="J83" s="5">
        <v>0</v>
      </c>
      <c r="K83" s="5">
        <v>0</v>
      </c>
      <c r="L83" s="5">
        <v>0</v>
      </c>
      <c r="M83" s="5">
        <v>-13121.2704980298</v>
      </c>
      <c r="N83" s="5">
        <v>37.624952424411397</v>
      </c>
      <c r="O83" s="5">
        <v>330809.62952000002</v>
      </c>
      <c r="P83" s="5">
        <v>-13836.822398029801</v>
      </c>
      <c r="Q83" s="5">
        <v>-130.521047575588</v>
      </c>
      <c r="R83" s="5">
        <v>-234794.05907999899</v>
      </c>
      <c r="U83" s="62">
        <f t="shared" si="8"/>
        <v>715.55190000000039</v>
      </c>
      <c r="V83" s="62">
        <f t="shared" si="9"/>
        <v>168.14599999999939</v>
      </c>
      <c r="W83" s="62">
        <f t="shared" si="10"/>
        <v>565603.68859999906</v>
      </c>
      <c r="X83" s="63" t="str">
        <f t="shared" si="11"/>
        <v>--</v>
      </c>
      <c r="Y83" s="63">
        <f t="shared" si="12"/>
        <v>4.4690023286489211</v>
      </c>
      <c r="Z83" s="63">
        <f t="shared" si="13"/>
        <v>1.7097558176304657</v>
      </c>
    </row>
    <row r="84" spans="1:26" ht="15.75" customHeight="1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26" ht="15.75" customHeight="1" x14ac:dyDescent="0.2"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26" s="59" customFormat="1" ht="15.75" customHeight="1" x14ac:dyDescent="0.2">
      <c r="A86" s="58" t="s">
        <v>130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Y86" s="59">
        <f>COUNTIF(Y2:Y83, "&gt;1")</f>
        <v>3</v>
      </c>
    </row>
    <row r="87" spans="1:26" ht="15.75" customHeight="1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Y87">
        <f>COUNTIF(Y2:Y83, "&gt;0.2")</f>
        <v>9</v>
      </c>
    </row>
    <row r="88" spans="1:26" ht="15.75" customHeight="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26" ht="15.75" customHeight="1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26" ht="15.75" customHeight="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26" ht="15.75" customHeight="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26" ht="15.75" customHeight="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26" ht="15.75" customHeight="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26" ht="15.75" customHeight="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26" ht="15.75" customHeight="1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26" ht="15.75" customHeight="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4:18" ht="15.75" customHeight="1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4:18" ht="15.75" customHeight="1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4:18" ht="15.75" customHeight="1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4:18" ht="15.75" customHeight="1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4:18" ht="15.75" customHeight="1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4:18" ht="15.75" customHeight="1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4:18" ht="15.75" customHeight="1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4:18" ht="15.75" customHeight="1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4:18" ht="15.75" customHeight="1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4:18" ht="15.75" customHeight="1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4:18" ht="15.75" customHeight="1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4:18" ht="15.75" customHeight="1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4:18" ht="15.75" customHeight="1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4:18" ht="15.75" customHeight="1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4:18" ht="15.75" customHeight="1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4:18" ht="15.75" customHeight="1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4:18" ht="15.75" customHeight="1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4:18" ht="15.75" customHeight="1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4:18" ht="15.75" customHeight="1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4:18" ht="15.75" customHeight="1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4:18" ht="15.75" customHeight="1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4:18" ht="15.75" customHeight="1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4:18" ht="15.75" customHeight="1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4:18" ht="15.75" customHeight="1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4:18" ht="15.75" customHeight="1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4:18" ht="15.75" customHeight="1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4:18" ht="15.75" customHeight="1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4:18" ht="15.75" customHeight="1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4:18" ht="15.75" customHeight="1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4:18" ht="15.75" customHeight="1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4:18" ht="15.75" customHeight="1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4:18" ht="15.75" customHeight="1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4:18" ht="15.75" customHeight="1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4:18" ht="15.75" customHeight="1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4:18" ht="15.75" customHeight="1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4:18" ht="15.75" customHeight="1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4:18" ht="15.75" customHeight="1" x14ac:dyDescent="0.2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4:18" ht="15.75" customHeight="1" x14ac:dyDescent="0.2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4:18" ht="15.75" customHeight="1" x14ac:dyDescent="0.2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4:18" ht="15.75" customHeight="1" x14ac:dyDescent="0.2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4:18" ht="15.75" customHeight="1" x14ac:dyDescent="0.2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4:18" ht="15.75" customHeight="1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4:18" ht="15.75" customHeight="1" x14ac:dyDescent="0.2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4:18" ht="15.75" customHeight="1" x14ac:dyDescent="0.2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4:18" ht="15.75" customHeight="1" x14ac:dyDescent="0.2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4:18" ht="15.75" customHeight="1" x14ac:dyDescent="0.2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4:18" ht="15.75" customHeight="1" x14ac:dyDescent="0.2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4:18" ht="15.75" customHeight="1" x14ac:dyDescent="0.2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4:18" ht="15.75" customHeight="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4:18" ht="15.75" customHeight="1" x14ac:dyDescent="0.2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4:18" ht="15.75" customHeight="1" x14ac:dyDescent="0.2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4:18" ht="15.75" customHeight="1" x14ac:dyDescent="0.2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4:18" ht="15.75" customHeight="1" x14ac:dyDescent="0.2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4:18" ht="15.75" customHeight="1" x14ac:dyDescent="0.2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4:18" ht="15.75" customHeight="1" x14ac:dyDescent="0.2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4:18" ht="15.75" customHeight="1" x14ac:dyDescent="0.2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4:18" ht="15.75" customHeight="1" x14ac:dyDescent="0.2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4:18" ht="15.75" customHeight="1" x14ac:dyDescent="0.2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4:18" ht="15.75" customHeight="1" x14ac:dyDescent="0.2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4:18" ht="15.75" customHeight="1" x14ac:dyDescent="0.2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4:18" ht="15.75" customHeight="1" x14ac:dyDescent="0.2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4:18" ht="15.75" customHeight="1" x14ac:dyDescent="0.2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4:18" ht="15.75" customHeight="1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4:18" ht="15.75" customHeight="1" x14ac:dyDescent="0.2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4:18" ht="15.75" customHeight="1" x14ac:dyDescent="0.2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4:18" ht="15.75" customHeight="1" x14ac:dyDescent="0.2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4:18" ht="15.75" customHeight="1" x14ac:dyDescent="0.2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4:18" ht="15.75" customHeight="1" x14ac:dyDescent="0.2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4:18" ht="15.75" customHeight="1" x14ac:dyDescent="0.2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4:18" ht="15.75" customHeight="1" x14ac:dyDescent="0.2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4:18" ht="15.75" customHeight="1" x14ac:dyDescent="0.2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4:18" ht="15.75" customHeight="1" x14ac:dyDescent="0.2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4:18" ht="15.75" customHeight="1" x14ac:dyDescent="0.2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4:18" ht="15.75" customHeight="1" x14ac:dyDescent="0.2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4:18" ht="15.75" customHeight="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4:18" ht="15.75" customHeight="1" x14ac:dyDescent="0.2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4:18" ht="15.75" customHeight="1" x14ac:dyDescent="0.2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4:18" ht="15.75" customHeight="1" x14ac:dyDescent="0.2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4:18" ht="15.75" customHeight="1" x14ac:dyDescent="0.2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4:18" ht="15.75" customHeight="1" x14ac:dyDescent="0.2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4:18" ht="15.75" customHeight="1" x14ac:dyDescent="0.2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4:18" ht="15.75" customHeight="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4:18" ht="15.75" customHeight="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4:18" ht="15.75" customHeight="1" x14ac:dyDescent="0.2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4:18" ht="15.75" customHeight="1" x14ac:dyDescent="0.2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4:18" ht="15.75" customHeight="1" x14ac:dyDescent="0.2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4:18" ht="15.75" customHeight="1" x14ac:dyDescent="0.2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4:18" ht="15.75" customHeight="1" x14ac:dyDescent="0.2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4:18" ht="15.75" customHeight="1" x14ac:dyDescent="0.2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4:18" ht="15.75" customHeight="1" x14ac:dyDescent="0.2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4:18" ht="15.75" customHeight="1" x14ac:dyDescent="0.2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4:18" ht="15.75" customHeight="1" x14ac:dyDescent="0.2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4:18" ht="15.75" customHeight="1" x14ac:dyDescent="0.2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4:18" ht="15.75" customHeight="1" x14ac:dyDescent="0.2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4:18" ht="15.75" customHeight="1" x14ac:dyDescent="0.2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4:18" ht="15.75" customHeight="1" x14ac:dyDescent="0.2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4:18" ht="15.75" customHeight="1" x14ac:dyDescent="0.2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4:18" ht="15.75" customHeight="1" x14ac:dyDescent="0.2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4:18" ht="15.75" customHeight="1" x14ac:dyDescent="0.2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4:18" ht="15.75" customHeight="1" x14ac:dyDescent="0.2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4:18" ht="15.75" customHeight="1" x14ac:dyDescent="0.2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4:18" ht="15.75" customHeight="1" x14ac:dyDescent="0.2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4:18" ht="15.75" customHeight="1" x14ac:dyDescent="0.2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4:18" ht="15.75" customHeight="1" x14ac:dyDescent="0.2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4:18" ht="15.75" customHeight="1" x14ac:dyDescent="0.2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4:18" ht="15.75" customHeight="1" x14ac:dyDescent="0.2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4:18" ht="15.75" customHeight="1" x14ac:dyDescent="0.2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4:18" ht="15.75" customHeight="1" x14ac:dyDescent="0.2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4:18" ht="15.75" customHeight="1" x14ac:dyDescent="0.2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4:18" ht="15.75" customHeight="1" x14ac:dyDescent="0.2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4:18" ht="15.75" customHeight="1" x14ac:dyDescent="0.2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4:18" ht="15.75" customHeight="1" x14ac:dyDescent="0.2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4:18" ht="15.75" customHeight="1" x14ac:dyDescent="0.2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4:18" ht="15.75" customHeight="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4:18" ht="15.75" customHeight="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4:18" ht="15.75" customHeight="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4:18" ht="15.75" customHeight="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4:18" ht="15.75" customHeight="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4:18" ht="15.75" customHeight="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4:18" ht="15.75" customHeight="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4:18" ht="15.75" customHeight="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4:18" ht="15.75" customHeight="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4:18" ht="15.75" customHeight="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4:18" ht="15.75" customHeight="1" x14ac:dyDescent="0.2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4:18" ht="15.75" customHeight="1" x14ac:dyDescent="0.2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4:18" ht="15.75" customHeight="1" x14ac:dyDescent="0.2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4:18" ht="15.75" customHeight="1" x14ac:dyDescent="0.2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4:18" ht="15.75" customHeight="1" x14ac:dyDescent="0.2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4:18" ht="15.75" customHeight="1" x14ac:dyDescent="0.2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4:18" ht="15.75" customHeight="1" x14ac:dyDescent="0.2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4:18" ht="15.75" customHeight="1" x14ac:dyDescent="0.2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4:18" ht="15.75" customHeight="1" x14ac:dyDescent="0.2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4:18" ht="15.75" customHeight="1" x14ac:dyDescent="0.2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4:18" ht="15.75" customHeight="1" x14ac:dyDescent="0.2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4:18" ht="15.75" customHeight="1" x14ac:dyDescent="0.2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4:18" ht="15.75" customHeight="1" x14ac:dyDescent="0.2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4:18" ht="15.75" customHeight="1" x14ac:dyDescent="0.2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4:18" ht="15.75" customHeight="1" x14ac:dyDescent="0.2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4:18" ht="15.75" customHeight="1" x14ac:dyDescent="0.2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4:18" ht="15.75" customHeight="1" x14ac:dyDescent="0.2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4:18" ht="15.75" customHeight="1" x14ac:dyDescent="0.2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4:18" ht="15.75" customHeight="1" x14ac:dyDescent="0.2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4:18" ht="15.75" customHeight="1" x14ac:dyDescent="0.2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4:18" ht="15.75" customHeight="1" x14ac:dyDescent="0.2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4:18" ht="15.75" customHeight="1" x14ac:dyDescent="0.2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4:18" ht="15.75" customHeight="1" x14ac:dyDescent="0.2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4:18" ht="15.75" customHeight="1" x14ac:dyDescent="0.2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4:18" ht="15.75" customHeight="1" x14ac:dyDescent="0.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4:18" ht="15.75" customHeight="1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4:18" ht="15.75" customHeight="1" x14ac:dyDescent="0.2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4:18" ht="15.75" customHeight="1" x14ac:dyDescent="0.2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4:18" ht="15.75" customHeight="1" x14ac:dyDescent="0.2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4:18" ht="15.75" customHeight="1" x14ac:dyDescent="0.2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4:18" ht="15.75" customHeight="1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4:18" ht="15.75" customHeight="1" x14ac:dyDescent="0.2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4:18" ht="15.75" customHeight="1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4:18" ht="15.75" customHeight="1" x14ac:dyDescent="0.2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4:18" ht="15.75" customHeight="1" x14ac:dyDescent="0.2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4:18" ht="15.75" customHeight="1" x14ac:dyDescent="0.2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4:18" ht="15.75" customHeight="1" x14ac:dyDescent="0.2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4:18" ht="15.75" customHeight="1" x14ac:dyDescent="0.2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4:18" ht="15.75" customHeight="1" x14ac:dyDescent="0.2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4:18" ht="15.75" customHeight="1" x14ac:dyDescent="0.2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4:18" ht="15.75" customHeight="1" x14ac:dyDescent="0.2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4:18" ht="15.75" customHeight="1" x14ac:dyDescent="0.2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4:18" ht="15.75" customHeight="1" x14ac:dyDescent="0.2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4:18" ht="15.75" customHeight="1" x14ac:dyDescent="0.2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4:18" ht="15.75" customHeight="1" x14ac:dyDescent="0.2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4:18" ht="15.75" customHeight="1" x14ac:dyDescent="0.2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4:18" ht="15.75" customHeight="1" x14ac:dyDescent="0.2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4:18" ht="15.75" customHeight="1" x14ac:dyDescent="0.2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4:18" ht="15.75" customHeight="1" x14ac:dyDescent="0.2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4:18" ht="15.75" customHeight="1" x14ac:dyDescent="0.2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4:18" ht="15.75" customHeight="1" x14ac:dyDescent="0.2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4:18" ht="15.75" customHeight="1" x14ac:dyDescent="0.2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4:18" ht="15.75" customHeight="1" x14ac:dyDescent="0.2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4:18" ht="15.75" customHeight="1" x14ac:dyDescent="0.2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4:18" ht="15.75" customHeight="1" x14ac:dyDescent="0.2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4:18" ht="15.75" customHeight="1" x14ac:dyDescent="0.2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4:18" ht="15.75" customHeight="1" x14ac:dyDescent="0.2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4:18" ht="15.75" customHeight="1" x14ac:dyDescent="0.2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4:18" ht="15.75" customHeight="1" x14ac:dyDescent="0.2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4:18" ht="15.75" customHeight="1" x14ac:dyDescent="0.2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4:18" ht="15.75" customHeight="1" x14ac:dyDescent="0.2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4:18" ht="15.75" customHeight="1" x14ac:dyDescent="0.2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4:18" ht="15.75" customHeight="1" x14ac:dyDescent="0.2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4:18" ht="15.75" customHeight="1" x14ac:dyDescent="0.2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4:18" ht="15.75" customHeight="1" x14ac:dyDescent="0.2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4:18" ht="15.75" customHeight="1" x14ac:dyDescent="0.2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4:18" ht="15.75" customHeight="1" x14ac:dyDescent="0.2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4:18" ht="15.75" customHeight="1" x14ac:dyDescent="0.2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4:18" ht="15.75" customHeight="1" x14ac:dyDescent="0.2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4:18" ht="15.75" customHeight="1" x14ac:dyDescent="0.2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4:18" ht="15.75" customHeight="1" x14ac:dyDescent="0.2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4:18" ht="15.75" customHeight="1" x14ac:dyDescent="0.2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4:18" ht="15.75" customHeight="1" x14ac:dyDescent="0.2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4:18" ht="15.75" customHeight="1" x14ac:dyDescent="0.2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4:18" ht="15.75" customHeight="1" x14ac:dyDescent="0.2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4:18" ht="15.75" customHeight="1" x14ac:dyDescent="0.2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4:18" ht="15.75" customHeight="1" x14ac:dyDescent="0.2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4:18" ht="15.75" customHeight="1" x14ac:dyDescent="0.2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4:18" ht="15.75" customHeight="1" x14ac:dyDescent="0.2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4:18" ht="15.75" customHeight="1" x14ac:dyDescent="0.2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4:18" ht="15.75" customHeight="1" x14ac:dyDescent="0.2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4:18" ht="15.75" customHeight="1" x14ac:dyDescent="0.2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4:18" ht="15.75" customHeight="1" x14ac:dyDescent="0.2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4:18" ht="15.75" customHeight="1" x14ac:dyDescent="0.2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4:18" ht="15.75" customHeight="1" x14ac:dyDescent="0.2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4:18" ht="15.75" customHeight="1" x14ac:dyDescent="0.2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4:18" ht="15.75" customHeight="1" x14ac:dyDescent="0.2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4:18" ht="15.75" customHeight="1" x14ac:dyDescent="0.2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4:18" ht="15.75" customHeight="1" x14ac:dyDescent="0.2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4:18" ht="15.75" customHeight="1" x14ac:dyDescent="0.2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4:18" ht="15.75" customHeight="1" x14ac:dyDescent="0.2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4:18" ht="15.75" customHeight="1" x14ac:dyDescent="0.2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4:18" ht="15.75" customHeight="1" x14ac:dyDescent="0.2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4:18" ht="15.75" customHeight="1" x14ac:dyDescent="0.2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4:18" ht="15.75" customHeight="1" x14ac:dyDescent="0.2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4:18" ht="15.75" customHeight="1" x14ac:dyDescent="0.2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4:18" ht="15.75" customHeight="1" x14ac:dyDescent="0.2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4:18" ht="15.75" customHeight="1" x14ac:dyDescent="0.2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4:18" ht="15.75" customHeight="1" x14ac:dyDescent="0.2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4:18" ht="15.75" customHeight="1" x14ac:dyDescent="0.2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4:18" ht="15.75" customHeight="1" x14ac:dyDescent="0.2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4:18" ht="15.75" customHeight="1" x14ac:dyDescent="0.2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4:18" ht="15.75" customHeight="1" x14ac:dyDescent="0.2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4:18" ht="15.75" customHeight="1" x14ac:dyDescent="0.2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4:18" ht="15.75" customHeight="1" x14ac:dyDescent="0.2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4:18" ht="15.75" customHeight="1" x14ac:dyDescent="0.2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4:18" ht="15.75" customHeight="1" x14ac:dyDescent="0.2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4:18" ht="15.75" customHeight="1" x14ac:dyDescent="0.2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4:18" ht="15.75" customHeight="1" x14ac:dyDescent="0.2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4:18" ht="15.75" customHeight="1" x14ac:dyDescent="0.2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4:18" ht="15.75" customHeight="1" x14ac:dyDescent="0.2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4:18" ht="15.75" customHeight="1" x14ac:dyDescent="0.2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4:18" ht="15.75" customHeight="1" x14ac:dyDescent="0.2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4:18" ht="15.75" customHeight="1" x14ac:dyDescent="0.2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4:18" ht="15.75" customHeight="1" x14ac:dyDescent="0.2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4:18" ht="15.75" customHeight="1" x14ac:dyDescent="0.2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4:18" ht="15.75" customHeight="1" x14ac:dyDescent="0.2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4:18" ht="15.75" customHeight="1" x14ac:dyDescent="0.2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4:18" ht="15.75" customHeight="1" x14ac:dyDescent="0.2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4:18" ht="15.75" customHeight="1" x14ac:dyDescent="0.2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4:18" ht="15.75" customHeight="1" x14ac:dyDescent="0.2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4:18" ht="15.75" customHeight="1" x14ac:dyDescent="0.2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4:18" ht="15.75" customHeight="1" x14ac:dyDescent="0.2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4:18" ht="15.75" customHeight="1" x14ac:dyDescent="0.2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4:18" ht="15.75" customHeight="1" x14ac:dyDescent="0.2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4:18" ht="15.75" customHeight="1" x14ac:dyDescent="0.2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4:18" ht="15.75" customHeight="1" x14ac:dyDescent="0.2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4:18" ht="15.75" customHeight="1" x14ac:dyDescent="0.2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4:18" ht="15.75" customHeight="1" x14ac:dyDescent="0.2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4:18" ht="15.75" customHeight="1" x14ac:dyDescent="0.2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4:18" ht="15.75" customHeight="1" x14ac:dyDescent="0.2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4:18" ht="15.75" customHeight="1" x14ac:dyDescent="0.2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4:18" ht="15.75" customHeight="1" x14ac:dyDescent="0.2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4:18" ht="15.75" customHeight="1" x14ac:dyDescent="0.2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4:18" ht="15.75" customHeight="1" x14ac:dyDescent="0.2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4:18" ht="15.75" customHeight="1" x14ac:dyDescent="0.2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4:18" ht="15.75" customHeight="1" x14ac:dyDescent="0.2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4:18" ht="15.75" customHeight="1" x14ac:dyDescent="0.2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4:18" ht="15.75" customHeight="1" x14ac:dyDescent="0.2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4:18" ht="15.75" customHeight="1" x14ac:dyDescent="0.2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4:18" ht="15.75" customHeight="1" x14ac:dyDescent="0.2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4:18" ht="15.75" customHeight="1" x14ac:dyDescent="0.2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4:18" ht="15.75" customHeight="1" x14ac:dyDescent="0.2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4:18" ht="15.75" customHeight="1" x14ac:dyDescent="0.2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4:18" ht="15.75" customHeight="1" x14ac:dyDescent="0.2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4:18" ht="15.75" customHeight="1" x14ac:dyDescent="0.2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4:18" ht="15.75" customHeight="1" x14ac:dyDescent="0.2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4:18" ht="15.75" customHeight="1" x14ac:dyDescent="0.2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4:18" ht="15.75" customHeight="1" x14ac:dyDescent="0.2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4:18" ht="15.75" customHeight="1" x14ac:dyDescent="0.2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4:18" ht="15.75" customHeight="1" x14ac:dyDescent="0.2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4:18" ht="15.75" customHeight="1" x14ac:dyDescent="0.2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4:18" ht="15.75" customHeight="1" x14ac:dyDescent="0.2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4:18" ht="15.75" customHeight="1" x14ac:dyDescent="0.2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4:18" ht="15.75" customHeight="1" x14ac:dyDescent="0.2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4:18" ht="15.75" customHeight="1" x14ac:dyDescent="0.2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4:18" ht="15.75" customHeight="1" x14ac:dyDescent="0.2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4:18" ht="15.75" customHeight="1" x14ac:dyDescent="0.2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4:18" ht="15.75" customHeight="1" x14ac:dyDescent="0.2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4:18" ht="15.75" customHeight="1" x14ac:dyDescent="0.2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4:18" ht="15.75" customHeight="1" x14ac:dyDescent="0.2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4:18" ht="15.75" customHeight="1" x14ac:dyDescent="0.2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4:18" ht="15.75" customHeight="1" x14ac:dyDescent="0.2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4:18" ht="15.75" customHeight="1" x14ac:dyDescent="0.2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4:18" ht="15.75" customHeight="1" x14ac:dyDescent="0.2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4:18" ht="15.75" customHeight="1" x14ac:dyDescent="0.2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4:18" ht="15.75" customHeight="1" x14ac:dyDescent="0.2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4:18" ht="15.75" customHeight="1" x14ac:dyDescent="0.2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4:18" ht="15.75" customHeight="1" x14ac:dyDescent="0.2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4:18" ht="15.75" customHeight="1" x14ac:dyDescent="0.2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4:18" ht="15.75" customHeight="1" x14ac:dyDescent="0.2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4:18" ht="15.75" customHeight="1" x14ac:dyDescent="0.2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4:18" ht="15.75" customHeight="1" x14ac:dyDescent="0.2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4:18" ht="15.75" customHeight="1" x14ac:dyDescent="0.2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4:18" ht="15.75" customHeight="1" x14ac:dyDescent="0.2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4:18" ht="15.75" customHeight="1" x14ac:dyDescent="0.2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4:18" ht="15.75" customHeight="1" x14ac:dyDescent="0.2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4:18" ht="15.75" customHeight="1" x14ac:dyDescent="0.2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4:18" ht="15.75" customHeight="1" x14ac:dyDescent="0.2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4:18" ht="15.75" customHeight="1" x14ac:dyDescent="0.2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4:18" ht="15.75" customHeight="1" x14ac:dyDescent="0.2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4:18" ht="15.75" customHeight="1" x14ac:dyDescent="0.2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4:18" ht="15.75" customHeight="1" x14ac:dyDescent="0.2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4:18" ht="15.75" customHeight="1" x14ac:dyDescent="0.2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4:18" ht="15.75" customHeight="1" x14ac:dyDescent="0.2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4:18" ht="15.75" customHeight="1" x14ac:dyDescent="0.2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4:18" ht="15.75" customHeight="1" x14ac:dyDescent="0.2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4:18" ht="15.75" customHeight="1" x14ac:dyDescent="0.2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4:18" ht="15.75" customHeight="1" x14ac:dyDescent="0.2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4:18" ht="15.75" customHeight="1" x14ac:dyDescent="0.2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4:18" ht="15.75" customHeight="1" x14ac:dyDescent="0.2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4:18" ht="15.75" customHeight="1" x14ac:dyDescent="0.2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4:18" ht="15.75" customHeight="1" x14ac:dyDescent="0.2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4:18" ht="15.75" customHeight="1" x14ac:dyDescent="0.2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4:18" ht="15.75" customHeight="1" x14ac:dyDescent="0.2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4:18" ht="15.75" customHeight="1" x14ac:dyDescent="0.2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4:18" ht="15.75" customHeight="1" x14ac:dyDescent="0.2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4:18" ht="15.75" customHeight="1" x14ac:dyDescent="0.2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4:18" ht="15.75" customHeight="1" x14ac:dyDescent="0.2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4:18" ht="15.75" customHeight="1" x14ac:dyDescent="0.2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4:18" ht="15.75" customHeight="1" x14ac:dyDescent="0.2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4:18" ht="15.75" customHeight="1" x14ac:dyDescent="0.2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4:18" ht="15.75" customHeight="1" x14ac:dyDescent="0.2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4:18" ht="15.75" customHeight="1" x14ac:dyDescent="0.2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4:18" ht="15.75" customHeight="1" x14ac:dyDescent="0.2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4:18" ht="15.75" customHeight="1" x14ac:dyDescent="0.2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4:18" ht="15.75" customHeight="1" x14ac:dyDescent="0.2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4:18" ht="15.75" customHeight="1" x14ac:dyDescent="0.2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4:18" ht="15.75" customHeight="1" x14ac:dyDescent="0.2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4:18" ht="15.75" customHeight="1" x14ac:dyDescent="0.2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4:18" ht="15.75" customHeight="1" x14ac:dyDescent="0.2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4:18" ht="15.75" customHeight="1" x14ac:dyDescent="0.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4:18" ht="15.75" customHeight="1" x14ac:dyDescent="0.2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4:18" ht="15.75" customHeight="1" x14ac:dyDescent="0.2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4:18" ht="15.75" customHeight="1" x14ac:dyDescent="0.2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4:18" ht="15.75" customHeight="1" x14ac:dyDescent="0.2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4:18" ht="15.75" customHeight="1" x14ac:dyDescent="0.2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4:18" ht="15.75" customHeight="1" x14ac:dyDescent="0.2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4:18" ht="15.75" customHeight="1" x14ac:dyDescent="0.2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4:18" ht="15.75" customHeight="1" x14ac:dyDescent="0.2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4:18" ht="15.75" customHeight="1" x14ac:dyDescent="0.2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4:18" ht="15.75" customHeight="1" x14ac:dyDescent="0.2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4:18" ht="15.75" customHeight="1" x14ac:dyDescent="0.2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4:18" ht="15.75" customHeight="1" x14ac:dyDescent="0.2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4:18" ht="15.75" customHeight="1" x14ac:dyDescent="0.2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4:18" ht="15.75" customHeight="1" x14ac:dyDescent="0.2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4:18" ht="15.75" customHeight="1" x14ac:dyDescent="0.2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4:18" ht="15.75" customHeight="1" x14ac:dyDescent="0.2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4:18" ht="15.75" customHeight="1" x14ac:dyDescent="0.2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4:18" ht="15.75" customHeight="1" x14ac:dyDescent="0.2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4:18" ht="15.75" customHeight="1" x14ac:dyDescent="0.2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4:18" ht="15.75" customHeight="1" x14ac:dyDescent="0.2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4:18" ht="15.75" customHeight="1" x14ac:dyDescent="0.2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4:18" ht="15.75" customHeight="1" x14ac:dyDescent="0.2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4:18" ht="15.75" customHeight="1" x14ac:dyDescent="0.2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4:18" ht="15.75" customHeight="1" x14ac:dyDescent="0.2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4:18" ht="15.75" customHeight="1" x14ac:dyDescent="0.2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4:18" ht="15.75" customHeight="1" x14ac:dyDescent="0.2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4:18" ht="15.75" customHeight="1" x14ac:dyDescent="0.2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4:18" ht="15.75" customHeight="1" x14ac:dyDescent="0.2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4:18" ht="15.75" customHeight="1" x14ac:dyDescent="0.2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4:18" ht="15.75" customHeight="1" x14ac:dyDescent="0.2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4:18" ht="15.75" customHeight="1" x14ac:dyDescent="0.2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4:18" ht="15.75" customHeight="1" x14ac:dyDescent="0.2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4:18" ht="15.75" customHeight="1" x14ac:dyDescent="0.2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4:18" ht="15.75" customHeight="1" x14ac:dyDescent="0.2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4:18" ht="15.75" customHeight="1" x14ac:dyDescent="0.2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4:18" ht="15.75" customHeight="1" x14ac:dyDescent="0.2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4:18" ht="15.75" customHeight="1" x14ac:dyDescent="0.2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4:18" ht="15.75" customHeight="1" x14ac:dyDescent="0.2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4:18" ht="15.75" customHeight="1" x14ac:dyDescent="0.2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4:18" ht="15.75" customHeight="1" x14ac:dyDescent="0.2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4:18" ht="15.75" customHeight="1" x14ac:dyDescent="0.2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4:18" ht="15.75" customHeight="1" x14ac:dyDescent="0.2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4:18" ht="15.75" customHeight="1" x14ac:dyDescent="0.2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4:18" ht="15.75" customHeight="1" x14ac:dyDescent="0.2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4:18" ht="15.75" customHeight="1" x14ac:dyDescent="0.2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4:18" ht="15.75" customHeight="1" x14ac:dyDescent="0.2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4:18" ht="15.75" customHeight="1" x14ac:dyDescent="0.2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4:18" ht="15.75" customHeight="1" x14ac:dyDescent="0.2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4:18" ht="15.75" customHeight="1" x14ac:dyDescent="0.2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4:18" ht="15.75" customHeight="1" x14ac:dyDescent="0.2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4:18" ht="15.75" customHeight="1" x14ac:dyDescent="0.2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4:18" ht="15.75" customHeight="1" x14ac:dyDescent="0.2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4:18" ht="15.75" customHeight="1" x14ac:dyDescent="0.2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4:18" ht="15.75" customHeight="1" x14ac:dyDescent="0.2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4:18" ht="15.75" customHeight="1" x14ac:dyDescent="0.2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4:18" ht="15.75" customHeight="1" x14ac:dyDescent="0.2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4:18" ht="15.75" customHeight="1" x14ac:dyDescent="0.2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4:18" ht="15.75" customHeight="1" x14ac:dyDescent="0.2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4:18" ht="15.75" customHeight="1" x14ac:dyDescent="0.2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4:18" ht="15.75" customHeight="1" x14ac:dyDescent="0.2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4:18" ht="15.75" customHeight="1" x14ac:dyDescent="0.2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4:18" ht="15.75" customHeight="1" x14ac:dyDescent="0.2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4:18" ht="15.75" customHeight="1" x14ac:dyDescent="0.2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4:18" ht="15.75" customHeight="1" x14ac:dyDescent="0.2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4:18" ht="15.75" customHeight="1" x14ac:dyDescent="0.2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4:18" ht="15.75" customHeight="1" x14ac:dyDescent="0.2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4:18" ht="15.75" customHeight="1" x14ac:dyDescent="0.2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4:18" ht="15.75" customHeight="1" x14ac:dyDescent="0.2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4:18" ht="15.75" customHeight="1" x14ac:dyDescent="0.2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4:18" ht="15.75" customHeight="1" x14ac:dyDescent="0.2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4:18" ht="15.75" customHeight="1" x14ac:dyDescent="0.2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4:18" ht="15.75" customHeight="1" x14ac:dyDescent="0.2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4:18" ht="15.75" customHeight="1" x14ac:dyDescent="0.2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4:18" ht="15.75" customHeight="1" x14ac:dyDescent="0.2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4:18" ht="15.75" customHeight="1" x14ac:dyDescent="0.2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4:18" ht="15.75" customHeight="1" x14ac:dyDescent="0.2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4:18" ht="15.75" customHeight="1" x14ac:dyDescent="0.2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4:18" ht="15.75" customHeight="1" x14ac:dyDescent="0.2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4:18" ht="15.75" customHeight="1" x14ac:dyDescent="0.2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4:18" ht="15.75" customHeight="1" x14ac:dyDescent="0.2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4:18" ht="15.75" customHeight="1" x14ac:dyDescent="0.2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4:18" ht="15.75" customHeight="1" x14ac:dyDescent="0.2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4:18" ht="15.75" customHeight="1" x14ac:dyDescent="0.2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4:18" ht="15.75" customHeight="1" x14ac:dyDescent="0.2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4:18" ht="15.75" customHeight="1" x14ac:dyDescent="0.2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4:18" ht="15.75" customHeight="1" x14ac:dyDescent="0.2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4:18" ht="15.75" customHeight="1" x14ac:dyDescent="0.2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4:18" ht="15.75" customHeight="1" x14ac:dyDescent="0.2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4:18" ht="15.75" customHeight="1" x14ac:dyDescent="0.2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4:18" ht="15.75" customHeight="1" x14ac:dyDescent="0.2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4:18" ht="15.75" customHeight="1" x14ac:dyDescent="0.2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4:18" ht="15.75" customHeight="1" x14ac:dyDescent="0.2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4:18" ht="15.75" customHeight="1" x14ac:dyDescent="0.2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4:18" ht="15.75" customHeight="1" x14ac:dyDescent="0.2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4:18" ht="15.75" customHeight="1" x14ac:dyDescent="0.2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4:18" ht="15.75" customHeight="1" x14ac:dyDescent="0.2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4:18" ht="15.75" customHeight="1" x14ac:dyDescent="0.2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4:18" ht="15.75" customHeight="1" x14ac:dyDescent="0.2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4:18" ht="15.75" customHeight="1" x14ac:dyDescent="0.2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4:18" ht="15.75" customHeight="1" x14ac:dyDescent="0.2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4:18" ht="15.75" customHeight="1" x14ac:dyDescent="0.2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4:18" ht="15.75" customHeight="1" x14ac:dyDescent="0.2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4:18" ht="15.75" customHeight="1" x14ac:dyDescent="0.2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4:18" ht="15.75" customHeight="1" x14ac:dyDescent="0.2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4:18" ht="15.75" customHeight="1" x14ac:dyDescent="0.2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4:18" ht="15.75" customHeight="1" x14ac:dyDescent="0.2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4:18" ht="15.75" customHeight="1" x14ac:dyDescent="0.2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4:18" ht="15.75" customHeight="1" x14ac:dyDescent="0.2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4:18" ht="15.75" customHeight="1" x14ac:dyDescent="0.2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4:18" ht="15.75" customHeight="1" x14ac:dyDescent="0.2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4:18" ht="15.75" customHeight="1" x14ac:dyDescent="0.2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4:18" ht="15.75" customHeight="1" x14ac:dyDescent="0.2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4:18" ht="15.75" customHeight="1" x14ac:dyDescent="0.2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4:18" ht="15.75" customHeight="1" x14ac:dyDescent="0.2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4:18" ht="15.75" customHeight="1" x14ac:dyDescent="0.2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4:18" ht="15.75" customHeight="1" x14ac:dyDescent="0.2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4:18" ht="15.75" customHeight="1" x14ac:dyDescent="0.2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4:18" ht="15.75" customHeight="1" x14ac:dyDescent="0.2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4:18" ht="15.75" customHeight="1" x14ac:dyDescent="0.2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4:18" ht="15.75" customHeight="1" x14ac:dyDescent="0.2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4:18" ht="15.75" customHeight="1" x14ac:dyDescent="0.2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4:18" ht="15.75" customHeight="1" x14ac:dyDescent="0.2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4:18" ht="15.75" customHeight="1" x14ac:dyDescent="0.2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4:18" ht="15.75" customHeight="1" x14ac:dyDescent="0.2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4:18" ht="15.75" customHeight="1" x14ac:dyDescent="0.2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4:18" ht="15.75" customHeight="1" x14ac:dyDescent="0.2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4:18" ht="15.75" customHeight="1" x14ac:dyDescent="0.2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4:18" ht="15.75" customHeight="1" x14ac:dyDescent="0.2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4:18" ht="15.75" customHeight="1" x14ac:dyDescent="0.2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4:18" ht="15.75" customHeight="1" x14ac:dyDescent="0.2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4:18" ht="15.75" customHeight="1" x14ac:dyDescent="0.2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4:18" ht="15.75" customHeight="1" x14ac:dyDescent="0.2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4:18" ht="15.75" customHeight="1" x14ac:dyDescent="0.2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4:18" ht="15.75" customHeight="1" x14ac:dyDescent="0.2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4:18" ht="15.75" customHeight="1" x14ac:dyDescent="0.2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4:18" ht="15.75" customHeight="1" x14ac:dyDescent="0.2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4:18" ht="15.75" customHeight="1" x14ac:dyDescent="0.2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4:18" ht="15.75" customHeight="1" x14ac:dyDescent="0.2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4:18" ht="15.75" customHeight="1" x14ac:dyDescent="0.2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4:18" ht="15.75" customHeight="1" x14ac:dyDescent="0.2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4:18" ht="15.75" customHeight="1" x14ac:dyDescent="0.2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4:18" ht="15.75" customHeight="1" x14ac:dyDescent="0.2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4:18" ht="15.75" customHeight="1" x14ac:dyDescent="0.2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4:18" ht="15.75" customHeight="1" x14ac:dyDescent="0.2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4:18" ht="15.75" customHeight="1" x14ac:dyDescent="0.2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4:18" ht="15.75" customHeight="1" x14ac:dyDescent="0.2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4:18" ht="15.75" customHeight="1" x14ac:dyDescent="0.2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4:18" ht="15.75" customHeight="1" x14ac:dyDescent="0.2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4:18" ht="15.75" customHeight="1" x14ac:dyDescent="0.2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4:18" ht="15.75" customHeight="1" x14ac:dyDescent="0.2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4:18" ht="15.75" customHeight="1" x14ac:dyDescent="0.2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4:18" ht="15.75" customHeight="1" x14ac:dyDescent="0.2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4:18" ht="15.75" customHeight="1" x14ac:dyDescent="0.2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4:18" ht="15.75" customHeight="1" x14ac:dyDescent="0.2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4:18" ht="15.75" customHeight="1" x14ac:dyDescent="0.2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4:18" ht="15.75" customHeight="1" x14ac:dyDescent="0.2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4:18" ht="15.75" customHeight="1" x14ac:dyDescent="0.2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4:18" ht="15.75" customHeight="1" x14ac:dyDescent="0.2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4:18" ht="15.75" customHeight="1" x14ac:dyDescent="0.2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4:18" ht="15.75" customHeight="1" x14ac:dyDescent="0.2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4:18" ht="15.75" customHeight="1" x14ac:dyDescent="0.2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4:18" ht="15.75" customHeight="1" x14ac:dyDescent="0.2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4:18" ht="15.75" customHeight="1" x14ac:dyDescent="0.2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4:18" ht="15.75" customHeight="1" x14ac:dyDescent="0.2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4:18" ht="15.75" customHeight="1" x14ac:dyDescent="0.2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4:18" ht="15.75" customHeight="1" x14ac:dyDescent="0.2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4:18" ht="15.75" customHeight="1" x14ac:dyDescent="0.2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4:18" ht="15.75" customHeight="1" x14ac:dyDescent="0.2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4:18" ht="15.75" customHeight="1" x14ac:dyDescent="0.2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4:18" ht="15.75" customHeight="1" x14ac:dyDescent="0.2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4:18" ht="15.75" customHeight="1" x14ac:dyDescent="0.2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4:18" ht="15.75" customHeight="1" x14ac:dyDescent="0.2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4:18" ht="15.75" customHeight="1" x14ac:dyDescent="0.2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4:18" ht="15.75" customHeight="1" x14ac:dyDescent="0.2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4:18" ht="15.75" customHeight="1" x14ac:dyDescent="0.2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4:18" ht="15.75" customHeight="1" x14ac:dyDescent="0.2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4:18" ht="15.75" customHeight="1" x14ac:dyDescent="0.2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4:18" ht="15.75" customHeight="1" x14ac:dyDescent="0.2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4:18" ht="15.75" customHeight="1" x14ac:dyDescent="0.2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4:18" ht="15.75" customHeight="1" x14ac:dyDescent="0.2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4:18" ht="15.75" customHeight="1" x14ac:dyDescent="0.2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4:18" ht="15.75" customHeight="1" x14ac:dyDescent="0.2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4:18" ht="15.75" customHeight="1" x14ac:dyDescent="0.2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4:18" ht="15.75" customHeight="1" x14ac:dyDescent="0.2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4:18" ht="15.75" customHeight="1" x14ac:dyDescent="0.2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4:18" ht="15.75" customHeight="1" x14ac:dyDescent="0.2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4:18" ht="15.75" customHeight="1" x14ac:dyDescent="0.2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4:18" ht="15.75" customHeight="1" x14ac:dyDescent="0.2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4:18" ht="15.75" customHeight="1" x14ac:dyDescent="0.2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4:18" ht="15.75" customHeight="1" x14ac:dyDescent="0.2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4:18" ht="15.75" customHeight="1" x14ac:dyDescent="0.2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4:18" ht="15.75" customHeight="1" x14ac:dyDescent="0.2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4:18" ht="15.75" customHeight="1" x14ac:dyDescent="0.2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4:18" ht="15.75" customHeight="1" x14ac:dyDescent="0.2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4:18" ht="15.75" customHeight="1" x14ac:dyDescent="0.2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4:18" ht="15.75" customHeight="1" x14ac:dyDescent="0.2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4:18" ht="15.75" customHeight="1" x14ac:dyDescent="0.2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4:18" ht="15.75" customHeight="1" x14ac:dyDescent="0.2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4:18" ht="15.75" customHeight="1" x14ac:dyDescent="0.2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4:18" ht="15.75" customHeight="1" x14ac:dyDescent="0.2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4:18" ht="15.75" customHeight="1" x14ac:dyDescent="0.2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4:18" ht="15.75" customHeight="1" x14ac:dyDescent="0.2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4:18" ht="15.75" customHeight="1" x14ac:dyDescent="0.2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4:18" ht="15.75" customHeight="1" x14ac:dyDescent="0.2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4:18" ht="15.75" customHeight="1" x14ac:dyDescent="0.2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4:18" ht="15.75" customHeight="1" x14ac:dyDescent="0.2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4:18" ht="15.75" customHeight="1" x14ac:dyDescent="0.2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4:18" ht="15.75" customHeight="1" x14ac:dyDescent="0.2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4:18" ht="15.75" customHeight="1" x14ac:dyDescent="0.2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4:18" ht="15.75" customHeight="1" x14ac:dyDescent="0.2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4:18" ht="15.75" customHeight="1" x14ac:dyDescent="0.2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4:18" ht="15.75" customHeight="1" x14ac:dyDescent="0.2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4:18" ht="15.75" customHeight="1" x14ac:dyDescent="0.2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4:18" ht="15.75" customHeight="1" x14ac:dyDescent="0.2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4:18" ht="15.75" customHeight="1" x14ac:dyDescent="0.2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4:18" ht="15.75" customHeight="1" x14ac:dyDescent="0.2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4:18" ht="15.75" customHeight="1" x14ac:dyDescent="0.2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4:18" ht="15.75" customHeight="1" x14ac:dyDescent="0.2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4:18" ht="15.75" customHeight="1" x14ac:dyDescent="0.2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4:18" ht="15.75" customHeight="1" x14ac:dyDescent="0.2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4:18" ht="15.75" customHeight="1" x14ac:dyDescent="0.2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4:18" ht="15.75" customHeight="1" x14ac:dyDescent="0.2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4:18" ht="15.75" customHeight="1" x14ac:dyDescent="0.2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4:18" ht="15.75" customHeight="1" x14ac:dyDescent="0.2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4:18" ht="15.75" customHeight="1" x14ac:dyDescent="0.2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4:18" ht="15.75" customHeight="1" x14ac:dyDescent="0.2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4:18" ht="15.75" customHeight="1" x14ac:dyDescent="0.2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4:18" ht="15.75" customHeight="1" x14ac:dyDescent="0.2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4:18" ht="15.75" customHeight="1" x14ac:dyDescent="0.2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4:18" ht="15.75" customHeight="1" x14ac:dyDescent="0.2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4:18" ht="15.75" customHeight="1" x14ac:dyDescent="0.2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4:18" ht="15.75" customHeight="1" x14ac:dyDescent="0.2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4:18" ht="15.75" customHeight="1" x14ac:dyDescent="0.2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4:18" ht="15.75" customHeight="1" x14ac:dyDescent="0.2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4:18" ht="15.75" customHeight="1" x14ac:dyDescent="0.2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4:18" ht="15.75" customHeight="1" x14ac:dyDescent="0.2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4:18" ht="15.75" customHeight="1" x14ac:dyDescent="0.2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4:18" ht="15.75" customHeight="1" x14ac:dyDescent="0.2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4:18" ht="15.75" customHeight="1" x14ac:dyDescent="0.2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4:18" ht="15.75" customHeight="1" x14ac:dyDescent="0.2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4:18" ht="15.75" customHeight="1" x14ac:dyDescent="0.2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4:18" ht="15.75" customHeight="1" x14ac:dyDescent="0.2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4:18" ht="15.75" customHeight="1" x14ac:dyDescent="0.2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4:18" ht="15.75" customHeight="1" x14ac:dyDescent="0.2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4:18" ht="15.75" customHeight="1" x14ac:dyDescent="0.2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4:18" ht="15.75" customHeight="1" x14ac:dyDescent="0.2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4:18" ht="15.75" customHeight="1" x14ac:dyDescent="0.2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4:18" ht="15.75" customHeight="1" x14ac:dyDescent="0.2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4:18" ht="15.75" customHeight="1" x14ac:dyDescent="0.2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4:18" ht="15.75" customHeight="1" x14ac:dyDescent="0.2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4:18" ht="15.75" customHeight="1" x14ac:dyDescent="0.2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4:18" ht="15.75" customHeight="1" x14ac:dyDescent="0.2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4:18" ht="15.75" customHeight="1" x14ac:dyDescent="0.2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4:18" ht="15.75" customHeight="1" x14ac:dyDescent="0.2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4:18" ht="15.75" customHeight="1" x14ac:dyDescent="0.2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4:18" ht="15.75" customHeight="1" x14ac:dyDescent="0.2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4:18" ht="15.75" customHeight="1" x14ac:dyDescent="0.2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4:18" ht="15.75" customHeight="1" x14ac:dyDescent="0.2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4:18" ht="15.75" customHeight="1" x14ac:dyDescent="0.2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4:18" ht="15.75" customHeight="1" x14ac:dyDescent="0.2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4:18" ht="15.75" customHeight="1" x14ac:dyDescent="0.2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4:18" ht="15.75" customHeight="1" x14ac:dyDescent="0.2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4:18" ht="15.75" customHeight="1" x14ac:dyDescent="0.2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4:18" ht="15.75" customHeight="1" x14ac:dyDescent="0.2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4:18" ht="15.75" customHeight="1" x14ac:dyDescent="0.2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4:18" ht="15.75" customHeight="1" x14ac:dyDescent="0.2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4:18" ht="15.75" customHeight="1" x14ac:dyDescent="0.2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4:18" ht="15.75" customHeight="1" x14ac:dyDescent="0.2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4:18" ht="15.75" customHeight="1" x14ac:dyDescent="0.2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4:18" ht="15.75" customHeight="1" x14ac:dyDescent="0.2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4:18" ht="15.75" customHeight="1" x14ac:dyDescent="0.2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4:18" ht="15.75" customHeight="1" x14ac:dyDescent="0.2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4:18" ht="15.75" customHeight="1" x14ac:dyDescent="0.2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4:18" ht="15.75" customHeight="1" x14ac:dyDescent="0.2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4:18" ht="15.75" customHeight="1" x14ac:dyDescent="0.2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4:18" ht="15.75" customHeight="1" x14ac:dyDescent="0.2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4:18" ht="15.75" customHeight="1" x14ac:dyDescent="0.2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4:18" ht="15.75" customHeight="1" x14ac:dyDescent="0.2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4:18" ht="15.75" customHeight="1" x14ac:dyDescent="0.2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4:18" ht="15.75" customHeight="1" x14ac:dyDescent="0.2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4:18" ht="15.75" customHeight="1" x14ac:dyDescent="0.2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4:18" ht="15.75" customHeight="1" x14ac:dyDescent="0.2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4:18" ht="15.75" customHeight="1" x14ac:dyDescent="0.2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4:18" ht="15.75" customHeight="1" x14ac:dyDescent="0.2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4:18" ht="15.75" customHeight="1" x14ac:dyDescent="0.2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4:18" ht="15.75" customHeight="1" x14ac:dyDescent="0.2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4:18" ht="15.75" customHeight="1" x14ac:dyDescent="0.2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4:18" ht="15.75" customHeight="1" x14ac:dyDescent="0.2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4:18" ht="15.75" customHeight="1" x14ac:dyDescent="0.2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4:18" ht="15.75" customHeight="1" x14ac:dyDescent="0.2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4:18" ht="15.75" customHeight="1" x14ac:dyDescent="0.2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4:18" ht="15.75" customHeight="1" x14ac:dyDescent="0.2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4:18" ht="15.75" customHeight="1" x14ac:dyDescent="0.2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4:18" ht="15.75" customHeight="1" x14ac:dyDescent="0.2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4:18" ht="15.75" customHeight="1" x14ac:dyDescent="0.2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4:18" ht="15.75" customHeight="1" x14ac:dyDescent="0.2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4:18" ht="15.75" customHeight="1" x14ac:dyDescent="0.2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4:18" ht="15.75" customHeight="1" x14ac:dyDescent="0.2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4:18" ht="15.75" customHeight="1" x14ac:dyDescent="0.2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4:18" ht="15.75" customHeight="1" x14ac:dyDescent="0.2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4:18" ht="15.75" customHeight="1" x14ac:dyDescent="0.2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4:18" ht="15.75" customHeight="1" x14ac:dyDescent="0.2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4:18" ht="15.75" customHeight="1" x14ac:dyDescent="0.2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4:18" ht="15.75" customHeight="1" x14ac:dyDescent="0.2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4:18" ht="15.75" customHeight="1" x14ac:dyDescent="0.2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4:18" ht="15.75" customHeight="1" x14ac:dyDescent="0.2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4:18" ht="15.75" customHeight="1" x14ac:dyDescent="0.2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4:18" ht="15.75" customHeight="1" x14ac:dyDescent="0.2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4:18" ht="15.75" customHeight="1" x14ac:dyDescent="0.2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4:18" ht="15.75" customHeight="1" x14ac:dyDescent="0.2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4:18" ht="15.75" customHeight="1" x14ac:dyDescent="0.2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4:18" ht="15.75" customHeight="1" x14ac:dyDescent="0.2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4:18" ht="15.75" customHeight="1" x14ac:dyDescent="0.2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4:18" ht="15.75" customHeight="1" x14ac:dyDescent="0.2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4:18" ht="15.75" customHeight="1" x14ac:dyDescent="0.2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4:18" ht="15.75" customHeight="1" x14ac:dyDescent="0.2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4:18" ht="15.75" customHeight="1" x14ac:dyDescent="0.2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4:18" ht="15.75" customHeight="1" x14ac:dyDescent="0.2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4:18" ht="15.75" customHeight="1" x14ac:dyDescent="0.2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4:18" ht="15.75" customHeight="1" x14ac:dyDescent="0.2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4:18" ht="15.75" customHeight="1" x14ac:dyDescent="0.2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4:18" ht="15.75" customHeight="1" x14ac:dyDescent="0.2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4:18" ht="15.75" customHeight="1" x14ac:dyDescent="0.2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4:18" ht="15.75" customHeight="1" x14ac:dyDescent="0.2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4:18" ht="15.75" customHeight="1" x14ac:dyDescent="0.2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4:18" ht="15.75" customHeight="1" x14ac:dyDescent="0.2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4:18" ht="15.75" customHeight="1" x14ac:dyDescent="0.2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4:18" ht="15.75" customHeight="1" x14ac:dyDescent="0.2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4:18" ht="15.75" customHeight="1" x14ac:dyDescent="0.2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4:18" ht="15.75" customHeight="1" x14ac:dyDescent="0.2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4:18" ht="15.75" customHeight="1" x14ac:dyDescent="0.2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4:18" ht="15.75" customHeight="1" x14ac:dyDescent="0.2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4:18" ht="15.75" customHeight="1" x14ac:dyDescent="0.2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4:18" ht="15.75" customHeight="1" x14ac:dyDescent="0.2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4:18" ht="15.75" customHeight="1" x14ac:dyDescent="0.2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4:18" ht="15.75" customHeight="1" x14ac:dyDescent="0.2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4:18" ht="15.75" customHeight="1" x14ac:dyDescent="0.2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4:18" ht="15.75" customHeight="1" x14ac:dyDescent="0.2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4:18" ht="15.75" customHeight="1" x14ac:dyDescent="0.2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4:18" ht="15.75" customHeight="1" x14ac:dyDescent="0.2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4:18" ht="15.75" customHeight="1" x14ac:dyDescent="0.2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4:18" ht="15.75" customHeight="1" x14ac:dyDescent="0.2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4:18" ht="15.75" customHeight="1" x14ac:dyDescent="0.2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4:18" ht="15.75" customHeight="1" x14ac:dyDescent="0.2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4:18" ht="15.75" customHeight="1" x14ac:dyDescent="0.2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4:18" ht="15.75" customHeight="1" x14ac:dyDescent="0.2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4:18" ht="15.75" customHeight="1" x14ac:dyDescent="0.2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4:18" ht="15.75" customHeight="1" x14ac:dyDescent="0.2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4:18" ht="15.75" customHeight="1" x14ac:dyDescent="0.2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4:18" ht="15.75" customHeight="1" x14ac:dyDescent="0.2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4:18" ht="15.75" customHeight="1" x14ac:dyDescent="0.2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4:18" ht="15.75" customHeight="1" x14ac:dyDescent="0.2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4:18" ht="15.75" customHeight="1" x14ac:dyDescent="0.2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4:18" ht="15.75" customHeight="1" x14ac:dyDescent="0.2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4:18" ht="15.75" customHeight="1" x14ac:dyDescent="0.2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4:18" ht="15.75" customHeight="1" x14ac:dyDescent="0.2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4:18" ht="15.75" customHeight="1" x14ac:dyDescent="0.2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4:18" ht="15.75" customHeight="1" x14ac:dyDescent="0.2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4:18" ht="15.75" customHeight="1" x14ac:dyDescent="0.2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4:18" ht="15.75" customHeight="1" x14ac:dyDescent="0.2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4:18" ht="15.75" customHeight="1" x14ac:dyDescent="0.2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4:18" ht="15.75" customHeight="1" x14ac:dyDescent="0.2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4:18" ht="15.75" customHeight="1" x14ac:dyDescent="0.2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4:18" ht="15.75" customHeight="1" x14ac:dyDescent="0.2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4:18" ht="15.75" customHeight="1" x14ac:dyDescent="0.2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4:18" ht="15.75" customHeight="1" x14ac:dyDescent="0.2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4:18" ht="15.75" customHeight="1" x14ac:dyDescent="0.2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4:18" ht="15.75" customHeight="1" x14ac:dyDescent="0.2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4:18" ht="15.75" customHeight="1" x14ac:dyDescent="0.2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4:18" ht="15.75" customHeight="1" x14ac:dyDescent="0.2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4:18" ht="15.75" customHeight="1" x14ac:dyDescent="0.2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4:18" ht="15.75" customHeight="1" x14ac:dyDescent="0.2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4:18" ht="15.75" customHeight="1" x14ac:dyDescent="0.2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4:18" ht="15.75" customHeight="1" x14ac:dyDescent="0.2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4:18" ht="15.75" customHeight="1" x14ac:dyDescent="0.2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4:18" ht="15.75" customHeight="1" x14ac:dyDescent="0.2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4:18" ht="15.75" customHeight="1" x14ac:dyDescent="0.2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4:18" ht="15.75" customHeight="1" x14ac:dyDescent="0.2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4:18" ht="15.75" customHeight="1" x14ac:dyDescent="0.2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4:18" ht="15.75" customHeight="1" x14ac:dyDescent="0.2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4:18" ht="15.75" customHeight="1" x14ac:dyDescent="0.2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4:18" ht="15.75" customHeight="1" x14ac:dyDescent="0.2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4:18" ht="15.75" customHeight="1" x14ac:dyDescent="0.2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4:18" ht="15.75" customHeight="1" x14ac:dyDescent="0.2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4:18" ht="15.75" customHeight="1" x14ac:dyDescent="0.2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4:18" ht="15.75" customHeight="1" x14ac:dyDescent="0.2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4:18" ht="15.75" customHeight="1" x14ac:dyDescent="0.2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4:18" ht="15.75" customHeight="1" x14ac:dyDescent="0.2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4:18" ht="15.75" customHeight="1" x14ac:dyDescent="0.2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4:18" ht="15.75" customHeight="1" x14ac:dyDescent="0.2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4:18" ht="15.75" customHeight="1" x14ac:dyDescent="0.2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4:18" ht="15.75" customHeight="1" x14ac:dyDescent="0.2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4:18" ht="15.75" customHeight="1" x14ac:dyDescent="0.2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4:18" ht="15.75" customHeight="1" x14ac:dyDescent="0.2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4:18" ht="15.75" customHeight="1" x14ac:dyDescent="0.2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4:18" ht="15.75" customHeight="1" x14ac:dyDescent="0.2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4:18" ht="15.75" customHeight="1" x14ac:dyDescent="0.2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4:18" ht="15.75" customHeight="1" x14ac:dyDescent="0.2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4:18" ht="15.75" customHeight="1" x14ac:dyDescent="0.2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4:18" ht="15.75" customHeight="1" x14ac:dyDescent="0.2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4:18" ht="15.75" customHeight="1" x14ac:dyDescent="0.2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4:18" ht="15.75" customHeight="1" x14ac:dyDescent="0.2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4:18" ht="15.75" customHeight="1" x14ac:dyDescent="0.2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4:18" ht="15.75" customHeight="1" x14ac:dyDescent="0.2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4:18" ht="15.75" customHeight="1" x14ac:dyDescent="0.2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4:18" ht="15.75" customHeight="1" x14ac:dyDescent="0.2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4:18" ht="15.75" customHeight="1" x14ac:dyDescent="0.2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4:18" ht="15.75" customHeight="1" x14ac:dyDescent="0.2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4:18" ht="15.75" customHeight="1" x14ac:dyDescent="0.2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4:18" ht="15.75" customHeight="1" x14ac:dyDescent="0.2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4:18" ht="15.75" customHeight="1" x14ac:dyDescent="0.2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4:18" ht="15.75" customHeight="1" x14ac:dyDescent="0.2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4:18" ht="15.75" customHeight="1" x14ac:dyDescent="0.2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4:18" ht="15.75" customHeight="1" x14ac:dyDescent="0.2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4:18" ht="15.75" customHeight="1" x14ac:dyDescent="0.2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4:18" ht="15.75" customHeight="1" x14ac:dyDescent="0.2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4:18" ht="15.75" customHeight="1" x14ac:dyDescent="0.2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4:18" ht="15.75" customHeight="1" x14ac:dyDescent="0.2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4:18" ht="15.75" customHeight="1" x14ac:dyDescent="0.2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4:18" ht="15.75" customHeight="1" x14ac:dyDescent="0.2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4:18" ht="15.75" customHeight="1" x14ac:dyDescent="0.2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4:18" ht="15.75" customHeight="1" x14ac:dyDescent="0.2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4:18" ht="15.75" customHeight="1" x14ac:dyDescent="0.2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4:18" ht="15.75" customHeight="1" x14ac:dyDescent="0.2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4:18" ht="15.75" customHeight="1" x14ac:dyDescent="0.2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4:18" ht="15.75" customHeight="1" x14ac:dyDescent="0.2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4:18" ht="15.75" customHeight="1" x14ac:dyDescent="0.2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4:18" ht="15.75" customHeight="1" x14ac:dyDescent="0.2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4:18" ht="15.75" customHeight="1" x14ac:dyDescent="0.2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4:18" ht="15.75" customHeight="1" x14ac:dyDescent="0.2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4:18" ht="15.75" customHeight="1" x14ac:dyDescent="0.2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4:18" ht="15.75" customHeight="1" x14ac:dyDescent="0.2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4:18" ht="15.75" customHeight="1" x14ac:dyDescent="0.2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4:18" ht="15.75" customHeight="1" x14ac:dyDescent="0.2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4:18" ht="15.75" customHeight="1" x14ac:dyDescent="0.2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4:18" ht="15.75" customHeight="1" x14ac:dyDescent="0.2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4:18" ht="15.75" customHeight="1" x14ac:dyDescent="0.2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4:18" ht="15.75" customHeight="1" x14ac:dyDescent="0.2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4:18" ht="15.75" customHeight="1" x14ac:dyDescent="0.2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4:18" ht="15.75" customHeight="1" x14ac:dyDescent="0.2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4:18" ht="15.75" customHeight="1" x14ac:dyDescent="0.2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4:18" ht="15.75" customHeight="1" x14ac:dyDescent="0.2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4:18" ht="15.75" customHeight="1" x14ac:dyDescent="0.2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4:18" ht="15.75" customHeight="1" x14ac:dyDescent="0.2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4:18" ht="15.75" customHeight="1" x14ac:dyDescent="0.2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4:18" ht="15.75" customHeight="1" x14ac:dyDescent="0.2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4:18" ht="15.75" customHeight="1" x14ac:dyDescent="0.2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4:18" ht="15.75" customHeight="1" x14ac:dyDescent="0.2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4:18" ht="15.75" customHeight="1" x14ac:dyDescent="0.2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4:18" ht="15.75" customHeight="1" x14ac:dyDescent="0.2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4:18" ht="15.75" customHeight="1" x14ac:dyDescent="0.2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4:18" ht="15.75" customHeight="1" x14ac:dyDescent="0.2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4:18" ht="15.75" customHeight="1" x14ac:dyDescent="0.2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4:18" ht="15.75" customHeight="1" x14ac:dyDescent="0.2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4:18" ht="15.75" customHeight="1" x14ac:dyDescent="0.2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4:18" ht="15.75" customHeight="1" x14ac:dyDescent="0.2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4:18" ht="15.75" customHeight="1" x14ac:dyDescent="0.2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4:18" ht="15.75" customHeight="1" x14ac:dyDescent="0.2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4:18" ht="15.75" customHeight="1" x14ac:dyDescent="0.2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4:18" ht="15.75" customHeight="1" x14ac:dyDescent="0.2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4:18" ht="15.75" customHeight="1" x14ac:dyDescent="0.2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4:18" ht="15.75" customHeight="1" x14ac:dyDescent="0.2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4:18" ht="15.75" customHeight="1" x14ac:dyDescent="0.2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4:18" ht="15.75" customHeight="1" x14ac:dyDescent="0.2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4:18" ht="15.75" customHeight="1" x14ac:dyDescent="0.2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4:18" ht="15.75" customHeight="1" x14ac:dyDescent="0.2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4:18" ht="15.75" customHeight="1" x14ac:dyDescent="0.2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4:18" ht="15.75" customHeight="1" x14ac:dyDescent="0.2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4:18" ht="15.75" customHeight="1" x14ac:dyDescent="0.2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4:18" ht="15.75" customHeight="1" x14ac:dyDescent="0.2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4:18" ht="15.75" customHeight="1" x14ac:dyDescent="0.2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4:18" ht="15.75" customHeight="1" x14ac:dyDescent="0.2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4:18" ht="15.75" customHeight="1" x14ac:dyDescent="0.2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4:18" ht="15.75" customHeight="1" x14ac:dyDescent="0.2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4:18" ht="15.75" customHeight="1" x14ac:dyDescent="0.2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4:18" ht="15.75" customHeight="1" x14ac:dyDescent="0.2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4:18" ht="15.75" customHeight="1" x14ac:dyDescent="0.2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4:18" ht="15.75" customHeight="1" x14ac:dyDescent="0.2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4:18" ht="15.75" customHeight="1" x14ac:dyDescent="0.2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4:18" ht="15.75" customHeight="1" x14ac:dyDescent="0.2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4:18" ht="15.75" customHeight="1" x14ac:dyDescent="0.2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4:18" ht="15.75" customHeight="1" x14ac:dyDescent="0.2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4:18" ht="15.75" customHeight="1" x14ac:dyDescent="0.2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4:18" ht="15.75" customHeight="1" x14ac:dyDescent="0.2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4:18" ht="15.75" customHeight="1" x14ac:dyDescent="0.2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4:18" ht="15.75" customHeight="1" x14ac:dyDescent="0.2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4:18" ht="15.75" customHeight="1" x14ac:dyDescent="0.2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4:18" ht="15.75" customHeight="1" x14ac:dyDescent="0.2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4:18" ht="15.75" customHeight="1" x14ac:dyDescent="0.2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4:18" ht="15.75" customHeight="1" x14ac:dyDescent="0.2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4:18" ht="15.75" customHeight="1" x14ac:dyDescent="0.2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4:18" ht="15.75" customHeight="1" x14ac:dyDescent="0.2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4:18" ht="15.75" customHeight="1" x14ac:dyDescent="0.2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4:18" ht="15.75" customHeight="1" x14ac:dyDescent="0.2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4:18" ht="15.75" customHeight="1" x14ac:dyDescent="0.2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4:18" ht="15.75" customHeight="1" x14ac:dyDescent="0.2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4:18" ht="15.75" customHeight="1" x14ac:dyDescent="0.2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4:18" ht="15.75" customHeight="1" x14ac:dyDescent="0.2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4:18" ht="15.75" customHeight="1" x14ac:dyDescent="0.2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4:18" ht="15.75" customHeight="1" x14ac:dyDescent="0.2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4:18" ht="15.75" customHeight="1" x14ac:dyDescent="0.2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4:18" ht="15.75" customHeight="1" x14ac:dyDescent="0.2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4:18" ht="15.75" customHeight="1" x14ac:dyDescent="0.2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4:18" ht="15.75" customHeight="1" x14ac:dyDescent="0.2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4:18" ht="15.75" customHeight="1" x14ac:dyDescent="0.2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4:18" ht="15.75" customHeight="1" x14ac:dyDescent="0.2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4:18" ht="15.75" customHeight="1" x14ac:dyDescent="0.2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4:18" ht="15.75" customHeight="1" x14ac:dyDescent="0.2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4:18" ht="15.75" customHeight="1" x14ac:dyDescent="0.2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4:18" ht="15.75" customHeight="1" x14ac:dyDescent="0.2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4:18" ht="15.75" customHeight="1" x14ac:dyDescent="0.2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4:18" ht="15.75" customHeight="1" x14ac:dyDescent="0.2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4:18" ht="15.75" customHeight="1" x14ac:dyDescent="0.2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4:18" ht="15.75" customHeight="1" x14ac:dyDescent="0.2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4:18" ht="15.75" customHeight="1" x14ac:dyDescent="0.2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4:18" ht="15.75" customHeight="1" x14ac:dyDescent="0.2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4:18" ht="15.75" customHeight="1" x14ac:dyDescent="0.2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4:18" ht="15.75" customHeight="1" x14ac:dyDescent="0.2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4:18" ht="15.75" customHeight="1" x14ac:dyDescent="0.2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4:18" ht="15.75" customHeight="1" x14ac:dyDescent="0.2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4:18" ht="15.75" customHeight="1" x14ac:dyDescent="0.2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4:18" ht="15.75" customHeight="1" x14ac:dyDescent="0.2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4:18" ht="15.75" customHeight="1" x14ac:dyDescent="0.2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4:18" ht="15.75" customHeight="1" x14ac:dyDescent="0.2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4:18" ht="15.75" customHeight="1" x14ac:dyDescent="0.2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4:18" ht="15.75" customHeight="1" x14ac:dyDescent="0.2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4:18" ht="15.75" customHeight="1" x14ac:dyDescent="0.2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4:18" ht="15.75" customHeight="1" x14ac:dyDescent="0.2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4:18" ht="15.75" customHeight="1" x14ac:dyDescent="0.2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4:18" ht="15.75" customHeight="1" x14ac:dyDescent="0.2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4:18" ht="15.75" customHeight="1" x14ac:dyDescent="0.2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4:18" ht="15.75" customHeight="1" x14ac:dyDescent="0.2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4:18" ht="15.75" customHeight="1" x14ac:dyDescent="0.2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4:18" ht="15.75" customHeight="1" x14ac:dyDescent="0.2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4:18" ht="15.75" customHeight="1" x14ac:dyDescent="0.2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4:18" ht="15.75" customHeight="1" x14ac:dyDescent="0.2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4:18" ht="15.75" customHeight="1" x14ac:dyDescent="0.2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4:18" ht="15.75" customHeight="1" x14ac:dyDescent="0.2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4:18" ht="15.75" customHeight="1" x14ac:dyDescent="0.2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4:18" ht="15.75" customHeight="1" x14ac:dyDescent="0.2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4:18" ht="15.75" customHeight="1" x14ac:dyDescent="0.2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4:18" ht="15.75" customHeight="1" x14ac:dyDescent="0.2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4:18" ht="15.75" customHeight="1" x14ac:dyDescent="0.2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4:18" ht="15.75" customHeight="1" x14ac:dyDescent="0.2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4:18" ht="15.75" customHeight="1" x14ac:dyDescent="0.2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4:18" ht="15.75" customHeight="1" x14ac:dyDescent="0.2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4:18" ht="15.75" customHeight="1" x14ac:dyDescent="0.2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4:18" ht="15.75" customHeight="1" x14ac:dyDescent="0.2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4:18" ht="15.75" customHeight="1" x14ac:dyDescent="0.2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4:18" ht="15.75" customHeight="1" x14ac:dyDescent="0.2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4:18" ht="15.75" customHeight="1" x14ac:dyDescent="0.2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4:18" ht="15.75" customHeight="1" x14ac:dyDescent="0.2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4:18" ht="15.75" customHeight="1" x14ac:dyDescent="0.2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4:18" ht="15.75" customHeight="1" x14ac:dyDescent="0.2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4:18" ht="15.75" customHeight="1" x14ac:dyDescent="0.2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4:18" ht="15.75" customHeight="1" x14ac:dyDescent="0.2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4:18" ht="15.75" customHeight="1" x14ac:dyDescent="0.2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4:18" ht="15.75" customHeight="1" x14ac:dyDescent="0.2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4:18" ht="15.75" customHeight="1" x14ac:dyDescent="0.2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4:18" ht="15.75" customHeight="1" x14ac:dyDescent="0.2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4:18" ht="15.75" customHeight="1" x14ac:dyDescent="0.2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4:18" ht="15.75" customHeight="1" x14ac:dyDescent="0.2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4:18" ht="15.75" customHeight="1" x14ac:dyDescent="0.2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4:18" ht="15.75" customHeight="1" x14ac:dyDescent="0.2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4:18" ht="15.75" customHeight="1" x14ac:dyDescent="0.2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4:18" ht="15.75" customHeight="1" x14ac:dyDescent="0.2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4:18" ht="15.75" customHeight="1" x14ac:dyDescent="0.2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4:18" ht="15.75" customHeight="1" x14ac:dyDescent="0.2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4:18" ht="15.75" customHeight="1" x14ac:dyDescent="0.2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sortState xmlns:xlrd2="http://schemas.microsoft.com/office/spreadsheetml/2017/richdata2" ref="A80:Z83">
    <sortCondition ref="A80:A8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12.6640625" defaultRowHeight="15" customHeight="1" x14ac:dyDescent="0.15"/>
  <cols>
    <col min="1" max="1" width="24.6640625" customWidth="1"/>
  </cols>
  <sheetData>
    <row r="1" spans="1:26" x14ac:dyDescent="0.2">
      <c r="A1" s="7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8" t="s">
        <v>19</v>
      </c>
      <c r="B2" s="5">
        <v>143039.48499999999</v>
      </c>
      <c r="C2" s="5">
        <v>115877.51</v>
      </c>
      <c r="D2" s="5">
        <v>1997658.9</v>
      </c>
      <c r="E2" s="5">
        <v>101582783</v>
      </c>
      <c r="F2" s="5">
        <v>33316.633199999997</v>
      </c>
      <c r="G2" s="5">
        <v>370646.337</v>
      </c>
      <c r="H2" s="5">
        <v>0</v>
      </c>
      <c r="I2" s="5">
        <v>0</v>
      </c>
      <c r="J2" s="5">
        <v>0</v>
      </c>
      <c r="K2" s="5">
        <v>-814671.45</v>
      </c>
      <c r="L2" s="5">
        <v>38218.636100000003</v>
      </c>
      <c r="M2" s="5">
        <v>-30557093</v>
      </c>
      <c r="N2" s="5">
        <v>-823077.62</v>
      </c>
      <c r="O2" s="5">
        <v>35138.453000000001</v>
      </c>
      <c r="P2" s="5">
        <v>-35325615</v>
      </c>
    </row>
    <row r="3" spans="1:26" x14ac:dyDescent="0.2">
      <c r="A3" s="8" t="s">
        <v>107</v>
      </c>
      <c r="B3" s="5">
        <v>550179.61399999994</v>
      </c>
      <c r="C3" s="5">
        <v>160820.201</v>
      </c>
      <c r="D3" s="5">
        <v>2849539.14</v>
      </c>
      <c r="E3" s="5">
        <v>182163755</v>
      </c>
      <c r="F3" s="5">
        <v>104214.651</v>
      </c>
      <c r="G3" s="5">
        <v>1112279.1499999999</v>
      </c>
      <c r="H3" s="5">
        <v>12621.9944</v>
      </c>
      <c r="I3" s="5">
        <v>2099.19859</v>
      </c>
      <c r="J3" s="5">
        <v>8552734.4499999993</v>
      </c>
      <c r="K3" s="5">
        <v>-7654306</v>
      </c>
      <c r="L3" s="5">
        <v>-113950.13</v>
      </c>
      <c r="M3" s="5">
        <v>-326092172</v>
      </c>
      <c r="N3" s="5">
        <v>-7663278.9000000004</v>
      </c>
      <c r="O3" s="5">
        <v>-115288.34</v>
      </c>
      <c r="P3" s="5">
        <v>-327927364</v>
      </c>
    </row>
    <row r="4" spans="1:26" x14ac:dyDescent="0.2">
      <c r="A4" s="8" t="s">
        <v>24</v>
      </c>
      <c r="B4" s="5">
        <v>189193.00399999999</v>
      </c>
      <c r="C4" s="5">
        <v>278525.53700000001</v>
      </c>
      <c r="D4" s="5">
        <v>3211020.63</v>
      </c>
      <c r="E4" s="5">
        <v>131863537</v>
      </c>
      <c r="F4" s="5">
        <v>144682.72</v>
      </c>
      <c r="G4" s="5">
        <v>1610971.57</v>
      </c>
      <c r="H4" s="5">
        <v>0</v>
      </c>
      <c r="I4" s="5">
        <v>0</v>
      </c>
      <c r="J4" s="5">
        <v>0</v>
      </c>
      <c r="K4" s="5">
        <v>-1629475.5</v>
      </c>
      <c r="L4" s="5">
        <v>75192.986099999995</v>
      </c>
      <c r="M4" s="5">
        <v>-42912960</v>
      </c>
      <c r="N4" s="5">
        <v>-1639056.1</v>
      </c>
      <c r="O4" s="5">
        <v>72421.924400000004</v>
      </c>
      <c r="P4" s="5">
        <v>-44091961</v>
      </c>
    </row>
    <row r="5" spans="1:26" x14ac:dyDescent="0.2">
      <c r="A5" s="8" t="s">
        <v>42</v>
      </c>
      <c r="B5" s="5">
        <v>160140.70699999999</v>
      </c>
      <c r="C5" s="5">
        <v>128133.583</v>
      </c>
      <c r="D5" s="5">
        <v>1392200.77</v>
      </c>
      <c r="E5" s="5">
        <v>76384167.799999997</v>
      </c>
      <c r="F5" s="5">
        <v>64812.590100000001</v>
      </c>
      <c r="G5" s="5">
        <v>354236.15999999997</v>
      </c>
      <c r="H5" s="5">
        <v>271.95184799999998</v>
      </c>
      <c r="I5" s="5">
        <v>69.388464200000001</v>
      </c>
      <c r="J5" s="5">
        <v>190964.84700000001</v>
      </c>
      <c r="K5" s="5">
        <v>-1695637.3</v>
      </c>
      <c r="L5" s="5">
        <v>13677.374</v>
      </c>
      <c r="M5" s="5">
        <v>-71553818</v>
      </c>
      <c r="N5" s="5">
        <v>-1710482.5</v>
      </c>
      <c r="O5" s="5">
        <v>9776.2179799999994</v>
      </c>
      <c r="P5" s="5">
        <v>-73509341</v>
      </c>
    </row>
    <row r="6" spans="1:26" x14ac:dyDescent="0.2">
      <c r="A6" s="8" t="s">
        <v>55</v>
      </c>
      <c r="B6" s="5">
        <v>328203.08100000001</v>
      </c>
      <c r="C6" s="5">
        <v>65471.801399999997</v>
      </c>
      <c r="D6" s="5">
        <v>806595.44299999997</v>
      </c>
      <c r="E6" s="5">
        <v>68128718.200000003</v>
      </c>
      <c r="F6" s="5">
        <v>14066.461799999999</v>
      </c>
      <c r="G6" s="5">
        <v>79148.121299999999</v>
      </c>
      <c r="H6" s="5">
        <v>16246.0064</v>
      </c>
      <c r="I6" s="5">
        <v>4738.8284899999999</v>
      </c>
      <c r="J6" s="5">
        <v>11961231.1</v>
      </c>
      <c r="K6" s="5">
        <v>-4874979.3</v>
      </c>
      <c r="L6" s="5">
        <v>-50337.614999999998</v>
      </c>
      <c r="M6" s="5">
        <v>-235065288</v>
      </c>
      <c r="N6" s="5">
        <v>-4874979.3</v>
      </c>
      <c r="O6" s="5">
        <v>-50337.614999999998</v>
      </c>
      <c r="P6" s="5">
        <v>-235065288</v>
      </c>
    </row>
    <row r="7" spans="1:26" x14ac:dyDescent="0.2">
      <c r="A7" s="8" t="s">
        <v>78</v>
      </c>
      <c r="B7" s="5">
        <v>40784.946000000004</v>
      </c>
      <c r="C7" s="5">
        <v>51755.246099999997</v>
      </c>
      <c r="D7" s="5">
        <v>633298.66299999994</v>
      </c>
      <c r="E7" s="5">
        <v>26139129.800000001</v>
      </c>
      <c r="F7" s="5">
        <v>22942.813999999998</v>
      </c>
      <c r="G7" s="5">
        <v>173033.37299999999</v>
      </c>
      <c r="H7" s="5">
        <v>947.62828100000002</v>
      </c>
      <c r="I7" s="5">
        <v>229.546728</v>
      </c>
      <c r="J7" s="5">
        <v>564279.924</v>
      </c>
      <c r="K7" s="5">
        <v>-235933.74</v>
      </c>
      <c r="L7" s="5">
        <v>16169.0988</v>
      </c>
      <c r="M7" s="5">
        <v>-11538003</v>
      </c>
      <c r="N7" s="5">
        <v>-235960.42</v>
      </c>
      <c r="O7" s="5">
        <v>16157.255800000001</v>
      </c>
      <c r="P7" s="5">
        <v>-11546462</v>
      </c>
    </row>
    <row r="8" spans="1:26" x14ac:dyDescent="0.2">
      <c r="A8" s="8" t="s">
        <v>90</v>
      </c>
      <c r="B8" s="5">
        <v>185200.242</v>
      </c>
      <c r="C8" s="5">
        <v>57875.290699999998</v>
      </c>
      <c r="D8" s="5">
        <v>514766.99099999998</v>
      </c>
      <c r="E8" s="5">
        <v>51338557.399999999</v>
      </c>
      <c r="F8" s="5">
        <v>16245.0674</v>
      </c>
      <c r="G8" s="5">
        <v>90060.789399999994</v>
      </c>
      <c r="H8" s="5">
        <v>7199.9361099999996</v>
      </c>
      <c r="I8" s="5">
        <v>1995.17138</v>
      </c>
      <c r="J8" s="5">
        <v>4241616.6399999997</v>
      </c>
      <c r="K8" s="5">
        <v>-2736661.9</v>
      </c>
      <c r="L8" s="5">
        <v>-15781.852000000001</v>
      </c>
      <c r="M8" s="5">
        <v>-119749426</v>
      </c>
      <c r="N8" s="5">
        <v>-2736661.9</v>
      </c>
      <c r="O8" s="5">
        <v>-15781.852000000001</v>
      </c>
      <c r="P8" s="5">
        <v>-119749426</v>
      </c>
    </row>
    <row r="9" spans="1:26" x14ac:dyDescent="0.2">
      <c r="A9" s="8" t="s">
        <v>103</v>
      </c>
      <c r="B9" s="5">
        <v>32238.838899999999</v>
      </c>
      <c r="C9" s="5">
        <v>54127.129800000002</v>
      </c>
      <c r="D9" s="5">
        <v>298463.13500000001</v>
      </c>
      <c r="E9" s="5">
        <v>35206551.200000003</v>
      </c>
      <c r="F9" s="5">
        <v>39460.820899999999</v>
      </c>
      <c r="G9" s="5">
        <v>27916.484</v>
      </c>
      <c r="H9" s="5">
        <v>0</v>
      </c>
      <c r="I9" s="5">
        <v>0</v>
      </c>
      <c r="J9" s="5">
        <v>0</v>
      </c>
      <c r="K9" s="5">
        <v>-279770.33</v>
      </c>
      <c r="L9" s="5">
        <v>4672.2688600000001</v>
      </c>
      <c r="M9" s="5">
        <v>5424311.8499999996</v>
      </c>
      <c r="N9" s="5">
        <v>-280065.34999999998</v>
      </c>
      <c r="O9" s="5">
        <v>4515.0539600000002</v>
      </c>
      <c r="P9" s="5">
        <v>5313686.99</v>
      </c>
    </row>
    <row r="10" spans="1:26" x14ac:dyDescent="0.2">
      <c r="A10" s="8" t="s">
        <v>108</v>
      </c>
      <c r="B10" s="5">
        <v>1945875.56</v>
      </c>
      <c r="C10" s="5">
        <v>2891730.91</v>
      </c>
      <c r="D10" s="5">
        <v>34825029.299999997</v>
      </c>
      <c r="E10" s="5">
        <v>1058436715</v>
      </c>
      <c r="F10" s="5">
        <v>2048578.43</v>
      </c>
      <c r="G10" s="5">
        <v>21901800.100000001</v>
      </c>
      <c r="H10" s="5">
        <v>1643.74342</v>
      </c>
      <c r="I10" s="5">
        <v>372.300433</v>
      </c>
      <c r="J10" s="5">
        <v>771726.35600000003</v>
      </c>
      <c r="K10" s="5">
        <v>-20292867</v>
      </c>
      <c r="L10" s="5">
        <v>239931.049</v>
      </c>
      <c r="M10" s="5">
        <v>-739163131</v>
      </c>
      <c r="N10" s="5">
        <v>-20293461</v>
      </c>
      <c r="O10" s="5">
        <v>239663.62299999999</v>
      </c>
      <c r="P10" s="5">
        <v>-739306725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5F8-8FAB-DC4F-BD64-46D2EFAAE080}">
  <sheetPr>
    <outlinePr summaryBelow="0" summaryRight="0"/>
  </sheetPr>
  <dimension ref="A1:AG1030"/>
  <sheetViews>
    <sheetView showGridLines="0" zoomScale="140" zoomScaleNormal="140" workbookViewId="0">
      <selection activeCell="K8" sqref="K8"/>
    </sheetView>
  </sheetViews>
  <sheetFormatPr baseColWidth="10" defaultColWidth="12.6640625" defaultRowHeight="15" customHeight="1" x14ac:dyDescent="0.15"/>
  <cols>
    <col min="1" max="1" width="12.6640625" style="11" customWidth="1"/>
    <col min="2" max="2" width="7.83203125" style="11" customWidth="1"/>
    <col min="3" max="4" width="9.6640625" style="11" customWidth="1"/>
    <col min="5" max="5" width="7.83203125" style="11" customWidth="1"/>
    <col min="6" max="6" width="10" style="11" customWidth="1"/>
    <col min="7" max="7" width="7.83203125" style="11" customWidth="1"/>
    <col min="8" max="8" width="10" style="11" customWidth="1"/>
    <col min="9" max="9" width="7.83203125" style="11" customWidth="1"/>
    <col min="10" max="10" width="1.5" style="11" customWidth="1"/>
    <col min="11" max="11" width="6.83203125" style="11" customWidth="1"/>
    <col min="12" max="13" width="7.6640625" style="11" customWidth="1"/>
    <col min="14" max="21" width="2.83203125" style="11" customWidth="1"/>
    <col min="22" max="22" width="10.33203125" style="11" customWidth="1"/>
    <col min="23" max="16384" width="12.6640625" style="11"/>
  </cols>
  <sheetData>
    <row r="1" spans="1:33" s="49" customFormat="1" ht="15" customHeight="1" x14ac:dyDescent="0.15">
      <c r="A1" s="50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 t="s">
        <v>129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" customHeight="1" x14ac:dyDescent="0.15">
      <c r="A2" s="9"/>
      <c r="B2" s="43">
        <v>4</v>
      </c>
      <c r="D2" s="42">
        <f>MATCH(D6,focusarea_loads!$A$1:$R$1,0)</f>
        <v>6</v>
      </c>
      <c r="E2" s="42">
        <f>MATCH(E6,focusarea_loads!$A$1:$R$1,0)</f>
        <v>9</v>
      </c>
      <c r="F2" s="42">
        <f>MATCH(F6,focusarea_loads!$A$1:$R$1,0)</f>
        <v>13</v>
      </c>
      <c r="G2" s="42"/>
      <c r="H2" s="42">
        <f>MATCH(H6,focusarea_loads!$A$1:$R$1,0)</f>
        <v>16</v>
      </c>
      <c r="I2" s="42">
        <f>MATCH(I6,focusarea_loads!$A$1:$R$1,0)</f>
        <v>10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" customHeight="1" x14ac:dyDescent="0.15">
      <c r="A3" s="41"/>
      <c r="B3" s="43">
        <v>2</v>
      </c>
      <c r="D3" s="42">
        <f>MATCH(D6,cluster_load_noFA!$A$1:$P$1,0)</f>
        <v>4</v>
      </c>
      <c r="E3" s="42">
        <f>MATCH(E6,cluster_load_noFA!$A$1:$P$1,0)</f>
        <v>7</v>
      </c>
      <c r="F3" s="42">
        <f>MATCH(F6,cluster_load_noFA!$A$1:$P$1,0)</f>
        <v>11</v>
      </c>
      <c r="G3" s="42"/>
      <c r="H3" s="42">
        <f>MATCH(H6,cluster_load_noFA!$A$1:$P$1,0)</f>
        <v>14</v>
      </c>
      <c r="I3" s="42">
        <f>MATCH(I6,cluster_load_noFA!$A$1:$P$1,0)</f>
        <v>8</v>
      </c>
      <c r="J3" s="3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5" customHeight="1" x14ac:dyDescent="0.15">
      <c r="A4" s="12" t="s">
        <v>125</v>
      </c>
      <c r="B4" s="13"/>
      <c r="C4" s="14" t="s">
        <v>123</v>
      </c>
      <c r="D4" s="15" t="s">
        <v>110</v>
      </c>
      <c r="E4" s="15"/>
      <c r="F4" s="16"/>
      <c r="G4" s="15"/>
      <c r="H4" s="15"/>
      <c r="I4" s="15"/>
      <c r="J4" s="17"/>
      <c r="K4" s="15" t="s">
        <v>111</v>
      </c>
      <c r="L4" s="15"/>
      <c r="M4" s="53"/>
      <c r="N4" s="53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s="40" customFormat="1" ht="34" customHeight="1" x14ac:dyDescent="0.15">
      <c r="A5" s="39" t="str">
        <f>_xlfn.CONCAT(A1," Cluster")</f>
        <v>Brandywine and Christina Cluster</v>
      </c>
      <c r="B5" s="18" t="s">
        <v>112</v>
      </c>
      <c r="C5" s="18" t="s">
        <v>113</v>
      </c>
      <c r="D5" s="18" t="s">
        <v>114</v>
      </c>
      <c r="E5" s="18" t="s">
        <v>115</v>
      </c>
      <c r="F5" s="18" t="s">
        <v>116</v>
      </c>
      <c r="G5" s="18" t="s">
        <v>117</v>
      </c>
      <c r="H5" s="18" t="s">
        <v>118</v>
      </c>
      <c r="I5" s="18" t="s">
        <v>119</v>
      </c>
      <c r="J5" s="18"/>
      <c r="K5" s="18" t="s">
        <v>120</v>
      </c>
      <c r="L5" s="18" t="s">
        <v>121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customHeight="1" x14ac:dyDescent="0.15">
      <c r="A6" s="36"/>
      <c r="B6" s="36"/>
      <c r="C6" s="36"/>
      <c r="D6" s="19" t="s">
        <v>5</v>
      </c>
      <c r="E6" s="19" t="s">
        <v>8</v>
      </c>
      <c r="F6" s="19" t="s">
        <v>12</v>
      </c>
      <c r="G6" s="36"/>
      <c r="H6" s="19" t="s">
        <v>15</v>
      </c>
      <c r="I6" s="19" t="s">
        <v>9</v>
      </c>
      <c r="J6" s="36"/>
      <c r="K6" s="56" t="s">
        <v>128</v>
      </c>
      <c r="L6" s="57"/>
      <c r="M6" s="54"/>
      <c r="N6" s="54"/>
      <c r="O6" s="37"/>
      <c r="P6" s="37"/>
      <c r="Q6" s="37"/>
      <c r="R6" s="38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15" customHeight="1" x14ac:dyDescent="0.15">
      <c r="A7" s="22" t="s">
        <v>18</v>
      </c>
      <c r="B7" s="23">
        <f>VLOOKUP($A7, focusarea_loads!$A$1:$R$83, N7, FALSE)</f>
        <v>1482.1018999999999</v>
      </c>
      <c r="C7" s="23">
        <f>D7 - SUM(E7:F7)</f>
        <v>25299.479433</v>
      </c>
      <c r="D7" s="23">
        <f>VLOOKUP($A7, focusarea_loads!$A$1:$R$83, P7, FALSE)</f>
        <v>21087.448</v>
      </c>
      <c r="E7" s="23">
        <f>VLOOKUP($A7, focusarea_loads!$A$1:$R$83, Q7, FALSE)</f>
        <v>2622.6047417718501</v>
      </c>
      <c r="F7" s="23">
        <f>VLOOKUP($A7, focusarea_loads!$A$1:$R$83, R7, FALSE)</f>
        <v>-6834.6361747718502</v>
      </c>
      <c r="G7" s="24">
        <f>F7-H7</f>
        <v>711.26999999999953</v>
      </c>
      <c r="H7" s="23">
        <f>VLOOKUP($A7, focusarea_loads!$A$1:$R$83, T7, FALSE)</f>
        <v>-7545.9061747718497</v>
      </c>
      <c r="I7" s="23">
        <f>VLOOKUP($A7, focusarea_loads!$A$1:$R$83, U7, FALSE)</f>
        <v>0</v>
      </c>
      <c r="J7" s="25"/>
      <c r="K7" s="26" t="str">
        <f>IF($F7&lt;0, "--", G7/$F7)</f>
        <v>--</v>
      </c>
      <c r="L7" s="26" t="str">
        <f>IF($F7&lt;0, "--", H7/$F7)</f>
        <v>--</v>
      </c>
      <c r="M7" s="26"/>
      <c r="N7" s="52">
        <f t="shared" ref="N7" si="0">B2</f>
        <v>4</v>
      </c>
      <c r="O7" s="52"/>
      <c r="P7" s="52">
        <f>D2</f>
        <v>6</v>
      </c>
      <c r="Q7" s="52">
        <f>E2</f>
        <v>9</v>
      </c>
      <c r="R7" s="52">
        <f>F2</f>
        <v>13</v>
      </c>
      <c r="S7" s="52"/>
      <c r="T7" s="52">
        <f>H2</f>
        <v>16</v>
      </c>
      <c r="U7" s="52">
        <f>I2</f>
        <v>10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33" ht="15" customHeight="1" x14ac:dyDescent="0.15">
      <c r="A8" s="22" t="s">
        <v>20</v>
      </c>
      <c r="B8" s="23">
        <f>VLOOKUP($A8, focusarea_loads!$A$1:$R$83, N8, FALSE)</f>
        <v>5.6661999999999999</v>
      </c>
      <c r="C8" s="23">
        <f t="shared" ref="C8:C10" si="1">D8 - SUM(E8:F8)</f>
        <v>96.722033999999894</v>
      </c>
      <c r="D8" s="23">
        <f>VLOOKUP($A8, focusarea_loads!$A$1:$R$83, P8, FALSE)</f>
        <v>74.8489</v>
      </c>
      <c r="E8" s="23">
        <f>VLOOKUP($A8, focusarea_loads!$A$1:$R$83, Q8, FALSE)</f>
        <v>0</v>
      </c>
      <c r="F8" s="23">
        <f>VLOOKUP($A8, focusarea_loads!$A$1:$R$83, R8, FALSE)</f>
        <v>-21.873133999999901</v>
      </c>
      <c r="G8" s="24">
        <f t="shared" ref="G8:G11" si="2">F8-H8</f>
        <v>0</v>
      </c>
      <c r="H8" s="23">
        <f>VLOOKUP($A8, focusarea_loads!$A$1:$R$83, T8, FALSE)</f>
        <v>-21.873133999999901</v>
      </c>
      <c r="I8" s="23">
        <f>VLOOKUP($A8, focusarea_loads!$A$1:$R$83, U8, FALSE)</f>
        <v>0</v>
      </c>
      <c r="J8" s="25"/>
      <c r="K8" s="26" t="str">
        <f t="shared" ref="K8:L13" si="3">IF($F8&lt;0, "--", G8/$F8)</f>
        <v>--</v>
      </c>
      <c r="L8" s="26" t="str">
        <f t="shared" si="3"/>
        <v>--</v>
      </c>
      <c r="M8" s="26"/>
      <c r="N8" s="51">
        <f t="shared" ref="N8:N10" si="4">N7</f>
        <v>4</v>
      </c>
      <c r="O8" s="51"/>
      <c r="P8" s="51">
        <f>P7</f>
        <v>6</v>
      </c>
      <c r="Q8" s="51">
        <f t="shared" ref="Q8:U8" si="5">Q7</f>
        <v>9</v>
      </c>
      <c r="R8" s="51">
        <f t="shared" si="5"/>
        <v>13</v>
      </c>
      <c r="S8" s="51"/>
      <c r="T8" s="51">
        <f t="shared" si="5"/>
        <v>16</v>
      </c>
      <c r="U8" s="51">
        <f t="shared" si="5"/>
        <v>10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ht="15" customHeight="1" x14ac:dyDescent="0.15">
      <c r="A9" s="22" t="s">
        <v>21</v>
      </c>
      <c r="B9" s="23">
        <f>VLOOKUP($A9, focusarea_loads!$A$1:$R$83, N9, FALSE)</f>
        <v>951.79750000000001</v>
      </c>
      <c r="C9" s="23">
        <f t="shared" si="1"/>
        <v>16247.183324999993</v>
      </c>
      <c r="D9" s="23">
        <f>VLOOKUP($A9, focusarea_loads!$A$1:$R$83, P9, FALSE)</f>
        <v>9069.3372999999992</v>
      </c>
      <c r="E9" s="23">
        <f>VLOOKUP($A9, focusarea_loads!$A$1:$R$83, Q9, FALSE)</f>
        <v>331.64933505501602</v>
      </c>
      <c r="F9" s="23">
        <f>VLOOKUP($A9, focusarea_loads!$A$1:$R$83, R9, FALSE)</f>
        <v>-7509.4953600550098</v>
      </c>
      <c r="G9" s="24">
        <f t="shared" si="2"/>
        <v>0.33030000000053406</v>
      </c>
      <c r="H9" s="23">
        <f>VLOOKUP($A9, focusarea_loads!$A$1:$R$83, T9, FALSE)</f>
        <v>-7509.8256600550103</v>
      </c>
      <c r="I9" s="23">
        <f>VLOOKUP($A9, focusarea_loads!$A$1:$R$83, U9, FALSE)</f>
        <v>0</v>
      </c>
      <c r="J9" s="25"/>
      <c r="K9" s="26" t="str">
        <f t="shared" si="3"/>
        <v>--</v>
      </c>
      <c r="L9" s="26" t="str">
        <f t="shared" si="3"/>
        <v>--</v>
      </c>
      <c r="M9" s="26"/>
      <c r="N9" s="51">
        <f t="shared" si="4"/>
        <v>4</v>
      </c>
      <c r="O9" s="51"/>
      <c r="P9" s="51">
        <f t="shared" ref="P9:P10" si="6">P8</f>
        <v>6</v>
      </c>
      <c r="Q9" s="51">
        <f t="shared" ref="Q9:Q10" si="7">Q8</f>
        <v>9</v>
      </c>
      <c r="R9" s="51">
        <f t="shared" ref="R9:R10" si="8">R8</f>
        <v>13</v>
      </c>
      <c r="S9" s="51"/>
      <c r="T9" s="51">
        <f t="shared" ref="T9:T10" si="9">T8</f>
        <v>16</v>
      </c>
      <c r="U9" s="51">
        <f t="shared" ref="U9:U10" si="10">U8</f>
        <v>10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ht="15" customHeight="1" x14ac:dyDescent="0.15">
      <c r="A10" s="22" t="s">
        <v>22</v>
      </c>
      <c r="B10" s="23">
        <f>VLOOKUP($A10, focusarea_loads!$A$1:$R$83, N10, FALSE)</f>
        <v>260</v>
      </c>
      <c r="C10" s="23">
        <f t="shared" si="1"/>
        <v>4438.2</v>
      </c>
      <c r="D10" s="23">
        <f>VLOOKUP($A10, focusarea_loads!$A$1:$R$83, P10, FALSE)</f>
        <v>4256.2668999999996</v>
      </c>
      <c r="E10" s="23">
        <f>VLOOKUP($A10, focusarea_loads!$A$1:$R$83, Q10, FALSE)</f>
        <v>298.20940210087798</v>
      </c>
      <c r="F10" s="23">
        <f>VLOOKUP($A10, focusarea_loads!$A$1:$R$83, R10, FALSE)</f>
        <v>-480.142502100878</v>
      </c>
      <c r="G10" s="24">
        <f t="shared" si="2"/>
        <v>528.61229999999205</v>
      </c>
      <c r="H10" s="23">
        <f>VLOOKUP($A10, focusarea_loads!$A$1:$R$83, T10, FALSE)</f>
        <v>-1008.7548021008701</v>
      </c>
      <c r="I10" s="23">
        <f>VLOOKUP($A10, focusarea_loads!$A$1:$R$83, U10, FALSE)</f>
        <v>0</v>
      </c>
      <c r="J10" s="25"/>
      <c r="K10" s="26" t="str">
        <f t="shared" si="3"/>
        <v>--</v>
      </c>
      <c r="L10" s="26" t="str">
        <f t="shared" si="3"/>
        <v>--</v>
      </c>
      <c r="M10" s="26"/>
      <c r="N10" s="51">
        <f t="shared" si="4"/>
        <v>4</v>
      </c>
      <c r="O10" s="51"/>
      <c r="P10" s="51">
        <f t="shared" si="6"/>
        <v>6</v>
      </c>
      <c r="Q10" s="51">
        <f t="shared" si="7"/>
        <v>9</v>
      </c>
      <c r="R10" s="51">
        <f t="shared" si="8"/>
        <v>13</v>
      </c>
      <c r="S10" s="51"/>
      <c r="T10" s="51">
        <f t="shared" si="9"/>
        <v>16</v>
      </c>
      <c r="U10" s="51">
        <f t="shared" si="10"/>
        <v>10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15" customHeight="1" x14ac:dyDescent="0.15">
      <c r="A11" s="28" t="s">
        <v>126</v>
      </c>
      <c r="B11" s="23">
        <f>VLOOKUP($A1, cluster_load_noFA!$A$1:$P$10, N11, FALSE)</f>
        <v>143039.48499999999</v>
      </c>
      <c r="C11" s="23">
        <f>D11 - SUM(E11:F11)</f>
        <v>2441684.0129999998</v>
      </c>
      <c r="D11" s="23">
        <f>VLOOKUP($A1, cluster_load_noFA!$A$1:$P$10, P11, FALSE)</f>
        <v>1997658.9</v>
      </c>
      <c r="E11" s="23">
        <f>VLOOKUP($A1, cluster_load_noFA!$A$1:$P$10, Q11, FALSE)</f>
        <v>370646.337</v>
      </c>
      <c r="F11" s="23">
        <f>VLOOKUP($A1, cluster_load_noFA!$A$1:$P$10, R11, FALSE)</f>
        <v>-814671.45</v>
      </c>
      <c r="G11" s="24">
        <f t="shared" si="2"/>
        <v>8406.1700000000419</v>
      </c>
      <c r="H11" s="23">
        <f>VLOOKUP($A1, cluster_load_noFA!$A$1:$P$10, T11, FALSE)</f>
        <v>-823077.62</v>
      </c>
      <c r="I11" s="23">
        <f>VLOOKUP($A1, cluster_load_noFA!$A$1:$P$10, U11, FALSE)</f>
        <v>0</v>
      </c>
      <c r="J11" s="25"/>
      <c r="K11" s="26" t="str">
        <f t="shared" si="3"/>
        <v>--</v>
      </c>
      <c r="L11" s="26" t="str">
        <f t="shared" si="3"/>
        <v>--</v>
      </c>
      <c r="M11" s="26"/>
      <c r="N11" s="55">
        <f>B3</f>
        <v>2</v>
      </c>
      <c r="O11" s="55">
        <f t="shared" ref="O11:U11" si="11">C3</f>
        <v>0</v>
      </c>
      <c r="P11" s="55">
        <f t="shared" si="11"/>
        <v>4</v>
      </c>
      <c r="Q11" s="55">
        <f t="shared" si="11"/>
        <v>7</v>
      </c>
      <c r="R11" s="55">
        <f t="shared" si="11"/>
        <v>11</v>
      </c>
      <c r="S11" s="55">
        <f t="shared" si="11"/>
        <v>0</v>
      </c>
      <c r="T11" s="55">
        <f t="shared" si="11"/>
        <v>14</v>
      </c>
      <c r="U11" s="55">
        <f t="shared" si="11"/>
        <v>8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ht="15" customHeight="1" x14ac:dyDescent="0.15">
      <c r="A12" s="28"/>
      <c r="B12" s="25"/>
      <c r="C12" s="25"/>
      <c r="D12" s="25"/>
      <c r="E12" s="25"/>
      <c r="F12" s="25"/>
      <c r="G12" s="29"/>
      <c r="H12" s="25"/>
      <c r="I12" s="25"/>
      <c r="J12" s="25"/>
      <c r="K12" s="25"/>
      <c r="L12" s="25"/>
      <c r="M12" s="25"/>
      <c r="N12" s="2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15" customHeight="1" x14ac:dyDescent="0.15">
      <c r="A13" s="30" t="s">
        <v>127</v>
      </c>
      <c r="B13" s="31">
        <f t="shared" ref="B13:I13" si="12">SUM(B7:B11)</f>
        <v>145739.05059999999</v>
      </c>
      <c r="C13" s="31">
        <f t="shared" si="12"/>
        <v>2487765.5977919996</v>
      </c>
      <c r="D13" s="31">
        <f t="shared" si="12"/>
        <v>2032146.8010999998</v>
      </c>
      <c r="E13" s="31">
        <f t="shared" si="12"/>
        <v>373898.80047892773</v>
      </c>
      <c r="F13" s="31">
        <f t="shared" si="12"/>
        <v>-829517.59717092768</v>
      </c>
      <c r="G13" s="31">
        <f t="shared" si="12"/>
        <v>9646.3826000000336</v>
      </c>
      <c r="H13" s="31">
        <f t="shared" si="12"/>
        <v>-839163.97977092769</v>
      </c>
      <c r="I13" s="31">
        <f t="shared" si="12"/>
        <v>0</v>
      </c>
      <c r="J13" s="32"/>
      <c r="K13" s="33" t="str">
        <f t="shared" si="3"/>
        <v>--</v>
      </c>
      <c r="L13" s="33" t="str">
        <f t="shared" si="3"/>
        <v>--</v>
      </c>
      <c r="M13" s="47"/>
      <c r="N13" s="4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5" spans="1:33" ht="15" customHeight="1" x14ac:dyDescent="0.15">
      <c r="B15" s="43">
        <v>4</v>
      </c>
      <c r="D15" s="42">
        <f>MATCH(D19,focusarea_loads!$A$1:$R$1,0)</f>
        <v>5</v>
      </c>
      <c r="E15" s="42">
        <f>MATCH(E$19,focusarea_loads!$A$1:$R$1,0)</f>
        <v>8</v>
      </c>
      <c r="F15" s="42">
        <f>MATCH(F$19,focusarea_loads!$A$1:$R$1,0)</f>
        <v>14</v>
      </c>
      <c r="G15" s="10"/>
      <c r="H15" s="42">
        <f>MATCH(H$19,focusarea_loads!$A$1:$R$1,0)</f>
        <v>17</v>
      </c>
      <c r="I15" s="42">
        <f>MATCH(I$19,focusarea_loads!$A$1:$R$1,0)</f>
        <v>11</v>
      </c>
    </row>
    <row r="16" spans="1:33" ht="17" customHeight="1" x14ac:dyDescent="0.15">
      <c r="A16" s="41"/>
      <c r="B16" s="43">
        <v>2</v>
      </c>
      <c r="D16" s="42">
        <f>MATCH(D19,cluster_load_noFA!$A$1:$P$1,0)</f>
        <v>3</v>
      </c>
      <c r="E16" s="42">
        <f>MATCH(E19,cluster_load_noFA!$A$1:$P$1,0)</f>
        <v>6</v>
      </c>
      <c r="F16" s="42">
        <f>MATCH(F19,cluster_load_noFA!$A$1:$P$1,0)</f>
        <v>12</v>
      </c>
      <c r="G16" s="42"/>
      <c r="H16" s="42">
        <f>MATCH(H19,cluster_load_noFA!$A$1:$P$1,0)</f>
        <v>15</v>
      </c>
      <c r="I16" s="42">
        <f>MATCH(I19,cluster_load_noFA!$A$1:$P$1,0)</f>
        <v>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" customHeight="1" x14ac:dyDescent="0.15">
      <c r="A17" s="12" t="s">
        <v>125</v>
      </c>
      <c r="B17" s="13"/>
      <c r="C17" s="14" t="s">
        <v>109</v>
      </c>
      <c r="D17" s="15" t="s">
        <v>110</v>
      </c>
      <c r="E17" s="15"/>
      <c r="F17" s="16"/>
      <c r="G17" s="15"/>
      <c r="H17" s="15"/>
      <c r="I17" s="15"/>
      <c r="J17" s="17"/>
      <c r="K17" s="15" t="s">
        <v>111</v>
      </c>
      <c r="L17" s="15"/>
      <c r="M17" s="53"/>
      <c r="N17" s="5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s="40" customFormat="1" ht="34" customHeight="1" x14ac:dyDescent="0.15">
      <c r="A18" s="39" t="str">
        <f>_xlfn.CONCAT(A1," Cluster")</f>
        <v>Brandywine and Christina Cluster</v>
      </c>
      <c r="B18" s="18" t="s">
        <v>112</v>
      </c>
      <c r="C18" s="18" t="s">
        <v>113</v>
      </c>
      <c r="D18" s="18" t="s">
        <v>114</v>
      </c>
      <c r="E18" s="18" t="s">
        <v>115</v>
      </c>
      <c r="F18" s="18" t="s">
        <v>116</v>
      </c>
      <c r="G18" s="18" t="s">
        <v>117</v>
      </c>
      <c r="H18" s="18" t="s">
        <v>118</v>
      </c>
      <c r="I18" s="18" t="s">
        <v>119</v>
      </c>
      <c r="J18" s="18"/>
      <c r="K18" s="18" t="s">
        <v>120</v>
      </c>
      <c r="L18" s="18" t="s">
        <v>121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customHeight="1" x14ac:dyDescent="0.15">
      <c r="A19" s="19"/>
      <c r="B19" s="19"/>
      <c r="C19" s="19"/>
      <c r="D19" s="19" t="s">
        <v>4</v>
      </c>
      <c r="E19" s="19" t="s">
        <v>7</v>
      </c>
      <c r="F19" s="19" t="s">
        <v>13</v>
      </c>
      <c r="G19" s="19"/>
      <c r="H19" s="19" t="s">
        <v>16</v>
      </c>
      <c r="I19" s="19" t="s">
        <v>10</v>
      </c>
      <c r="J19" s="19"/>
      <c r="K19" s="56" t="s">
        <v>128</v>
      </c>
      <c r="L19" s="57"/>
      <c r="M19" s="54"/>
      <c r="N19" s="54"/>
      <c r="O19" s="20"/>
      <c r="P19" s="20"/>
      <c r="Q19" s="20"/>
      <c r="R19" s="21"/>
      <c r="S19" s="20"/>
      <c r="T19" s="20"/>
      <c r="U19" s="20"/>
      <c r="V19" s="20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5" customHeight="1" x14ac:dyDescent="0.15">
      <c r="A20" s="22" t="s">
        <v>18</v>
      </c>
      <c r="B20" s="23">
        <f>VLOOKUP($A20, focusarea_loads!$A$1:$R$83, N20, FALSE)</f>
        <v>1482.1018999999999</v>
      </c>
      <c r="C20" s="23">
        <f>D20 - SUM(E20:F20)</f>
        <v>459.45158900000104</v>
      </c>
      <c r="D20" s="23">
        <f>VLOOKUP($A20, focusarea_loads!$A$1:$R$83, P20, FALSE)</f>
        <v>1429.7374</v>
      </c>
      <c r="E20" s="23">
        <f>VLOOKUP($A20, focusarea_loads!$A$1:$R$83, Q20, FALSE)</f>
        <v>99.399800706975995</v>
      </c>
      <c r="F20" s="23">
        <f>VLOOKUP($A20, focusarea_loads!$A$1:$R$83, R20, FALSE)</f>
        <v>870.88601029302299</v>
      </c>
      <c r="G20" s="24">
        <f>F20-H20</f>
        <v>210.988599999999</v>
      </c>
      <c r="H20" s="23">
        <f>VLOOKUP($A20, focusarea_loads!$A$1:$R$83, T20, FALSE)</f>
        <v>659.897410293024</v>
      </c>
      <c r="I20" s="23">
        <f>VLOOKUP($A20, focusarea_loads!$A$1:$R$83, U20, FALSE)</f>
        <v>0</v>
      </c>
      <c r="J20" s="25"/>
      <c r="K20" s="26">
        <f>IF($F20&lt;0, "--", G20/$F20)</f>
        <v>0.24226890489262612</v>
      </c>
      <c r="L20" s="26">
        <f>IF($F20&lt;0, "--", H20/$F20)</f>
        <v>0.75773109510737391</v>
      </c>
      <c r="M20" s="26"/>
      <c r="N20" s="52">
        <f t="shared" ref="N20" si="13">B15</f>
        <v>4</v>
      </c>
      <c r="O20" s="52"/>
      <c r="P20" s="52">
        <f>D15</f>
        <v>5</v>
      </c>
      <c r="Q20" s="52">
        <f>E15</f>
        <v>8</v>
      </c>
      <c r="R20" s="52">
        <f>F15</f>
        <v>14</v>
      </c>
      <c r="S20" s="52"/>
      <c r="T20" s="52">
        <f>H15</f>
        <v>17</v>
      </c>
      <c r="U20" s="52">
        <f>I15</f>
        <v>11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ht="15" customHeight="1" x14ac:dyDescent="0.15">
      <c r="A21" s="22" t="s">
        <v>20</v>
      </c>
      <c r="B21" s="23">
        <f>VLOOKUP($A21, focusarea_loads!$A$1:$R$83, N21, FALSE)</f>
        <v>5.6661999999999999</v>
      </c>
      <c r="C21" s="23">
        <f t="shared" ref="C21:C23" si="14">D21 - SUM(E21:F21)</f>
        <v>1.7565220000000092</v>
      </c>
      <c r="D21" s="23">
        <f>VLOOKUP($A21, focusarea_loads!$A$1:$R$83, P21, FALSE)</f>
        <v>6.3465999999999996</v>
      </c>
      <c r="E21" s="23">
        <f>VLOOKUP($A21, focusarea_loads!$A$1:$R$83, Q21, FALSE)</f>
        <v>0</v>
      </c>
      <c r="F21" s="23">
        <f>VLOOKUP($A21, focusarea_loads!$A$1:$R$83, R21, FALSE)</f>
        <v>4.5900779999999903</v>
      </c>
      <c r="G21" s="24">
        <f t="shared" ref="G21:G24" si="15">F21-H21</f>
        <v>0</v>
      </c>
      <c r="H21" s="23">
        <f>VLOOKUP($A21, focusarea_loads!$A$1:$R$83, T21, FALSE)</f>
        <v>4.5900779999999903</v>
      </c>
      <c r="I21" s="23">
        <f>VLOOKUP($A21, focusarea_loads!$A$1:$R$83, U21, FALSE)</f>
        <v>0</v>
      </c>
      <c r="J21" s="25"/>
      <c r="K21" s="26">
        <f t="shared" ref="K21:K24" si="16">IF($F21&lt;0, "--", G21/$F21)</f>
        <v>0</v>
      </c>
      <c r="L21" s="26">
        <f t="shared" ref="L21:L24" si="17">IF($F21&lt;0, "--", H21/$F21)</f>
        <v>1</v>
      </c>
      <c r="M21" s="26"/>
      <c r="N21" s="51">
        <f t="shared" ref="N21:N23" si="18">N20</f>
        <v>4</v>
      </c>
      <c r="O21" s="51"/>
      <c r="P21" s="51">
        <f>P20</f>
        <v>5</v>
      </c>
      <c r="Q21" s="51">
        <f t="shared" ref="Q21:Q23" si="19">Q20</f>
        <v>8</v>
      </c>
      <c r="R21" s="51">
        <f t="shared" ref="R21:R23" si="20">R20</f>
        <v>14</v>
      </c>
      <c r="S21" s="51"/>
      <c r="T21" s="51">
        <f t="shared" ref="T21:T23" si="21">T20</f>
        <v>17</v>
      </c>
      <c r="U21" s="51">
        <f t="shared" ref="U21:U23" si="22">U20</f>
        <v>11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15" customHeight="1" x14ac:dyDescent="0.15">
      <c r="A22" s="22" t="s">
        <v>21</v>
      </c>
      <c r="B22" s="23">
        <f>VLOOKUP($A22, focusarea_loads!$A$1:$R$83, N22, FALSE)</f>
        <v>951.79750000000001</v>
      </c>
      <c r="C22" s="23">
        <f t="shared" si="14"/>
        <v>295.05722500000007</v>
      </c>
      <c r="D22" s="23">
        <f>VLOOKUP($A22, focusarea_loads!$A$1:$R$83, P22, FALSE)</f>
        <v>486.55720000000002</v>
      </c>
      <c r="E22" s="23">
        <f>VLOOKUP($A22, focusarea_loads!$A$1:$R$83, Q22, FALSE)</f>
        <v>829.11833764756398</v>
      </c>
      <c r="F22" s="23">
        <f>VLOOKUP($A22, focusarea_loads!$A$1:$R$83, R22, FALSE)</f>
        <v>-637.61836264756403</v>
      </c>
      <c r="G22" s="24">
        <f t="shared" si="15"/>
        <v>0.19330000000002201</v>
      </c>
      <c r="H22" s="23">
        <f>VLOOKUP($A22, focusarea_loads!$A$1:$R$83, T22, FALSE)</f>
        <v>-637.81166264756405</v>
      </c>
      <c r="I22" s="23">
        <f>VLOOKUP($A22, focusarea_loads!$A$1:$R$83, U22, FALSE)</f>
        <v>0</v>
      </c>
      <c r="J22" s="25"/>
      <c r="K22" s="26" t="str">
        <f t="shared" si="16"/>
        <v>--</v>
      </c>
      <c r="L22" s="26" t="str">
        <f t="shared" si="17"/>
        <v>--</v>
      </c>
      <c r="M22" s="26"/>
      <c r="N22" s="51">
        <f t="shared" si="18"/>
        <v>4</v>
      </c>
      <c r="O22" s="51"/>
      <c r="P22" s="51">
        <f t="shared" ref="P22:P23" si="23">P21</f>
        <v>5</v>
      </c>
      <c r="Q22" s="51">
        <f t="shared" si="19"/>
        <v>8</v>
      </c>
      <c r="R22" s="51">
        <f t="shared" si="20"/>
        <v>14</v>
      </c>
      <c r="S22" s="51"/>
      <c r="T22" s="51">
        <f t="shared" si="21"/>
        <v>17</v>
      </c>
      <c r="U22" s="51">
        <f t="shared" si="22"/>
        <v>11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15" customHeight="1" x14ac:dyDescent="0.15">
      <c r="A23" s="22" t="s">
        <v>22</v>
      </c>
      <c r="B23" s="23">
        <f>VLOOKUP($A23, focusarea_loads!$A$1:$R$83, N23, FALSE)</f>
        <v>260</v>
      </c>
      <c r="C23" s="23">
        <f t="shared" si="14"/>
        <v>80.599999999999994</v>
      </c>
      <c r="D23" s="23">
        <f>VLOOKUP($A23, focusarea_loads!$A$1:$R$83, P23, FALSE)</f>
        <v>139.767</v>
      </c>
      <c r="E23" s="23">
        <f>VLOOKUP($A23, focusarea_loads!$A$1:$R$83, Q23, FALSE)</f>
        <v>29.249941354920001</v>
      </c>
      <c r="F23" s="23">
        <f>VLOOKUP($A23, focusarea_loads!$A$1:$R$83, R23, FALSE)</f>
        <v>29.917058645080001</v>
      </c>
      <c r="G23" s="24">
        <f t="shared" si="15"/>
        <v>289.60689999999897</v>
      </c>
      <c r="H23" s="23">
        <f>VLOOKUP($A23, focusarea_loads!$A$1:$R$83, T23, FALSE)</f>
        <v>-259.689841354919</v>
      </c>
      <c r="I23" s="23">
        <f>VLOOKUP($A23, focusarea_loads!$A$1:$R$83, U23, FALSE)</f>
        <v>0</v>
      </c>
      <c r="J23" s="25"/>
      <c r="K23" s="26">
        <f t="shared" si="16"/>
        <v>9.6803266469388092</v>
      </c>
      <c r="L23" s="26">
        <f t="shared" si="17"/>
        <v>-8.6803266469388092</v>
      </c>
      <c r="M23" s="26"/>
      <c r="N23" s="51">
        <f t="shared" si="18"/>
        <v>4</v>
      </c>
      <c r="O23" s="51"/>
      <c r="P23" s="51">
        <f t="shared" si="23"/>
        <v>5</v>
      </c>
      <c r="Q23" s="51">
        <f t="shared" si="19"/>
        <v>8</v>
      </c>
      <c r="R23" s="51">
        <f t="shared" si="20"/>
        <v>14</v>
      </c>
      <c r="S23" s="51"/>
      <c r="T23" s="51">
        <f t="shared" si="21"/>
        <v>17</v>
      </c>
      <c r="U23" s="51">
        <f t="shared" si="22"/>
        <v>11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3" ht="15" customHeight="1" x14ac:dyDescent="0.15">
      <c r="A24" s="28" t="s">
        <v>126</v>
      </c>
      <c r="B24" s="23">
        <f>VLOOKUP($A1, cluster_load_noFA!$A$1:$P$10, N$24, FALSE)</f>
        <v>143039.48499999999</v>
      </c>
      <c r="C24" s="23">
        <f>D24 - SUM(E24:F24)</f>
        <v>44342.240699999995</v>
      </c>
      <c r="D24" s="23">
        <f>VLOOKUP($A1, cluster_load_noFA!$A$1:$P$10, P$24, FALSE)</f>
        <v>115877.51</v>
      </c>
      <c r="E24" s="23">
        <f>VLOOKUP($A1, cluster_load_noFA!$A$1:$P$10, Q$24, FALSE)</f>
        <v>33316.633199999997</v>
      </c>
      <c r="F24" s="23">
        <f>VLOOKUP($A1, cluster_load_noFA!$A$1:$P$10, R$24, FALSE)</f>
        <v>38218.636100000003</v>
      </c>
      <c r="G24" s="24">
        <f t="shared" si="15"/>
        <v>3080.183100000002</v>
      </c>
      <c r="H24" s="23">
        <f>VLOOKUP($A1, cluster_load_noFA!$A$1:$P$10, T$24, FALSE)</f>
        <v>35138.453000000001</v>
      </c>
      <c r="I24" s="23">
        <f>VLOOKUP($A1, cluster_load_noFA!$A$1:$P$10, U$24, FALSE)</f>
        <v>0</v>
      </c>
      <c r="J24" s="25"/>
      <c r="K24" s="26">
        <f t="shared" si="16"/>
        <v>8.0593747300155533E-2</v>
      </c>
      <c r="L24" s="26">
        <f t="shared" si="17"/>
        <v>0.91940625269984444</v>
      </c>
      <c r="M24" s="26"/>
      <c r="N24" s="55">
        <f>B16</f>
        <v>2</v>
      </c>
      <c r="O24" s="55">
        <f t="shared" ref="O24" si="24">C16</f>
        <v>0</v>
      </c>
      <c r="P24" s="55">
        <f t="shared" ref="P24" si="25">D16</f>
        <v>3</v>
      </c>
      <c r="Q24" s="55">
        <f t="shared" ref="Q24" si="26">E16</f>
        <v>6</v>
      </c>
      <c r="R24" s="55">
        <f t="shared" ref="R24" si="27">F16</f>
        <v>12</v>
      </c>
      <c r="S24" s="55">
        <f t="shared" ref="S24" si="28">G16</f>
        <v>0</v>
      </c>
      <c r="T24" s="55">
        <f t="shared" ref="T24" si="29">H16</f>
        <v>15</v>
      </c>
      <c r="U24" s="55">
        <f t="shared" ref="U24" si="30">I16</f>
        <v>9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3" ht="15" customHeight="1" x14ac:dyDescent="0.15">
      <c r="A25" s="28"/>
      <c r="B25" s="25"/>
      <c r="C25" s="25"/>
      <c r="D25" s="25"/>
      <c r="E25" s="25"/>
      <c r="F25" s="25"/>
      <c r="G25" s="29"/>
      <c r="H25" s="25"/>
      <c r="I25" s="25"/>
      <c r="J25" s="25"/>
      <c r="K25" s="25"/>
      <c r="L25" s="25"/>
      <c r="M25" s="25"/>
      <c r="N25" s="25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3" ht="15" customHeight="1" x14ac:dyDescent="0.15">
      <c r="A26" s="30" t="s">
        <v>127</v>
      </c>
      <c r="B26" s="31">
        <f t="shared" ref="B26:I26" si="31">SUM(B20:B24)</f>
        <v>145739.05059999999</v>
      </c>
      <c r="C26" s="31">
        <f t="shared" si="31"/>
        <v>45179.106035999997</v>
      </c>
      <c r="D26" s="31">
        <f t="shared" si="31"/>
        <v>117939.9182</v>
      </c>
      <c r="E26" s="31">
        <f t="shared" si="31"/>
        <v>34274.401279709455</v>
      </c>
      <c r="F26" s="31">
        <f t="shared" si="31"/>
        <v>38486.410884290541</v>
      </c>
      <c r="G26" s="31">
        <f t="shared" si="31"/>
        <v>3580.9719</v>
      </c>
      <c r="H26" s="31">
        <f t="shared" si="31"/>
        <v>34905.438984290544</v>
      </c>
      <c r="I26" s="31">
        <f t="shared" si="31"/>
        <v>0</v>
      </c>
      <c r="J26" s="32"/>
      <c r="K26" s="33">
        <f t="shared" ref="K26" si="32">IF($F26&lt;0, "--", G26/$F26)</f>
        <v>9.3045098717212116E-2</v>
      </c>
      <c r="L26" s="33">
        <f t="shared" ref="L26" si="33">IF($F26&lt;0, "--", H26/$F26)</f>
        <v>0.906954901282788</v>
      </c>
      <c r="M26" s="47"/>
      <c r="N26" s="4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ht="15" customHeight="1" x14ac:dyDescent="0.15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7"/>
      <c r="L27" s="47"/>
      <c r="M27" s="47"/>
      <c r="N27" s="4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3" ht="15" customHeight="1" x14ac:dyDescent="0.15">
      <c r="B28" s="43">
        <v>4</v>
      </c>
      <c r="D28" s="42">
        <f>MATCH(D32,focusarea_loads!$A$1:$R$1,0)</f>
        <v>7</v>
      </c>
      <c r="E28" s="42"/>
      <c r="F28" s="42">
        <f>MATCH(F32,focusarea_loads!$A$1:$R$1,0)</f>
        <v>15</v>
      </c>
      <c r="G28" s="42"/>
      <c r="H28" s="42">
        <f>MATCH(H32,focusarea_loads!$A$1:$R$1,0)</f>
        <v>18</v>
      </c>
      <c r="I28" s="42">
        <f>MATCH(I32,focusarea_loads!$A$1:$R$1,0)</f>
        <v>12</v>
      </c>
    </row>
    <row r="29" spans="1:33" ht="17" customHeight="1" x14ac:dyDescent="0.15">
      <c r="A29" s="41"/>
      <c r="B29" s="43">
        <v>2</v>
      </c>
      <c r="D29" s="42">
        <f>MATCH(D32,cluster_load_noFA!$A$1:$P$1,0)</f>
        <v>5</v>
      </c>
      <c r="E29" s="42"/>
      <c r="F29" s="42">
        <f>MATCH(F32,cluster_load_noFA!$A$1:$P$1,0)</f>
        <v>13</v>
      </c>
      <c r="G29" s="42"/>
      <c r="H29" s="42">
        <f>MATCH(H32,cluster_load_noFA!$A$1:$P$1,0)</f>
        <v>16</v>
      </c>
      <c r="I29" s="42">
        <f>MATCH(I32,cluster_load_noFA!$A$1:$P$1,0)</f>
        <v>10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" customHeight="1" x14ac:dyDescent="0.15">
      <c r="A30" s="12" t="s">
        <v>125</v>
      </c>
      <c r="B30" s="13"/>
      <c r="C30" s="14" t="s">
        <v>124</v>
      </c>
      <c r="D30" s="15" t="s">
        <v>110</v>
      </c>
      <c r="E30" s="15"/>
      <c r="F30" s="16"/>
      <c r="G30" s="15"/>
      <c r="H30" s="15"/>
      <c r="I30" s="15"/>
      <c r="J30" s="17"/>
      <c r="K30" s="15" t="s">
        <v>111</v>
      </c>
      <c r="L30" s="15"/>
      <c r="M30" s="53"/>
      <c r="N30" s="5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s="40" customFormat="1" ht="34" customHeight="1" x14ac:dyDescent="0.15">
      <c r="A31" s="39" t="str">
        <f>_xlfn.CONCAT(A1," Cluster")</f>
        <v>Brandywine and Christina Cluster</v>
      </c>
      <c r="B31" s="18" t="s">
        <v>112</v>
      </c>
      <c r="C31" s="18" t="s">
        <v>113</v>
      </c>
      <c r="D31" s="18" t="s">
        <v>114</v>
      </c>
      <c r="E31" s="18" t="s">
        <v>115</v>
      </c>
      <c r="F31" s="18" t="s">
        <v>116</v>
      </c>
      <c r="G31" s="18" t="s">
        <v>117</v>
      </c>
      <c r="H31" s="18" t="s">
        <v>118</v>
      </c>
      <c r="I31" s="18" t="s">
        <v>119</v>
      </c>
      <c r="J31" s="18"/>
      <c r="K31" s="18" t="s">
        <v>120</v>
      </c>
      <c r="L31" s="18" t="s">
        <v>121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" customHeight="1" x14ac:dyDescent="0.15">
      <c r="A32" s="36"/>
      <c r="B32" s="36"/>
      <c r="C32" s="36"/>
      <c r="D32" s="19" t="s">
        <v>6</v>
      </c>
      <c r="E32" s="36"/>
      <c r="F32" s="19" t="s">
        <v>14</v>
      </c>
      <c r="G32" s="36"/>
      <c r="H32" s="19" t="s">
        <v>17</v>
      </c>
      <c r="I32" s="19" t="s">
        <v>11</v>
      </c>
      <c r="J32" s="36"/>
      <c r="K32" s="56" t="s">
        <v>122</v>
      </c>
      <c r="L32" s="57"/>
      <c r="M32" s="54"/>
      <c r="N32" s="54"/>
      <c r="O32" s="37"/>
      <c r="P32" s="37"/>
      <c r="Q32" s="37"/>
      <c r="R32" s="38"/>
      <c r="S32" s="37"/>
      <c r="T32" s="37"/>
      <c r="U32" s="37"/>
      <c r="V32" s="37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ht="15" customHeight="1" x14ac:dyDescent="0.15">
      <c r="A33" s="22" t="s">
        <v>18</v>
      </c>
      <c r="B33" s="23">
        <f>VLOOKUP($A33, focusarea_loads!$A$1:$R$83, N33, FALSE)</f>
        <v>1482.1018999999999</v>
      </c>
      <c r="C33" s="23">
        <f>D33 - SUM(E33:F33)</f>
        <v>1369165.7352199992</v>
      </c>
      <c r="D33" s="23">
        <f>VLOOKUP($A33, focusarea_loads!$A$1:$R$83, P33, FALSE)</f>
        <v>1101635.4883000001</v>
      </c>
      <c r="E33" s="23">
        <v>0</v>
      </c>
      <c r="F33" s="23">
        <f>VLOOKUP($A33, focusarea_loads!$A$1:$R$83, R33, FALSE)</f>
        <v>-267530.24691999902</v>
      </c>
      <c r="G33" s="24">
        <f>F33-H33</f>
        <v>211049.9901</v>
      </c>
      <c r="H33" s="23">
        <f>VLOOKUP($A33, focusarea_loads!$A$1:$R$83, T33, FALSE)</f>
        <v>-478580.23701999901</v>
      </c>
      <c r="I33" s="23">
        <f>VLOOKUP($A33, focusarea_loads!$A$1:$R$83, U33, FALSE)</f>
        <v>0</v>
      </c>
      <c r="J33" s="25"/>
      <c r="K33" s="26" t="str">
        <f>IF($F33&lt;0, "--", G33/$F33)</f>
        <v>--</v>
      </c>
      <c r="L33" s="26" t="str">
        <f>IF($F33&lt;0, "--", H33/$F33)</f>
        <v>--</v>
      </c>
      <c r="M33" s="26"/>
      <c r="N33" s="52">
        <f t="shared" ref="N33" si="34">B28</f>
        <v>4</v>
      </c>
      <c r="O33" s="52"/>
      <c r="P33" s="52">
        <f>D28</f>
        <v>7</v>
      </c>
      <c r="Q33" s="52">
        <f>E28</f>
        <v>0</v>
      </c>
      <c r="R33" s="52">
        <f>F28</f>
        <v>15</v>
      </c>
      <c r="S33" s="52"/>
      <c r="T33" s="52">
        <f>H28</f>
        <v>18</v>
      </c>
      <c r="U33" s="52">
        <f>I28</f>
        <v>12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3" ht="15" customHeight="1" x14ac:dyDescent="0.15">
      <c r="A34" s="22" t="s">
        <v>20</v>
      </c>
      <c r="B34" s="23">
        <f>VLOOKUP($A34, focusarea_loads!$A$1:$R$83, N34, FALSE)</f>
        <v>5.6661999999999999</v>
      </c>
      <c r="C34" s="23">
        <f t="shared" ref="C34:C36" si="35">D34 - SUM(E34:F34)</f>
        <v>5234.4355599999899</v>
      </c>
      <c r="D34" s="23">
        <f>VLOOKUP($A34, focusarea_loads!$A$1:$R$83, P34, FALSE)</f>
        <v>3843.8885</v>
      </c>
      <c r="E34" s="23">
        <v>0</v>
      </c>
      <c r="F34" s="23">
        <f>VLOOKUP($A34, focusarea_loads!$A$1:$R$83, R34, FALSE)</f>
        <v>-1390.5470599999901</v>
      </c>
      <c r="G34" s="24">
        <f t="shared" ref="G34:G37" si="36">F34-H34</f>
        <v>0</v>
      </c>
      <c r="H34" s="23">
        <f>VLOOKUP($A34, focusarea_loads!$A$1:$R$83, T34, FALSE)</f>
        <v>-1390.5470599999901</v>
      </c>
      <c r="I34" s="23">
        <f>VLOOKUP($A34, focusarea_loads!$A$1:$R$83, U34, FALSE)</f>
        <v>0</v>
      </c>
      <c r="J34" s="25"/>
      <c r="K34" s="26" t="str">
        <f t="shared" ref="K34:K37" si="37">IF($F34&lt;0, "--", G34/$F34)</f>
        <v>--</v>
      </c>
      <c r="L34" s="26" t="str">
        <f t="shared" ref="L34:L37" si="38">IF($F34&lt;0, "--", H34/$F34)</f>
        <v>--</v>
      </c>
      <c r="M34" s="26"/>
      <c r="N34" s="51">
        <f t="shared" ref="N34:N36" si="39">N33</f>
        <v>4</v>
      </c>
      <c r="O34" s="51"/>
      <c r="P34" s="51">
        <f>P33</f>
        <v>7</v>
      </c>
      <c r="Q34" s="51">
        <f t="shared" ref="Q34:Q36" si="40">Q33</f>
        <v>0</v>
      </c>
      <c r="R34" s="51">
        <f t="shared" ref="R34:R36" si="41">R33</f>
        <v>15</v>
      </c>
      <c r="S34" s="51"/>
      <c r="T34" s="51">
        <f t="shared" ref="T34:T36" si="42">T33</f>
        <v>18</v>
      </c>
      <c r="U34" s="51">
        <f t="shared" ref="U34:U36" si="43">U33</f>
        <v>12</v>
      </c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3" ht="15" customHeight="1" x14ac:dyDescent="0.15">
      <c r="A35" s="22" t="s">
        <v>21</v>
      </c>
      <c r="B35" s="23">
        <f>VLOOKUP($A35, focusarea_loads!$A$1:$R$83, N35, FALSE)</f>
        <v>951.79750000000001</v>
      </c>
      <c r="C35" s="23">
        <f t="shared" si="35"/>
        <v>879270.53049999906</v>
      </c>
      <c r="D35" s="23">
        <f>VLOOKUP($A35, focusarea_loads!$A$1:$R$83, P35, FALSE)</f>
        <v>593214.99710000004</v>
      </c>
      <c r="E35" s="23">
        <v>0</v>
      </c>
      <c r="F35" s="23">
        <f>VLOOKUP($A35, focusarea_loads!$A$1:$R$83, R35, FALSE)</f>
        <v>-286055.53339999903</v>
      </c>
      <c r="G35" s="24">
        <f t="shared" si="36"/>
        <v>48.18960000097286</v>
      </c>
      <c r="H35" s="23">
        <f>VLOOKUP($A35, focusarea_loads!$A$1:$R$83, T35, FALSE)</f>
        <v>-286103.723</v>
      </c>
      <c r="I35" s="23">
        <f>VLOOKUP($A35, focusarea_loads!$A$1:$R$83, U35, FALSE)</f>
        <v>0</v>
      </c>
      <c r="J35" s="25"/>
      <c r="K35" s="26" t="str">
        <f t="shared" si="37"/>
        <v>--</v>
      </c>
      <c r="L35" s="26" t="str">
        <f t="shared" si="38"/>
        <v>--</v>
      </c>
      <c r="M35" s="26"/>
      <c r="N35" s="51">
        <f t="shared" si="39"/>
        <v>4</v>
      </c>
      <c r="O35" s="51"/>
      <c r="P35" s="51">
        <f t="shared" ref="P35:P36" si="44">P34</f>
        <v>7</v>
      </c>
      <c r="Q35" s="51">
        <f t="shared" si="40"/>
        <v>0</v>
      </c>
      <c r="R35" s="51">
        <f t="shared" si="41"/>
        <v>15</v>
      </c>
      <c r="S35" s="51"/>
      <c r="T35" s="51">
        <f t="shared" si="42"/>
        <v>18</v>
      </c>
      <c r="U35" s="51">
        <f t="shared" si="43"/>
        <v>12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ht="15" customHeight="1" x14ac:dyDescent="0.15">
      <c r="A36" s="22" t="s">
        <v>22</v>
      </c>
      <c r="B36" s="23">
        <f>VLOOKUP($A36, focusarea_loads!$A$1:$R$83, N36, FALSE)</f>
        <v>260</v>
      </c>
      <c r="C36" s="23">
        <f t="shared" si="35"/>
        <v>240188</v>
      </c>
      <c r="D36" s="23">
        <f>VLOOKUP($A36, focusarea_loads!$A$1:$R$83, P36, FALSE)</f>
        <v>252024.55050000001</v>
      </c>
      <c r="E36" s="23">
        <v>0</v>
      </c>
      <c r="F36" s="23">
        <f>VLOOKUP($A36, focusarea_loads!$A$1:$R$83, R36, FALSE)</f>
        <v>11836.550499999999</v>
      </c>
      <c r="G36" s="24">
        <f t="shared" si="36"/>
        <v>126143.250999999</v>
      </c>
      <c r="H36" s="23">
        <f>VLOOKUP($A36, focusarea_loads!$A$1:$R$83, T36, FALSE)</f>
        <v>-114306.700499999</v>
      </c>
      <c r="I36" s="23">
        <f>VLOOKUP($A36, focusarea_loads!$A$1:$R$83, U36, FALSE)</f>
        <v>0</v>
      </c>
      <c r="J36" s="25"/>
      <c r="K36" s="26">
        <f t="shared" si="37"/>
        <v>10.657095663132516</v>
      </c>
      <c r="L36" s="26">
        <f t="shared" si="38"/>
        <v>-9.657095663132516</v>
      </c>
      <c r="M36" s="26"/>
      <c r="N36" s="51">
        <f t="shared" si="39"/>
        <v>4</v>
      </c>
      <c r="O36" s="51"/>
      <c r="P36" s="51">
        <f t="shared" si="44"/>
        <v>7</v>
      </c>
      <c r="Q36" s="51">
        <f t="shared" si="40"/>
        <v>0</v>
      </c>
      <c r="R36" s="51">
        <f t="shared" si="41"/>
        <v>15</v>
      </c>
      <c r="S36" s="51"/>
      <c r="T36" s="51">
        <f t="shared" si="42"/>
        <v>18</v>
      </c>
      <c r="U36" s="51">
        <f t="shared" si="43"/>
        <v>12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3" ht="15" customHeight="1" x14ac:dyDescent="0.15">
      <c r="A37" s="28" t="s">
        <v>126</v>
      </c>
      <c r="B37" s="23">
        <f>VLOOKUP($A1, cluster_load_noFA!$A$1:$P$10, N$37, FALSE)</f>
        <v>143039.48499999999</v>
      </c>
      <c r="C37" s="23">
        <f>D37 - SUM(E37:F37)</f>
        <v>132139876</v>
      </c>
      <c r="D37" s="23">
        <f>VLOOKUP($A1, cluster_load_noFA!$A$1:$P$10, P$37, FALSE)</f>
        <v>101582783</v>
      </c>
      <c r="E37" s="23">
        <v>0</v>
      </c>
      <c r="F37" s="23">
        <f>VLOOKUP($A1, cluster_load_noFA!$A$1:$P$10, R$37, FALSE)</f>
        <v>-30557093</v>
      </c>
      <c r="G37" s="24">
        <f t="shared" si="36"/>
        <v>4768522</v>
      </c>
      <c r="H37" s="23">
        <f>VLOOKUP($A1, cluster_load_noFA!$A$1:$P$10, T$37, FALSE)</f>
        <v>-35325615</v>
      </c>
      <c r="I37" s="23">
        <f>VLOOKUP($A1, cluster_load_noFA!$A$1:$P$10, U$37, FALSE)</f>
        <v>0</v>
      </c>
      <c r="J37" s="25"/>
      <c r="K37" s="26" t="str">
        <f t="shared" si="37"/>
        <v>--</v>
      </c>
      <c r="L37" s="26" t="str">
        <f t="shared" si="38"/>
        <v>--</v>
      </c>
      <c r="M37" s="26"/>
      <c r="N37" s="55">
        <f>B29</f>
        <v>2</v>
      </c>
      <c r="O37" s="55">
        <f t="shared" ref="O37" si="45">C29</f>
        <v>0</v>
      </c>
      <c r="P37" s="55">
        <f t="shared" ref="P37" si="46">D29</f>
        <v>5</v>
      </c>
      <c r="Q37" s="55">
        <f t="shared" ref="Q37" si="47">E29</f>
        <v>0</v>
      </c>
      <c r="R37" s="55">
        <f t="shared" ref="R37" si="48">F29</f>
        <v>13</v>
      </c>
      <c r="S37" s="55">
        <f t="shared" ref="S37" si="49">G29</f>
        <v>0</v>
      </c>
      <c r="T37" s="55">
        <f t="shared" ref="T37" si="50">H29</f>
        <v>16</v>
      </c>
      <c r="U37" s="55">
        <f t="shared" ref="U37" si="51">I29</f>
        <v>10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3" ht="15" customHeight="1" x14ac:dyDescent="0.15">
      <c r="A38" s="28"/>
      <c r="B38" s="25"/>
      <c r="C38" s="25"/>
      <c r="D38" s="25"/>
      <c r="E38" s="25"/>
      <c r="F38" s="25"/>
      <c r="G38" s="29"/>
      <c r="H38" s="25"/>
      <c r="I38" s="25"/>
      <c r="J38" s="25"/>
      <c r="K38" s="25"/>
      <c r="L38" s="25"/>
      <c r="M38" s="25"/>
      <c r="N38" s="2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ht="15" customHeight="1" x14ac:dyDescent="0.15">
      <c r="A39" s="30" t="s">
        <v>127</v>
      </c>
      <c r="B39" s="31">
        <f t="shared" ref="B39:I39" si="52">SUM(B33:B37)</f>
        <v>145739.05059999999</v>
      </c>
      <c r="C39" s="31">
        <f t="shared" si="52"/>
        <v>134633734.70128</v>
      </c>
      <c r="D39" s="31">
        <f t="shared" si="52"/>
        <v>103533501.9244</v>
      </c>
      <c r="E39" s="31">
        <f t="shared" si="52"/>
        <v>0</v>
      </c>
      <c r="F39" s="31">
        <f t="shared" si="52"/>
        <v>-31100232.77688</v>
      </c>
      <c r="G39" s="31">
        <f t="shared" si="52"/>
        <v>5105763.4307000004</v>
      </c>
      <c r="H39" s="31">
        <f t="shared" si="52"/>
        <v>-36205996.20758</v>
      </c>
      <c r="I39" s="31">
        <f t="shared" si="52"/>
        <v>0</v>
      </c>
      <c r="J39" s="32"/>
      <c r="K39" s="33" t="str">
        <f t="shared" ref="K39" si="53">IF($F39&lt;0, "--", G39/$F39)</f>
        <v>--</v>
      </c>
      <c r="L39" s="33" t="str">
        <f t="shared" ref="L39" si="54">IF($F39&lt;0, "--", H39/$F39)</f>
        <v>--</v>
      </c>
      <c r="M39" s="47"/>
      <c r="N39" s="4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33" ht="15" customHeight="1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49" customFormat="1" ht="15" customHeight="1" x14ac:dyDescent="0.15">
      <c r="A41" s="50" t="s">
        <v>107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 t="s">
        <v>129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15" customHeight="1" x14ac:dyDescent="0.15">
      <c r="A42" s="9"/>
      <c r="B42" s="43">
        <v>4</v>
      </c>
      <c r="D42" s="42">
        <f>MATCH(D46,focusarea_loads!$A$1:$R$1,0)</f>
        <v>6</v>
      </c>
      <c r="E42" s="42">
        <f>MATCH(E46,focusarea_loads!$A$1:$R$1,0)</f>
        <v>9</v>
      </c>
      <c r="F42" s="42">
        <f>MATCH(F46,focusarea_loads!$A$1:$R$1,0)</f>
        <v>13</v>
      </c>
      <c r="G42" s="42"/>
      <c r="H42" s="42">
        <f>MATCH(H46,focusarea_loads!$A$1:$R$1,0)</f>
        <v>16</v>
      </c>
      <c r="I42" s="42">
        <f>MATCH(I46,focusarea_loads!$A$1:$R$1,0)</f>
        <v>10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" customHeight="1" x14ac:dyDescent="0.15">
      <c r="A43" s="41"/>
      <c r="B43" s="43">
        <v>2</v>
      </c>
      <c r="D43" s="42">
        <f>MATCH(D46,cluster_load_noFA!$A$1:$P$1,0)</f>
        <v>4</v>
      </c>
      <c r="E43" s="42">
        <f>MATCH(E46,cluster_load_noFA!$A$1:$P$1,0)</f>
        <v>7</v>
      </c>
      <c r="F43" s="42">
        <f>MATCH(F46,cluster_load_noFA!$A$1:$P$1,0)</f>
        <v>11</v>
      </c>
      <c r="G43" s="42"/>
      <c r="H43" s="42">
        <f>MATCH(H46,cluster_load_noFA!$A$1:$P$1,0)</f>
        <v>14</v>
      </c>
      <c r="I43" s="42">
        <f>MATCH(I46,cluster_load_noFA!$A$1:$P$1,0)</f>
        <v>8</v>
      </c>
      <c r="J43" s="3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" customHeight="1" x14ac:dyDescent="0.15">
      <c r="A44" s="12" t="s">
        <v>125</v>
      </c>
      <c r="B44" s="13"/>
      <c r="C44" s="14" t="s">
        <v>123</v>
      </c>
      <c r="D44" s="15" t="s">
        <v>110</v>
      </c>
      <c r="E44" s="15"/>
      <c r="F44" s="16"/>
      <c r="G44" s="15"/>
      <c r="H44" s="15"/>
      <c r="I44" s="15"/>
      <c r="J44" s="17"/>
      <c r="K44" s="15" t="s">
        <v>111</v>
      </c>
      <c r="L44" s="15"/>
      <c r="M44" s="53"/>
      <c r="N44" s="53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s="40" customFormat="1" ht="34" customHeight="1" x14ac:dyDescent="0.15">
      <c r="A45" s="39" t="str">
        <f>_xlfn.CONCAT(A41," Cluster")</f>
        <v>Kirkwood - Cohansey Aquifer Cluster</v>
      </c>
      <c r="B45" s="18" t="s">
        <v>112</v>
      </c>
      <c r="C45" s="18" t="s">
        <v>113</v>
      </c>
      <c r="D45" s="18" t="s">
        <v>114</v>
      </c>
      <c r="E45" s="18" t="s">
        <v>115</v>
      </c>
      <c r="F45" s="18" t="s">
        <v>116</v>
      </c>
      <c r="G45" s="18" t="s">
        <v>117</v>
      </c>
      <c r="H45" s="18" t="s">
        <v>118</v>
      </c>
      <c r="I45" s="18" t="s">
        <v>119</v>
      </c>
      <c r="J45" s="18"/>
      <c r="K45" s="18" t="s">
        <v>120</v>
      </c>
      <c r="L45" s="18" t="s">
        <v>121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" customHeight="1" x14ac:dyDescent="0.15">
      <c r="A46" s="36"/>
      <c r="B46" s="36"/>
      <c r="C46" s="36"/>
      <c r="D46" s="19" t="s">
        <v>5</v>
      </c>
      <c r="E46" s="19" t="s">
        <v>8</v>
      </c>
      <c r="F46" s="19" t="s">
        <v>12</v>
      </c>
      <c r="G46" s="36"/>
      <c r="H46" s="19" t="s">
        <v>15</v>
      </c>
      <c r="I46" s="19" t="s">
        <v>9</v>
      </c>
      <c r="J46" s="36"/>
      <c r="K46" s="56" t="s">
        <v>128</v>
      </c>
      <c r="L46" s="57"/>
      <c r="M46" s="54"/>
      <c r="N46" s="54"/>
      <c r="O46" s="37"/>
      <c r="P46" s="37"/>
      <c r="Q46" s="37"/>
      <c r="R46" s="38"/>
      <c r="S46" s="37"/>
      <c r="T46" s="37"/>
      <c r="U46" s="37"/>
      <c r="V46" s="37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</row>
    <row r="47" spans="1:33" ht="15" customHeight="1" x14ac:dyDescent="0.15">
      <c r="A47" s="28" t="s">
        <v>126</v>
      </c>
      <c r="B47" s="23">
        <f>VLOOKUP($A41, cluster_load_noFA!$A$1:$P$10, N$47, FALSE)</f>
        <v>550179.61399999994</v>
      </c>
      <c r="C47" s="23">
        <f>D47 - SUM(E47:F47)</f>
        <v>9391565.9900000002</v>
      </c>
      <c r="D47" s="23">
        <f>VLOOKUP($A41, cluster_load_noFA!$A$1:$P$10, P$47, FALSE)</f>
        <v>2849539.14</v>
      </c>
      <c r="E47" s="23">
        <f>VLOOKUP($A41, cluster_load_noFA!$A$1:$P$10, Q$47, FALSE)</f>
        <v>1112279.1499999999</v>
      </c>
      <c r="F47" s="23">
        <f>VLOOKUP($A41, cluster_load_noFA!$A$1:$P$10, R$47, FALSE)</f>
        <v>-7654306</v>
      </c>
      <c r="G47" s="24">
        <f t="shared" ref="G47" si="55">F47-H47</f>
        <v>8972.9000000003725</v>
      </c>
      <c r="H47" s="23">
        <f>VLOOKUP($A41, cluster_load_noFA!$A$1:$P$10, T$47, FALSE)</f>
        <v>-7663278.9000000004</v>
      </c>
      <c r="I47" s="23">
        <f>VLOOKUP($A41, cluster_load_noFA!$A$1:$P$10, U$47, FALSE)</f>
        <v>12621.9944</v>
      </c>
      <c r="J47" s="25"/>
      <c r="K47" s="26" t="str">
        <f t="shared" ref="K47" si="56">IF($F47&lt;0, "--", G47/$F47)</f>
        <v>--</v>
      </c>
      <c r="L47" s="26" t="str">
        <f t="shared" ref="L47" si="57">IF($F47&lt;0, "--", H47/$F47)</f>
        <v>--</v>
      </c>
      <c r="M47" s="26"/>
      <c r="N47" s="55">
        <f>B43</f>
        <v>2</v>
      </c>
      <c r="O47" s="55">
        <f t="shared" ref="O47:U47" si="58">C43</f>
        <v>0</v>
      </c>
      <c r="P47" s="55">
        <f t="shared" si="58"/>
        <v>4</v>
      </c>
      <c r="Q47" s="55">
        <f t="shared" si="58"/>
        <v>7</v>
      </c>
      <c r="R47" s="55">
        <f t="shared" si="58"/>
        <v>11</v>
      </c>
      <c r="S47" s="55">
        <f t="shared" si="58"/>
        <v>0</v>
      </c>
      <c r="T47" s="55">
        <f t="shared" si="58"/>
        <v>14</v>
      </c>
      <c r="U47" s="55">
        <f t="shared" si="58"/>
        <v>8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spans="1:33" ht="15" customHeight="1" x14ac:dyDescent="0.15">
      <c r="A48" s="28"/>
      <c r="B48" s="25"/>
      <c r="C48" s="25"/>
      <c r="D48" s="25"/>
      <c r="E48" s="25"/>
      <c r="F48" s="25"/>
      <c r="G48" s="29"/>
      <c r="H48" s="25"/>
      <c r="I48" s="25"/>
      <c r="J48" s="25"/>
      <c r="K48" s="25"/>
      <c r="L48" s="25"/>
      <c r="M48" s="25"/>
      <c r="N48" s="25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spans="1:33" ht="15" customHeight="1" x14ac:dyDescent="0.15">
      <c r="A49" s="30" t="s">
        <v>127</v>
      </c>
      <c r="B49" s="31">
        <f t="shared" ref="B49:I49" si="59">SUM(B47:B47)</f>
        <v>550179.61399999994</v>
      </c>
      <c r="C49" s="31">
        <f t="shared" si="59"/>
        <v>9391565.9900000002</v>
      </c>
      <c r="D49" s="31">
        <f t="shared" si="59"/>
        <v>2849539.14</v>
      </c>
      <c r="E49" s="31">
        <f t="shared" si="59"/>
        <v>1112279.1499999999</v>
      </c>
      <c r="F49" s="31">
        <f t="shared" si="59"/>
        <v>-7654306</v>
      </c>
      <c r="G49" s="31">
        <f t="shared" si="59"/>
        <v>8972.9000000003725</v>
      </c>
      <c r="H49" s="31">
        <f t="shared" si="59"/>
        <v>-7663278.9000000004</v>
      </c>
      <c r="I49" s="31">
        <f t="shared" si="59"/>
        <v>12621.9944</v>
      </c>
      <c r="J49" s="32"/>
      <c r="K49" s="33" t="str">
        <f t="shared" ref="K49" si="60">IF($F49&lt;0, "--", G49/$F49)</f>
        <v>--</v>
      </c>
      <c r="L49" s="33" t="str">
        <f t="shared" ref="L49" si="61">IF($F49&lt;0, "--", H49/$F49)</f>
        <v>--</v>
      </c>
      <c r="M49" s="47"/>
      <c r="N49" s="4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1" spans="1:33" ht="15" customHeight="1" x14ac:dyDescent="0.15">
      <c r="B51" s="43">
        <v>4</v>
      </c>
      <c r="D51" s="42">
        <f>MATCH(D55,focusarea_loads!$A$1:$R$1,0)</f>
        <v>5</v>
      </c>
      <c r="E51" s="42">
        <f>MATCH(E$19,focusarea_loads!$A$1:$R$1,0)</f>
        <v>8</v>
      </c>
      <c r="F51" s="42">
        <f>MATCH(F$19,focusarea_loads!$A$1:$R$1,0)</f>
        <v>14</v>
      </c>
      <c r="G51" s="10"/>
      <c r="H51" s="42">
        <f>MATCH(H$19,focusarea_loads!$A$1:$R$1,0)</f>
        <v>17</v>
      </c>
      <c r="I51" s="42">
        <f>MATCH(I$19,focusarea_loads!$A$1:$R$1,0)</f>
        <v>11</v>
      </c>
    </row>
    <row r="52" spans="1:33" ht="17" customHeight="1" x14ac:dyDescent="0.15">
      <c r="A52" s="41"/>
      <c r="B52" s="43">
        <v>2</v>
      </c>
      <c r="D52" s="42">
        <f>MATCH(D55,cluster_load_noFA!$A$1:$P$1,0)</f>
        <v>3</v>
      </c>
      <c r="E52" s="42">
        <f>MATCH(E55,cluster_load_noFA!$A$1:$P$1,0)</f>
        <v>6</v>
      </c>
      <c r="F52" s="42">
        <f>MATCH(F55,cluster_load_noFA!$A$1:$P$1,0)</f>
        <v>12</v>
      </c>
      <c r="G52" s="42"/>
      <c r="H52" s="42">
        <f>MATCH(H55,cluster_load_noFA!$A$1:$P$1,0)</f>
        <v>15</v>
      </c>
      <c r="I52" s="42">
        <f>MATCH(I55,cluster_load_noFA!$A$1:$P$1,0)</f>
        <v>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 x14ac:dyDescent="0.15">
      <c r="A53" s="12" t="s">
        <v>125</v>
      </c>
      <c r="B53" s="13"/>
      <c r="C53" s="14" t="s">
        <v>109</v>
      </c>
      <c r="D53" s="15" t="s">
        <v>110</v>
      </c>
      <c r="E53" s="15"/>
      <c r="F53" s="16"/>
      <c r="G53" s="15"/>
      <c r="H53" s="15"/>
      <c r="I53" s="15"/>
      <c r="J53" s="17"/>
      <c r="K53" s="15" t="s">
        <v>111</v>
      </c>
      <c r="L53" s="15"/>
      <c r="M53" s="53"/>
      <c r="N53" s="5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40" customFormat="1" ht="34" customHeight="1" x14ac:dyDescent="0.15">
      <c r="A54" s="39" t="str">
        <f>_xlfn.CONCAT(A41," Cluster")</f>
        <v>Kirkwood - Cohansey Aquifer Cluster</v>
      </c>
      <c r="B54" s="18" t="s">
        <v>112</v>
      </c>
      <c r="C54" s="18" t="s">
        <v>113</v>
      </c>
      <c r="D54" s="18" t="s">
        <v>114</v>
      </c>
      <c r="E54" s="18" t="s">
        <v>115</v>
      </c>
      <c r="F54" s="18" t="s">
        <v>116</v>
      </c>
      <c r="G54" s="18" t="s">
        <v>117</v>
      </c>
      <c r="H54" s="18" t="s">
        <v>118</v>
      </c>
      <c r="I54" s="18" t="s">
        <v>119</v>
      </c>
      <c r="J54" s="18"/>
      <c r="K54" s="18" t="s">
        <v>120</v>
      </c>
      <c r="L54" s="18" t="s">
        <v>121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5" customHeight="1" x14ac:dyDescent="0.15">
      <c r="A55" s="19"/>
      <c r="B55" s="19"/>
      <c r="C55" s="19"/>
      <c r="D55" s="19" t="s">
        <v>4</v>
      </c>
      <c r="E55" s="19" t="s">
        <v>7</v>
      </c>
      <c r="F55" s="19" t="s">
        <v>13</v>
      </c>
      <c r="G55" s="19"/>
      <c r="H55" s="19" t="s">
        <v>16</v>
      </c>
      <c r="I55" s="19" t="s">
        <v>10</v>
      </c>
      <c r="J55" s="19"/>
      <c r="K55" s="56" t="s">
        <v>128</v>
      </c>
      <c r="L55" s="57"/>
      <c r="M55" s="54"/>
      <c r="N55" s="54"/>
      <c r="O55" s="20"/>
      <c r="P55" s="20"/>
      <c r="Q55" s="20"/>
      <c r="R55" s="21"/>
      <c r="S55" s="20"/>
      <c r="T55" s="20"/>
      <c r="U55" s="20"/>
      <c r="V55" s="20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5" customHeight="1" x14ac:dyDescent="0.15">
      <c r="A56" s="28" t="s">
        <v>126</v>
      </c>
      <c r="B56" s="23">
        <f>VLOOKUP($A41, cluster_load_noFA!$A$1:$P$10, N56, FALSE)</f>
        <v>550179.61399999994</v>
      </c>
      <c r="C56" s="23">
        <f>D56 - SUM(E56:F56)</f>
        <v>170555.68</v>
      </c>
      <c r="D56" s="23">
        <f>VLOOKUP($A41, cluster_load_noFA!$A$1:$P$10, P56, FALSE)</f>
        <v>160820.201</v>
      </c>
      <c r="E56" s="23">
        <f>VLOOKUP($A41, cluster_load_noFA!$A$1:$P$10, Q56, FALSE)</f>
        <v>104214.651</v>
      </c>
      <c r="F56" s="23">
        <f>VLOOKUP($A41, cluster_load_noFA!$A$1:$P$10, R56, FALSE)</f>
        <v>-113950.13</v>
      </c>
      <c r="G56" s="24">
        <f t="shared" ref="G56" si="62">F56-H56</f>
        <v>1338.2099999999919</v>
      </c>
      <c r="H56" s="23">
        <f>VLOOKUP($A41, cluster_load_noFA!$A$1:$P$10, T56, FALSE)</f>
        <v>-115288.34</v>
      </c>
      <c r="I56" s="23">
        <f>VLOOKUP($A41, cluster_load_noFA!$A$1:$P$10, U56, FALSE)</f>
        <v>2099.19859</v>
      </c>
      <c r="J56" s="25"/>
      <c r="K56" s="26" t="str">
        <f t="shared" ref="K56" si="63">IF($F56&lt;0, "--", G56/$F56)</f>
        <v>--</v>
      </c>
      <c r="L56" s="26" t="str">
        <f t="shared" ref="L56" si="64">IF($F56&lt;0, "--", H56/$F56)</f>
        <v>--</v>
      </c>
      <c r="M56" s="26"/>
      <c r="N56" s="55">
        <f>B52</f>
        <v>2</v>
      </c>
      <c r="O56" s="55">
        <f t="shared" ref="O56" si="65">C52</f>
        <v>0</v>
      </c>
      <c r="P56" s="55">
        <f t="shared" ref="P56" si="66">D52</f>
        <v>3</v>
      </c>
      <c r="Q56" s="55">
        <f t="shared" ref="Q56" si="67">E52</f>
        <v>6</v>
      </c>
      <c r="R56" s="55">
        <f t="shared" ref="R56" si="68">F52</f>
        <v>12</v>
      </c>
      <c r="S56" s="55">
        <f t="shared" ref="S56" si="69">G52</f>
        <v>0</v>
      </c>
      <c r="T56" s="55">
        <f t="shared" ref="T56" si="70">H52</f>
        <v>15</v>
      </c>
      <c r="U56" s="55">
        <f t="shared" ref="U56" si="71">I52</f>
        <v>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spans="1:33" ht="15" customHeight="1" x14ac:dyDescent="0.15">
      <c r="A57" s="28"/>
      <c r="B57" s="25"/>
      <c r="C57" s="25"/>
      <c r="D57" s="25"/>
      <c r="E57" s="25"/>
      <c r="F57" s="25"/>
      <c r="G57" s="29"/>
      <c r="H57" s="25"/>
      <c r="I57" s="25"/>
      <c r="J57" s="25"/>
      <c r="K57" s="25"/>
      <c r="L57" s="25"/>
      <c r="M57" s="25"/>
      <c r="N57" s="2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spans="1:33" ht="15" customHeight="1" x14ac:dyDescent="0.15">
      <c r="A58" s="30" t="s">
        <v>127</v>
      </c>
      <c r="B58" s="31">
        <f t="shared" ref="B58:I58" si="72">SUM(B56:B56)</f>
        <v>550179.61399999994</v>
      </c>
      <c r="C58" s="31">
        <f t="shared" si="72"/>
        <v>170555.68</v>
      </c>
      <c r="D58" s="31">
        <f t="shared" si="72"/>
        <v>160820.201</v>
      </c>
      <c r="E58" s="31">
        <f t="shared" si="72"/>
        <v>104214.651</v>
      </c>
      <c r="F58" s="31">
        <f t="shared" si="72"/>
        <v>-113950.13</v>
      </c>
      <c r="G58" s="31">
        <f t="shared" si="72"/>
        <v>1338.2099999999919</v>
      </c>
      <c r="H58" s="31">
        <f t="shared" si="72"/>
        <v>-115288.34</v>
      </c>
      <c r="I58" s="31">
        <f t="shared" si="72"/>
        <v>2099.19859</v>
      </c>
      <c r="J58" s="32"/>
      <c r="K58" s="33" t="str">
        <f t="shared" ref="K58" si="73">IF($F58&lt;0, "--", G58/$F58)</f>
        <v>--</v>
      </c>
      <c r="L58" s="33" t="str">
        <f t="shared" ref="L58" si="74">IF($F58&lt;0, "--", H58/$F58)</f>
        <v>--</v>
      </c>
      <c r="M58" s="47"/>
      <c r="N58" s="4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spans="1:33" ht="15" customHeight="1" x14ac:dyDescent="0.15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7"/>
      <c r="L59" s="47"/>
      <c r="M59" s="47"/>
      <c r="N59" s="4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spans="1:33" ht="15" customHeight="1" x14ac:dyDescent="0.15">
      <c r="B60" s="43">
        <v>4</v>
      </c>
      <c r="D60" s="42">
        <f>MATCH(D64,focusarea_loads!$A$1:$R$1,0)</f>
        <v>7</v>
      </c>
      <c r="E60" s="42" t="e">
        <f>MATCH(E64,focusarea_loads!$A$1:$R$1,0)</f>
        <v>#N/A</v>
      </c>
      <c r="F60" s="42">
        <f>MATCH(F64,focusarea_loads!$A$1:$R$1,0)</f>
        <v>15</v>
      </c>
      <c r="G60" s="42" t="e">
        <f>MATCH(G64,focusarea_loads!$A$1:$R$1,0)</f>
        <v>#N/A</v>
      </c>
      <c r="H60" s="42">
        <f>MATCH(H64,focusarea_loads!$A$1:$R$1,0)</f>
        <v>18</v>
      </c>
      <c r="I60" s="42">
        <f>MATCH(I64,focusarea_loads!$A$1:$R$1,0)</f>
        <v>12</v>
      </c>
    </row>
    <row r="61" spans="1:33" ht="17" customHeight="1" x14ac:dyDescent="0.15">
      <c r="A61" s="41"/>
      <c r="B61" s="43">
        <v>2</v>
      </c>
      <c r="D61" s="42">
        <f>MATCH(D64,cluster_load_noFA!$A$1:$P$1,0)</f>
        <v>5</v>
      </c>
      <c r="E61" s="42" t="e">
        <f>MATCH(E64,cluster_load_noFA!$A$1:$P$1,0)</f>
        <v>#N/A</v>
      </c>
      <c r="F61" s="42">
        <f>MATCH(F64,cluster_load_noFA!$A$1:$P$1,0)</f>
        <v>13</v>
      </c>
      <c r="G61" s="42" t="e">
        <f>MATCH(G64,cluster_load_noFA!$A$1:$P$1,0)</f>
        <v>#N/A</v>
      </c>
      <c r="H61" s="42">
        <f>MATCH(H64,cluster_load_noFA!$A$1:$P$1,0)</f>
        <v>16</v>
      </c>
      <c r="I61" s="42">
        <f>MATCH(I64,cluster_load_noFA!$A$1:$P$1,0)</f>
        <v>10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5" customHeight="1" x14ac:dyDescent="0.15">
      <c r="A62" s="12" t="s">
        <v>125</v>
      </c>
      <c r="B62" s="13"/>
      <c r="C62" s="14" t="s">
        <v>124</v>
      </c>
      <c r="D62" s="15" t="s">
        <v>110</v>
      </c>
      <c r="E62" s="15"/>
      <c r="F62" s="16"/>
      <c r="G62" s="15"/>
      <c r="H62" s="15"/>
      <c r="I62" s="15"/>
      <c r="J62" s="17"/>
      <c r="K62" s="15" t="s">
        <v>111</v>
      </c>
      <c r="L62" s="15"/>
      <c r="M62" s="53"/>
      <c r="N62" s="5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s="40" customFormat="1" ht="34" customHeight="1" x14ac:dyDescent="0.15">
      <c r="A63" s="39" t="str">
        <f>_xlfn.CONCAT(A41," Cluster")</f>
        <v>Kirkwood - Cohansey Aquifer Cluster</v>
      </c>
      <c r="B63" s="18" t="s">
        <v>112</v>
      </c>
      <c r="C63" s="18" t="s">
        <v>113</v>
      </c>
      <c r="D63" s="18" t="s">
        <v>114</v>
      </c>
      <c r="E63" s="18" t="s">
        <v>115</v>
      </c>
      <c r="F63" s="18" t="s">
        <v>116</v>
      </c>
      <c r="G63" s="18" t="s">
        <v>117</v>
      </c>
      <c r="H63" s="18" t="s">
        <v>118</v>
      </c>
      <c r="I63" s="18" t="s">
        <v>119</v>
      </c>
      <c r="J63" s="18"/>
      <c r="K63" s="18" t="s">
        <v>120</v>
      </c>
      <c r="L63" s="18" t="s">
        <v>121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5" customHeight="1" x14ac:dyDescent="0.15">
      <c r="A64" s="36"/>
      <c r="B64" s="36"/>
      <c r="C64" s="36"/>
      <c r="D64" s="19" t="s">
        <v>6</v>
      </c>
      <c r="E64" s="36"/>
      <c r="F64" s="19" t="s">
        <v>14</v>
      </c>
      <c r="G64" s="36"/>
      <c r="H64" s="19" t="s">
        <v>17</v>
      </c>
      <c r="I64" s="19" t="s">
        <v>11</v>
      </c>
      <c r="J64" s="36"/>
      <c r="K64" s="56" t="s">
        <v>122</v>
      </c>
      <c r="L64" s="57"/>
      <c r="M64" s="54"/>
      <c r="N64" s="54"/>
      <c r="O64" s="37"/>
      <c r="P64" s="37"/>
      <c r="Q64" s="37"/>
      <c r="R64" s="38"/>
      <c r="S64" s="37"/>
      <c r="T64" s="37"/>
      <c r="U64" s="37"/>
      <c r="V64" s="37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spans="1:33" ht="15" customHeight="1" x14ac:dyDescent="0.15">
      <c r="A65" s="28" t="s">
        <v>126</v>
      </c>
      <c r="B65" s="23">
        <f>VLOOKUP($A41, cluster_load_noFA!$A$1:$P$10, N65, FALSE)</f>
        <v>550179.61399999994</v>
      </c>
      <c r="C65" s="23">
        <f>D65 - SUM(E65:F65)</f>
        <v>508255927</v>
      </c>
      <c r="D65" s="23">
        <f>VLOOKUP($A41, cluster_load_noFA!$A$1:$P$10, P65, FALSE)</f>
        <v>182163755</v>
      </c>
      <c r="E65" s="23">
        <v>0</v>
      </c>
      <c r="F65" s="23">
        <f>VLOOKUP($A41, cluster_load_noFA!$A$1:$P$10, R65, FALSE)</f>
        <v>-326092172</v>
      </c>
      <c r="G65" s="24">
        <f t="shared" ref="G65" si="75">F65-H65</f>
        <v>1835192</v>
      </c>
      <c r="H65" s="23">
        <f>VLOOKUP($A41, cluster_load_noFA!$A$1:$P$10, T65, FALSE)</f>
        <v>-327927364</v>
      </c>
      <c r="I65" s="23">
        <f>VLOOKUP($A41, cluster_load_noFA!$A$1:$P$10, U65, FALSE)</f>
        <v>8552734.4499999993</v>
      </c>
      <c r="J65" s="25"/>
      <c r="K65" s="26" t="str">
        <f t="shared" ref="K65" si="76">IF($F65&lt;0, "--", G65/$F65)</f>
        <v>--</v>
      </c>
      <c r="L65" s="26" t="str">
        <f t="shared" ref="L65" si="77">IF($F65&lt;0, "--", H65/$F65)</f>
        <v>--</v>
      </c>
      <c r="M65" s="26"/>
      <c r="N65" s="55">
        <f>B61</f>
        <v>2</v>
      </c>
      <c r="O65" s="55">
        <f t="shared" ref="O65" si="78">C61</f>
        <v>0</v>
      </c>
      <c r="P65" s="55">
        <f t="shared" ref="P65" si="79">D61</f>
        <v>5</v>
      </c>
      <c r="Q65" s="55" t="e">
        <f t="shared" ref="Q65" si="80">E61</f>
        <v>#N/A</v>
      </c>
      <c r="R65" s="55">
        <f t="shared" ref="R65" si="81">F61</f>
        <v>13</v>
      </c>
      <c r="S65" s="55" t="e">
        <f t="shared" ref="S65" si="82">G61</f>
        <v>#N/A</v>
      </c>
      <c r="T65" s="55">
        <f t="shared" ref="T65" si="83">H61</f>
        <v>16</v>
      </c>
      <c r="U65" s="55">
        <f t="shared" ref="U65" si="84">I61</f>
        <v>10</v>
      </c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spans="1:33" ht="15" customHeight="1" x14ac:dyDescent="0.15">
      <c r="A66" s="28"/>
      <c r="B66" s="25"/>
      <c r="C66" s="25"/>
      <c r="D66" s="25"/>
      <c r="E66" s="25"/>
      <c r="F66" s="25"/>
      <c r="G66" s="29"/>
      <c r="H66" s="25"/>
      <c r="I66" s="25"/>
      <c r="J66" s="25"/>
      <c r="K66" s="25"/>
      <c r="L66" s="25"/>
      <c r="M66" s="25"/>
      <c r="N66" s="25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spans="1:33" ht="15" customHeight="1" x14ac:dyDescent="0.15">
      <c r="A67" s="30" t="s">
        <v>127</v>
      </c>
      <c r="B67" s="31">
        <f t="shared" ref="B67:I67" si="85">SUM(B65:B65)</f>
        <v>550179.61399999994</v>
      </c>
      <c r="C67" s="31">
        <f t="shared" si="85"/>
        <v>508255927</v>
      </c>
      <c r="D67" s="31">
        <f t="shared" si="85"/>
        <v>182163755</v>
      </c>
      <c r="E67" s="31">
        <f t="shared" si="85"/>
        <v>0</v>
      </c>
      <c r="F67" s="31">
        <f t="shared" si="85"/>
        <v>-326092172</v>
      </c>
      <c r="G67" s="31">
        <f t="shared" si="85"/>
        <v>1835192</v>
      </c>
      <c r="H67" s="31">
        <f t="shared" si="85"/>
        <v>-327927364</v>
      </c>
      <c r="I67" s="31">
        <f t="shared" si="85"/>
        <v>8552734.4499999993</v>
      </c>
      <c r="J67" s="32"/>
      <c r="K67" s="33" t="str">
        <f t="shared" ref="K67" si="86">IF($F67&lt;0, "--", G67/$F67)</f>
        <v>--</v>
      </c>
      <c r="L67" s="33" t="str">
        <f t="shared" ref="L67" si="87">IF($F67&lt;0, "--", H67/$F67)</f>
        <v>--</v>
      </c>
      <c r="M67" s="47"/>
      <c r="N67" s="4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spans="1:33" ht="15" customHeight="1" x14ac:dyDescent="0.1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s="49" customFormat="1" ht="15" customHeight="1" x14ac:dyDescent="0.15">
      <c r="A69" s="50" t="s">
        <v>24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 t="s">
        <v>129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15" customHeight="1" x14ac:dyDescent="0.15">
      <c r="A70" s="9"/>
      <c r="B70" s="43">
        <v>4</v>
      </c>
      <c r="D70" s="42">
        <f>MATCH(D74,focusarea_loads!$A$1:$R$1,0)</f>
        <v>6</v>
      </c>
      <c r="E70" s="42">
        <f>MATCH(E74,focusarea_loads!$A$1:$R$1,0)</f>
        <v>9</v>
      </c>
      <c r="F70" s="42">
        <f>MATCH(F74,focusarea_loads!$A$1:$R$1,0)</f>
        <v>13</v>
      </c>
      <c r="G70" s="42"/>
      <c r="H70" s="42">
        <f>MATCH(H74,focusarea_loads!$A$1:$R$1,0)</f>
        <v>16</v>
      </c>
      <c r="I70" s="42">
        <f>MATCH(I74,focusarea_loads!$A$1:$R$1,0)</f>
        <v>10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" customHeight="1" x14ac:dyDescent="0.15">
      <c r="A71" s="41"/>
      <c r="B71" s="43">
        <v>2</v>
      </c>
      <c r="D71" s="42">
        <f>MATCH(D74,cluster_load_noFA!$A$1:$P$1,0)</f>
        <v>4</v>
      </c>
      <c r="E71" s="42">
        <f>MATCH(E74,cluster_load_noFA!$A$1:$P$1,0)</f>
        <v>7</v>
      </c>
      <c r="F71" s="42">
        <f>MATCH(F74,cluster_load_noFA!$A$1:$P$1,0)</f>
        <v>11</v>
      </c>
      <c r="G71" s="42"/>
      <c r="H71" s="42">
        <f>MATCH(H74,cluster_load_noFA!$A$1:$P$1,0)</f>
        <v>14</v>
      </c>
      <c r="I71" s="42">
        <f>MATCH(I74,cluster_load_noFA!$A$1:$P$1,0)</f>
        <v>8</v>
      </c>
      <c r="J71" s="3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" customHeight="1" x14ac:dyDescent="0.15">
      <c r="A72" s="12" t="s">
        <v>125</v>
      </c>
      <c r="B72" s="13"/>
      <c r="C72" s="14" t="s">
        <v>123</v>
      </c>
      <c r="D72" s="15" t="s">
        <v>110</v>
      </c>
      <c r="E72" s="15"/>
      <c r="F72" s="16"/>
      <c r="G72" s="15"/>
      <c r="H72" s="15"/>
      <c r="I72" s="15"/>
      <c r="J72" s="17"/>
      <c r="K72" s="15" t="s">
        <v>111</v>
      </c>
      <c r="L72" s="15"/>
      <c r="M72" s="53"/>
      <c r="N72" s="53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s="40" customFormat="1" ht="34" customHeight="1" x14ac:dyDescent="0.15">
      <c r="A73" s="39" t="str">
        <f>_xlfn.CONCAT(A69," Cluster")</f>
        <v>Middle Schuylkill Cluster</v>
      </c>
      <c r="B73" s="18" t="s">
        <v>112</v>
      </c>
      <c r="C73" s="18" t="s">
        <v>113</v>
      </c>
      <c r="D73" s="18" t="s">
        <v>114</v>
      </c>
      <c r="E73" s="18" t="s">
        <v>115</v>
      </c>
      <c r="F73" s="18" t="s">
        <v>116</v>
      </c>
      <c r="G73" s="18" t="s">
        <v>117</v>
      </c>
      <c r="H73" s="18" t="s">
        <v>118</v>
      </c>
      <c r="I73" s="18" t="s">
        <v>119</v>
      </c>
      <c r="J73" s="18"/>
      <c r="K73" s="18" t="s">
        <v>120</v>
      </c>
      <c r="L73" s="18" t="s">
        <v>121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5" customHeight="1" x14ac:dyDescent="0.15">
      <c r="A74" s="36"/>
      <c r="B74" s="36"/>
      <c r="C74" s="36"/>
      <c r="D74" s="19" t="s">
        <v>5</v>
      </c>
      <c r="E74" s="19" t="s">
        <v>8</v>
      </c>
      <c r="F74" s="19" t="s">
        <v>12</v>
      </c>
      <c r="G74" s="36"/>
      <c r="H74" s="19" t="s">
        <v>15</v>
      </c>
      <c r="I74" s="19" t="s">
        <v>9</v>
      </c>
      <c r="J74" s="36"/>
      <c r="K74" s="56" t="s">
        <v>128</v>
      </c>
      <c r="L74" s="57"/>
      <c r="M74" s="54"/>
      <c r="N74" s="54"/>
      <c r="O74" s="37"/>
      <c r="P74" s="37"/>
      <c r="Q74" s="37"/>
      <c r="R74" s="38"/>
      <c r="S74" s="37"/>
      <c r="T74" s="37"/>
      <c r="U74" s="37"/>
      <c r="V74" s="37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3" ht="15" customHeight="1" x14ac:dyDescent="0.15">
      <c r="A75" s="22" t="s">
        <v>23</v>
      </c>
      <c r="B75" s="23">
        <f>VLOOKUP($A75, focusarea_loads!$A$1:$R$83, N75, FALSE)</f>
        <v>141.0247</v>
      </c>
      <c r="C75" s="23">
        <f>D75 - SUM(E75:F75)</f>
        <v>2407.2916289999998</v>
      </c>
      <c r="D75" s="23">
        <f>VLOOKUP($A75, focusarea_loads!$A$1:$R$83, P75, FALSE)</f>
        <v>2762.9312</v>
      </c>
      <c r="E75" s="23">
        <f>VLOOKUP($A75, focusarea_loads!$A$1:$R$83, Q75, FALSE)</f>
        <v>0</v>
      </c>
      <c r="F75" s="23">
        <f>VLOOKUP($A75, focusarea_loads!$A$1:$R$83, R75, FALSE)</f>
        <v>355.63957099999999</v>
      </c>
      <c r="G75" s="24">
        <f>F75-H75</f>
        <v>0</v>
      </c>
      <c r="H75" s="23">
        <f>VLOOKUP($A75, focusarea_loads!$A$1:$R$83, T75, FALSE)</f>
        <v>355.63957099999999</v>
      </c>
      <c r="I75" s="23">
        <f>VLOOKUP($A75, focusarea_loads!$A$1:$R$83, U75, FALSE)</f>
        <v>0</v>
      </c>
      <c r="J75" s="25"/>
      <c r="K75" s="26">
        <f>IF($F75&lt;0, "--", G75/$F75)</f>
        <v>0</v>
      </c>
      <c r="L75" s="26">
        <f>IF($F75&lt;0, "--", H75/$F75)</f>
        <v>1</v>
      </c>
      <c r="M75" s="26"/>
      <c r="N75" s="52">
        <f t="shared" ref="N75" si="88">B70</f>
        <v>4</v>
      </c>
      <c r="O75" s="52"/>
      <c r="P75" s="52">
        <f>D70</f>
        <v>6</v>
      </c>
      <c r="Q75" s="52">
        <f>E70</f>
        <v>9</v>
      </c>
      <c r="R75" s="52">
        <f>F70</f>
        <v>13</v>
      </c>
      <c r="S75" s="52"/>
      <c r="T75" s="52">
        <f>H70</f>
        <v>16</v>
      </c>
      <c r="U75" s="52">
        <f>I70</f>
        <v>10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spans="1:33" ht="15" customHeight="1" x14ac:dyDescent="0.15">
      <c r="A76" s="22" t="s">
        <v>25</v>
      </c>
      <c r="B76" s="23">
        <f>VLOOKUP($A76, focusarea_loads!$A$1:$R$83, N76, FALSE)</f>
        <v>15.829499999999999</v>
      </c>
      <c r="C76" s="23">
        <f t="shared" ref="C76:C77" si="89">D76 - SUM(E76:F76)</f>
        <v>270.209565</v>
      </c>
      <c r="D76" s="23">
        <f>VLOOKUP($A76, focusarea_loads!$A$1:$R$83, P76, FALSE)</f>
        <v>229.6585</v>
      </c>
      <c r="E76" s="23">
        <f>VLOOKUP($A76, focusarea_loads!$A$1:$R$83, Q76, FALSE)</f>
        <v>6.6199867271648003</v>
      </c>
      <c r="F76" s="23">
        <f>VLOOKUP($A76, focusarea_loads!$A$1:$R$83, R76, FALSE)</f>
        <v>-47.171051727164802</v>
      </c>
      <c r="G76" s="24">
        <f t="shared" ref="G76:G92" si="90">F76-H76</f>
        <v>0</v>
      </c>
      <c r="H76" s="23">
        <f>VLOOKUP($A76, focusarea_loads!$A$1:$R$83, T76, FALSE)</f>
        <v>-47.171051727164802</v>
      </c>
      <c r="I76" s="23">
        <f>VLOOKUP($A76, focusarea_loads!$A$1:$R$83, U76, FALSE)</f>
        <v>0</v>
      </c>
      <c r="J76" s="25"/>
      <c r="K76" s="26" t="str">
        <f t="shared" ref="K76:K92" si="91">IF($F76&lt;0, "--", G76/$F76)</f>
        <v>--</v>
      </c>
      <c r="L76" s="26" t="str">
        <f t="shared" ref="L76:L92" si="92">IF($F76&lt;0, "--", H76/$F76)</f>
        <v>--</v>
      </c>
      <c r="M76" s="26"/>
      <c r="N76" s="51">
        <f t="shared" ref="N76:N77" si="93">N75</f>
        <v>4</v>
      </c>
      <c r="O76" s="51"/>
      <c r="P76" s="51">
        <f>P75</f>
        <v>6</v>
      </c>
      <c r="Q76" s="51">
        <f t="shared" ref="Q76:Q77" si="94">Q75</f>
        <v>9</v>
      </c>
      <c r="R76" s="51">
        <f t="shared" ref="R76:R77" si="95">R75</f>
        <v>13</v>
      </c>
      <c r="S76" s="51"/>
      <c r="T76" s="51">
        <f t="shared" ref="T76:T77" si="96">T75</f>
        <v>16</v>
      </c>
      <c r="U76" s="51">
        <f t="shared" ref="U76:U77" si="97">U75</f>
        <v>10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3" ht="15" customHeight="1" x14ac:dyDescent="0.15">
      <c r="A77" s="22" t="s">
        <v>26</v>
      </c>
      <c r="B77" s="23">
        <f>VLOOKUP($A77, focusarea_loads!$A$1:$R$83, N77, FALSE)</f>
        <v>648.47329999999999</v>
      </c>
      <c r="C77" s="23">
        <f t="shared" si="89"/>
        <v>11069.439231000002</v>
      </c>
      <c r="D77" s="23">
        <f>VLOOKUP($A77, focusarea_loads!$A$1:$R$83, P77, FALSE)</f>
        <v>11937.852199999999</v>
      </c>
      <c r="E77" s="23">
        <f>VLOOKUP($A77, focusarea_loads!$A$1:$R$83, Q77, FALSE)</f>
        <v>0</v>
      </c>
      <c r="F77" s="23">
        <f>VLOOKUP($A77, focusarea_loads!$A$1:$R$83, R77, FALSE)</f>
        <v>868.41296899999804</v>
      </c>
      <c r="G77" s="24">
        <f t="shared" si="90"/>
        <v>481.88349999999804</v>
      </c>
      <c r="H77" s="23">
        <f>VLOOKUP($A77, focusarea_loads!$A$1:$R$83, T77, FALSE)</f>
        <v>386.52946900000001</v>
      </c>
      <c r="I77" s="23">
        <f>VLOOKUP($A77, focusarea_loads!$A$1:$R$83, U77, FALSE)</f>
        <v>0</v>
      </c>
      <c r="J77" s="25"/>
      <c r="K77" s="26">
        <f t="shared" si="91"/>
        <v>0.5549013167720197</v>
      </c>
      <c r="L77" s="26">
        <f t="shared" si="92"/>
        <v>0.4450986832279803</v>
      </c>
      <c r="M77" s="26"/>
      <c r="N77" s="51">
        <f t="shared" si="93"/>
        <v>4</v>
      </c>
      <c r="O77" s="51"/>
      <c r="P77" s="51">
        <f t="shared" ref="P77" si="98">P76</f>
        <v>6</v>
      </c>
      <c r="Q77" s="51">
        <f t="shared" si="94"/>
        <v>9</v>
      </c>
      <c r="R77" s="51">
        <f t="shared" si="95"/>
        <v>13</v>
      </c>
      <c r="S77" s="51"/>
      <c r="T77" s="51">
        <f t="shared" si="96"/>
        <v>16</v>
      </c>
      <c r="U77" s="51">
        <f t="shared" si="97"/>
        <v>10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spans="1:33" ht="15" customHeight="1" x14ac:dyDescent="0.15">
      <c r="A78" s="22" t="s">
        <v>27</v>
      </c>
      <c r="B78" s="23">
        <f>VLOOKUP($A78, focusarea_loads!$A$1:$R$83, N78, FALSE)</f>
        <v>488.91829999999999</v>
      </c>
      <c r="C78" s="23">
        <f t="shared" ref="C78:C91" si="99">D78 - SUM(E78:F78)</f>
        <v>8345.8353810000099</v>
      </c>
      <c r="D78" s="23">
        <f>VLOOKUP($A78, focusarea_loads!$A$1:$R$83, P78, FALSE)</f>
        <v>9764.0200999999997</v>
      </c>
      <c r="E78" s="23">
        <f>VLOOKUP($A78, focusarea_loads!$A$1:$R$83, Q78, FALSE)</f>
        <v>0</v>
      </c>
      <c r="F78" s="23">
        <f>VLOOKUP($A78, focusarea_loads!$A$1:$R$83, R78, FALSE)</f>
        <v>1418.1847189999901</v>
      </c>
      <c r="G78" s="24">
        <f t="shared" ref="G78:G91" si="100">F78-H78</f>
        <v>0</v>
      </c>
      <c r="H78" s="23">
        <f>VLOOKUP($A78, focusarea_loads!$A$1:$R$83, T78, FALSE)</f>
        <v>1418.1847189999901</v>
      </c>
      <c r="I78" s="23">
        <f>VLOOKUP($A78, focusarea_loads!$A$1:$R$83, U78, FALSE)</f>
        <v>0</v>
      </c>
      <c r="J78" s="25"/>
      <c r="K78" s="26">
        <f t="shared" ref="K78:K91" si="101">IF($F78&lt;0, "--", G78/$F78)</f>
        <v>0</v>
      </c>
      <c r="L78" s="26">
        <f t="shared" ref="L78:L91" si="102">IF($F78&lt;0, "--", H78/$F78)</f>
        <v>1</v>
      </c>
      <c r="M78" s="26"/>
      <c r="N78" s="51">
        <f t="shared" ref="N78:N91" si="103">N77</f>
        <v>4</v>
      </c>
      <c r="O78" s="51"/>
      <c r="P78" s="51">
        <f t="shared" ref="P78:P91" si="104">P77</f>
        <v>6</v>
      </c>
      <c r="Q78" s="51">
        <f t="shared" ref="Q78:Q91" si="105">Q77</f>
        <v>9</v>
      </c>
      <c r="R78" s="51">
        <f t="shared" ref="R78:R91" si="106">R77</f>
        <v>13</v>
      </c>
      <c r="S78" s="51"/>
      <c r="T78" s="51">
        <f t="shared" ref="T78:T91" si="107">T77</f>
        <v>16</v>
      </c>
      <c r="U78" s="51">
        <f t="shared" ref="U78:U91" si="108">U77</f>
        <v>10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spans="1:33" ht="15" customHeight="1" x14ac:dyDescent="0.15">
      <c r="A79" s="22" t="s">
        <v>28</v>
      </c>
      <c r="B79" s="23">
        <f>VLOOKUP($A79, focusarea_loads!$A$1:$R$83, N79, FALSE)</f>
        <v>1761.2097000000001</v>
      </c>
      <c r="C79" s="23">
        <f t="shared" si="99"/>
        <v>30063.849579000002</v>
      </c>
      <c r="D79" s="23">
        <f>VLOOKUP($A79, focusarea_loads!$A$1:$R$83, P79, FALSE)</f>
        <v>20786.295600000001</v>
      </c>
      <c r="E79" s="23">
        <f>VLOOKUP($A79, focusarea_loads!$A$1:$R$83, Q79, FALSE)</f>
        <v>0</v>
      </c>
      <c r="F79" s="23">
        <f>VLOOKUP($A79, focusarea_loads!$A$1:$R$83, R79, FALSE)</f>
        <v>-9277.5539790000003</v>
      </c>
      <c r="G79" s="24">
        <f t="shared" si="100"/>
        <v>253.1275999999998</v>
      </c>
      <c r="H79" s="23">
        <f>VLOOKUP($A79, focusarea_loads!$A$1:$R$83, T79, FALSE)</f>
        <v>-9530.6815790000001</v>
      </c>
      <c r="I79" s="23">
        <f>VLOOKUP($A79, focusarea_loads!$A$1:$R$83, U79, FALSE)</f>
        <v>0</v>
      </c>
      <c r="J79" s="25"/>
      <c r="K79" s="26" t="str">
        <f t="shared" si="101"/>
        <v>--</v>
      </c>
      <c r="L79" s="26" t="str">
        <f t="shared" si="102"/>
        <v>--</v>
      </c>
      <c r="M79" s="26"/>
      <c r="N79" s="51">
        <f t="shared" si="103"/>
        <v>4</v>
      </c>
      <c r="O79" s="51"/>
      <c r="P79" s="51">
        <f t="shared" si="104"/>
        <v>6</v>
      </c>
      <c r="Q79" s="51">
        <f t="shared" si="105"/>
        <v>9</v>
      </c>
      <c r="R79" s="51">
        <f t="shared" si="106"/>
        <v>13</v>
      </c>
      <c r="S79" s="51"/>
      <c r="T79" s="51">
        <f t="shared" si="107"/>
        <v>16</v>
      </c>
      <c r="U79" s="51">
        <f t="shared" si="108"/>
        <v>10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spans="1:33" ht="15" customHeight="1" x14ac:dyDescent="0.15">
      <c r="A80" s="22" t="s">
        <v>29</v>
      </c>
      <c r="B80" s="23">
        <f>VLOOKUP($A80, focusarea_loads!$A$1:$R$83, N80, FALSE)</f>
        <v>907.31920000000002</v>
      </c>
      <c r="C80" s="23">
        <f t="shared" si="99"/>
        <v>15487.938743999999</v>
      </c>
      <c r="D80" s="23">
        <f>VLOOKUP($A80, focusarea_loads!$A$1:$R$83, P80, FALSE)</f>
        <v>14040.653899999999</v>
      </c>
      <c r="E80" s="23">
        <f>VLOOKUP($A80, focusarea_loads!$A$1:$R$83, Q80, FALSE)</f>
        <v>0</v>
      </c>
      <c r="F80" s="23">
        <f>VLOOKUP($A80, focusarea_loads!$A$1:$R$83, R80, FALSE)</f>
        <v>-1447.284844</v>
      </c>
      <c r="G80" s="24">
        <f t="shared" si="100"/>
        <v>517.23659999999995</v>
      </c>
      <c r="H80" s="23">
        <f>VLOOKUP($A80, focusarea_loads!$A$1:$R$83, T80, FALSE)</f>
        <v>-1964.521444</v>
      </c>
      <c r="I80" s="23">
        <f>VLOOKUP($A80, focusarea_loads!$A$1:$R$83, U80, FALSE)</f>
        <v>0</v>
      </c>
      <c r="J80" s="25"/>
      <c r="K80" s="26" t="str">
        <f t="shared" si="101"/>
        <v>--</v>
      </c>
      <c r="L80" s="26" t="str">
        <f t="shared" si="102"/>
        <v>--</v>
      </c>
      <c r="M80" s="26"/>
      <c r="N80" s="51">
        <f t="shared" si="103"/>
        <v>4</v>
      </c>
      <c r="O80" s="51"/>
      <c r="P80" s="51">
        <f t="shared" si="104"/>
        <v>6</v>
      </c>
      <c r="Q80" s="51">
        <f t="shared" si="105"/>
        <v>9</v>
      </c>
      <c r="R80" s="51">
        <f t="shared" si="106"/>
        <v>13</v>
      </c>
      <c r="S80" s="51"/>
      <c r="T80" s="51">
        <f t="shared" si="107"/>
        <v>16</v>
      </c>
      <c r="U80" s="51">
        <f t="shared" si="108"/>
        <v>10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spans="1:33" ht="15" customHeight="1" x14ac:dyDescent="0.15">
      <c r="A81" s="22" t="s">
        <v>30</v>
      </c>
      <c r="B81" s="23">
        <f>VLOOKUP($A81, focusarea_loads!$A$1:$R$83, N81, FALSE)</f>
        <v>335.13799999999998</v>
      </c>
      <c r="C81" s="23">
        <f t="shared" si="99"/>
        <v>5720.80565999999</v>
      </c>
      <c r="D81" s="23">
        <f>VLOOKUP($A81, focusarea_loads!$A$1:$R$83, P81, FALSE)</f>
        <v>4453.7368999999999</v>
      </c>
      <c r="E81" s="23">
        <f>VLOOKUP($A81, focusarea_loads!$A$1:$R$83, Q81, FALSE)</f>
        <v>0</v>
      </c>
      <c r="F81" s="23">
        <f>VLOOKUP($A81, focusarea_loads!$A$1:$R$83, R81, FALSE)</f>
        <v>-1267.0687599999901</v>
      </c>
      <c r="G81" s="24">
        <f t="shared" si="100"/>
        <v>0</v>
      </c>
      <c r="H81" s="23">
        <f>VLOOKUP($A81, focusarea_loads!$A$1:$R$83, T81, FALSE)</f>
        <v>-1267.0687599999901</v>
      </c>
      <c r="I81" s="23">
        <f>VLOOKUP($A81, focusarea_loads!$A$1:$R$83, U81, FALSE)</f>
        <v>0</v>
      </c>
      <c r="J81" s="25"/>
      <c r="K81" s="26" t="str">
        <f t="shared" si="101"/>
        <v>--</v>
      </c>
      <c r="L81" s="26" t="str">
        <f t="shared" si="102"/>
        <v>--</v>
      </c>
      <c r="M81" s="26"/>
      <c r="N81" s="51">
        <f t="shared" si="103"/>
        <v>4</v>
      </c>
      <c r="O81" s="51"/>
      <c r="P81" s="51">
        <f t="shared" si="104"/>
        <v>6</v>
      </c>
      <c r="Q81" s="51">
        <f t="shared" si="105"/>
        <v>9</v>
      </c>
      <c r="R81" s="51">
        <f t="shared" si="106"/>
        <v>13</v>
      </c>
      <c r="S81" s="51"/>
      <c r="T81" s="51">
        <f t="shared" si="107"/>
        <v>16</v>
      </c>
      <c r="U81" s="51">
        <f t="shared" si="108"/>
        <v>10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spans="1:33" ht="15" customHeight="1" x14ac:dyDescent="0.15">
      <c r="A82" s="22" t="s">
        <v>31</v>
      </c>
      <c r="B82" s="23">
        <f>VLOOKUP($A82, focusarea_loads!$A$1:$R$83, N82, FALSE)</f>
        <v>473.25209999999998</v>
      </c>
      <c r="C82" s="23">
        <f t="shared" si="99"/>
        <v>8078.4133469999997</v>
      </c>
      <c r="D82" s="23">
        <f>VLOOKUP($A82, focusarea_loads!$A$1:$R$83, P82, FALSE)</f>
        <v>5218.5933999999997</v>
      </c>
      <c r="E82" s="23">
        <f>VLOOKUP($A82, focusarea_loads!$A$1:$R$83, Q82, FALSE)</f>
        <v>0</v>
      </c>
      <c r="F82" s="23">
        <f>VLOOKUP($A82, focusarea_loads!$A$1:$R$83, R82, FALSE)</f>
        <v>-2859.819947</v>
      </c>
      <c r="G82" s="24">
        <f t="shared" si="100"/>
        <v>3.6831999999899381</v>
      </c>
      <c r="H82" s="23">
        <f>VLOOKUP($A82, focusarea_loads!$A$1:$R$83, T82, FALSE)</f>
        <v>-2863.5031469999899</v>
      </c>
      <c r="I82" s="23">
        <f>VLOOKUP($A82, focusarea_loads!$A$1:$R$83, U82, FALSE)</f>
        <v>0</v>
      </c>
      <c r="J82" s="25"/>
      <c r="K82" s="26" t="str">
        <f t="shared" si="101"/>
        <v>--</v>
      </c>
      <c r="L82" s="26" t="str">
        <f t="shared" si="102"/>
        <v>--</v>
      </c>
      <c r="M82" s="26"/>
      <c r="N82" s="51">
        <f t="shared" si="103"/>
        <v>4</v>
      </c>
      <c r="O82" s="51"/>
      <c r="P82" s="51">
        <f t="shared" si="104"/>
        <v>6</v>
      </c>
      <c r="Q82" s="51">
        <f t="shared" si="105"/>
        <v>9</v>
      </c>
      <c r="R82" s="51">
        <f t="shared" si="106"/>
        <v>13</v>
      </c>
      <c r="S82" s="51"/>
      <c r="T82" s="51">
        <f t="shared" si="107"/>
        <v>16</v>
      </c>
      <c r="U82" s="51">
        <f t="shared" si="108"/>
        <v>10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spans="1:33" ht="15" customHeight="1" x14ac:dyDescent="0.15">
      <c r="A83" s="22" t="s">
        <v>32</v>
      </c>
      <c r="B83" s="23">
        <f>VLOOKUP($A83, focusarea_loads!$A$1:$R$83, N83, FALSE)</f>
        <v>1386.2165</v>
      </c>
      <c r="C83" s="23">
        <f t="shared" si="99"/>
        <v>23662.715655</v>
      </c>
      <c r="D83" s="23">
        <f>VLOOKUP($A83, focusarea_loads!$A$1:$R$83, P83, FALSE)</f>
        <v>21486.4038</v>
      </c>
      <c r="E83" s="23">
        <f>VLOOKUP($A83, focusarea_loads!$A$1:$R$83, Q83, FALSE)</f>
        <v>0</v>
      </c>
      <c r="F83" s="23">
        <f>VLOOKUP($A83, focusarea_loads!$A$1:$R$83, R83, FALSE)</f>
        <v>-2176.3118549999999</v>
      </c>
      <c r="G83" s="24">
        <f t="shared" si="100"/>
        <v>0</v>
      </c>
      <c r="H83" s="23">
        <f>VLOOKUP($A83, focusarea_loads!$A$1:$R$83, T83, FALSE)</f>
        <v>-2176.3118549999999</v>
      </c>
      <c r="I83" s="23">
        <f>VLOOKUP($A83, focusarea_loads!$A$1:$R$83, U83, FALSE)</f>
        <v>0</v>
      </c>
      <c r="J83" s="25"/>
      <c r="K83" s="26" t="str">
        <f t="shared" si="101"/>
        <v>--</v>
      </c>
      <c r="L83" s="26" t="str">
        <f t="shared" si="102"/>
        <v>--</v>
      </c>
      <c r="M83" s="26"/>
      <c r="N83" s="51">
        <f t="shared" si="103"/>
        <v>4</v>
      </c>
      <c r="O83" s="51"/>
      <c r="P83" s="51">
        <f t="shared" si="104"/>
        <v>6</v>
      </c>
      <c r="Q83" s="51">
        <f t="shared" si="105"/>
        <v>9</v>
      </c>
      <c r="R83" s="51">
        <f t="shared" si="106"/>
        <v>13</v>
      </c>
      <c r="S83" s="51"/>
      <c r="T83" s="51">
        <f t="shared" si="107"/>
        <v>16</v>
      </c>
      <c r="U83" s="51">
        <f t="shared" si="108"/>
        <v>10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spans="1:33" ht="15" customHeight="1" x14ac:dyDescent="0.15">
      <c r="A84" s="22" t="s">
        <v>33</v>
      </c>
      <c r="B84" s="23">
        <f>VLOOKUP($A84, focusarea_loads!$A$1:$R$83, N84, FALSE)</f>
        <v>788.58450000000005</v>
      </c>
      <c r="C84" s="23">
        <f t="shared" si="99"/>
        <v>13461.137414999999</v>
      </c>
      <c r="D84" s="23">
        <f>VLOOKUP($A84, focusarea_loads!$A$1:$R$83, P84, FALSE)</f>
        <v>9537.7356999999993</v>
      </c>
      <c r="E84" s="23">
        <f>VLOOKUP($A84, focusarea_loads!$A$1:$R$83, Q84, FALSE)</f>
        <v>0</v>
      </c>
      <c r="F84" s="23">
        <f>VLOOKUP($A84, focusarea_loads!$A$1:$R$83, R84, FALSE)</f>
        <v>-3923.401715</v>
      </c>
      <c r="G84" s="24">
        <f t="shared" si="100"/>
        <v>0</v>
      </c>
      <c r="H84" s="23">
        <f>VLOOKUP($A84, focusarea_loads!$A$1:$R$83, T84, FALSE)</f>
        <v>-3923.401715</v>
      </c>
      <c r="I84" s="23">
        <f>VLOOKUP($A84, focusarea_loads!$A$1:$R$83, U84, FALSE)</f>
        <v>0</v>
      </c>
      <c r="J84" s="25"/>
      <c r="K84" s="26" t="str">
        <f t="shared" si="101"/>
        <v>--</v>
      </c>
      <c r="L84" s="26" t="str">
        <f t="shared" si="102"/>
        <v>--</v>
      </c>
      <c r="M84" s="26"/>
      <c r="N84" s="51">
        <f t="shared" si="103"/>
        <v>4</v>
      </c>
      <c r="O84" s="51"/>
      <c r="P84" s="51">
        <f t="shared" si="104"/>
        <v>6</v>
      </c>
      <c r="Q84" s="51">
        <f t="shared" si="105"/>
        <v>9</v>
      </c>
      <c r="R84" s="51">
        <f t="shared" si="106"/>
        <v>13</v>
      </c>
      <c r="S84" s="51"/>
      <c r="T84" s="51">
        <f t="shared" si="107"/>
        <v>16</v>
      </c>
      <c r="U84" s="51">
        <f t="shared" si="108"/>
        <v>10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spans="1:33" ht="15" customHeight="1" x14ac:dyDescent="0.15">
      <c r="A85" s="22" t="s">
        <v>34</v>
      </c>
      <c r="B85" s="23">
        <f>VLOOKUP($A85, focusarea_loads!$A$1:$R$83, N85, FALSE)</f>
        <v>2.8782999999999999</v>
      </c>
      <c r="C85" s="23">
        <f t="shared" si="99"/>
        <v>49.132581000000002</v>
      </c>
      <c r="D85" s="23">
        <f>VLOOKUP($A85, focusarea_loads!$A$1:$R$83, P85, FALSE)</f>
        <v>49.5792</v>
      </c>
      <c r="E85" s="23">
        <f>VLOOKUP($A85, focusarea_loads!$A$1:$R$83, Q85, FALSE)</f>
        <v>0</v>
      </c>
      <c r="F85" s="23">
        <f>VLOOKUP($A85, focusarea_loads!$A$1:$R$83, R85, FALSE)</f>
        <v>0.44661900000000099</v>
      </c>
      <c r="G85" s="24">
        <f t="shared" si="100"/>
        <v>0</v>
      </c>
      <c r="H85" s="23">
        <f>VLOOKUP($A85, focusarea_loads!$A$1:$R$83, T85, FALSE)</f>
        <v>0.44661900000000099</v>
      </c>
      <c r="I85" s="23">
        <f>VLOOKUP($A85, focusarea_loads!$A$1:$R$83, U85, FALSE)</f>
        <v>0</v>
      </c>
      <c r="J85" s="25"/>
      <c r="K85" s="26">
        <f t="shared" si="101"/>
        <v>0</v>
      </c>
      <c r="L85" s="26">
        <f t="shared" si="102"/>
        <v>1</v>
      </c>
      <c r="M85" s="26"/>
      <c r="N85" s="51">
        <f t="shared" si="103"/>
        <v>4</v>
      </c>
      <c r="O85" s="51"/>
      <c r="P85" s="51">
        <f t="shared" si="104"/>
        <v>6</v>
      </c>
      <c r="Q85" s="51">
        <f t="shared" si="105"/>
        <v>9</v>
      </c>
      <c r="R85" s="51">
        <f t="shared" si="106"/>
        <v>13</v>
      </c>
      <c r="S85" s="51"/>
      <c r="T85" s="51">
        <f t="shared" si="107"/>
        <v>16</v>
      </c>
      <c r="U85" s="51">
        <f t="shared" si="108"/>
        <v>10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spans="1:33" ht="15" customHeight="1" x14ac:dyDescent="0.15">
      <c r="A86" s="22" t="s">
        <v>35</v>
      </c>
      <c r="B86" s="23">
        <f>VLOOKUP($A86, focusarea_loads!$A$1:$R$83, N86, FALSE)</f>
        <v>1571.1940999999999</v>
      </c>
      <c r="C86" s="23">
        <f t="shared" si="99"/>
        <v>26820.283286999944</v>
      </c>
      <c r="D86" s="23">
        <f>VLOOKUP($A86, focusarea_loads!$A$1:$R$83, P86, FALSE)</f>
        <v>16449.575499999999</v>
      </c>
      <c r="E86" s="23">
        <f>VLOOKUP($A86, focusarea_loads!$A$1:$R$83, Q86, FALSE)</f>
        <v>20.129959640155199</v>
      </c>
      <c r="F86" s="23">
        <f>VLOOKUP($A86, focusarea_loads!$A$1:$R$83, R86, FALSE)</f>
        <v>-10390.8377466401</v>
      </c>
      <c r="G86" s="24">
        <f t="shared" si="100"/>
        <v>0</v>
      </c>
      <c r="H86" s="23">
        <f>VLOOKUP($A86, focusarea_loads!$A$1:$R$83, T86, FALSE)</f>
        <v>-10390.8377466401</v>
      </c>
      <c r="I86" s="23">
        <f>VLOOKUP($A86, focusarea_loads!$A$1:$R$83, U86, FALSE)</f>
        <v>0</v>
      </c>
      <c r="J86" s="25"/>
      <c r="K86" s="26" t="str">
        <f t="shared" si="101"/>
        <v>--</v>
      </c>
      <c r="L86" s="26" t="str">
        <f t="shared" si="102"/>
        <v>--</v>
      </c>
      <c r="M86" s="26"/>
      <c r="N86" s="51">
        <f t="shared" si="103"/>
        <v>4</v>
      </c>
      <c r="O86" s="51"/>
      <c r="P86" s="51">
        <f t="shared" si="104"/>
        <v>6</v>
      </c>
      <c r="Q86" s="51">
        <f t="shared" si="105"/>
        <v>9</v>
      </c>
      <c r="R86" s="51">
        <f t="shared" si="106"/>
        <v>13</v>
      </c>
      <c r="S86" s="51"/>
      <c r="T86" s="51">
        <f t="shared" si="107"/>
        <v>16</v>
      </c>
      <c r="U86" s="51">
        <f t="shared" si="108"/>
        <v>10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spans="1:33" ht="15" customHeight="1" x14ac:dyDescent="0.15">
      <c r="A87" s="22" t="s">
        <v>36</v>
      </c>
      <c r="B87" s="23">
        <f>VLOOKUP($A87, focusarea_loads!$A$1:$R$83, N87, FALSE)</f>
        <v>573.3768</v>
      </c>
      <c r="C87" s="23">
        <f t="shared" si="99"/>
        <v>9787.5419759999986</v>
      </c>
      <c r="D87" s="23">
        <f>VLOOKUP($A87, focusarea_loads!$A$1:$R$83, P87, FALSE)</f>
        <v>9353.4092999999993</v>
      </c>
      <c r="E87" s="23">
        <f>VLOOKUP($A87, focusarea_loads!$A$1:$R$83, Q87, FALSE)</f>
        <v>2105.0357794790002</v>
      </c>
      <c r="F87" s="23">
        <f>VLOOKUP($A87, focusarea_loads!$A$1:$R$83, R87, FALSE)</f>
        <v>-2539.1684554789999</v>
      </c>
      <c r="G87" s="24">
        <f t="shared" si="100"/>
        <v>249.2476999999999</v>
      </c>
      <c r="H87" s="23">
        <f>VLOOKUP($A87, focusarea_loads!$A$1:$R$83, T87, FALSE)</f>
        <v>-2788.4161554789998</v>
      </c>
      <c r="I87" s="23">
        <f>VLOOKUP($A87, focusarea_loads!$A$1:$R$83, U87, FALSE)</f>
        <v>0</v>
      </c>
      <c r="J87" s="25"/>
      <c r="K87" s="26" t="str">
        <f t="shared" si="101"/>
        <v>--</v>
      </c>
      <c r="L87" s="26" t="str">
        <f t="shared" si="102"/>
        <v>--</v>
      </c>
      <c r="M87" s="26"/>
      <c r="N87" s="51">
        <f t="shared" si="103"/>
        <v>4</v>
      </c>
      <c r="O87" s="51"/>
      <c r="P87" s="51">
        <f t="shared" si="104"/>
        <v>6</v>
      </c>
      <c r="Q87" s="51">
        <f t="shared" si="105"/>
        <v>9</v>
      </c>
      <c r="R87" s="51">
        <f t="shared" si="106"/>
        <v>13</v>
      </c>
      <c r="S87" s="51"/>
      <c r="T87" s="51">
        <f t="shared" si="107"/>
        <v>16</v>
      </c>
      <c r="U87" s="51">
        <f t="shared" si="108"/>
        <v>10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spans="1:33" ht="15" customHeight="1" x14ac:dyDescent="0.15">
      <c r="A88" s="22" t="s">
        <v>37</v>
      </c>
      <c r="B88" s="23">
        <f>VLOOKUP($A88, focusarea_loads!$A$1:$R$83, N88, FALSE)</f>
        <v>922.12570000000005</v>
      </c>
      <c r="C88" s="23">
        <f t="shared" si="99"/>
        <v>15740.685699000011</v>
      </c>
      <c r="D88" s="23">
        <f>VLOOKUP($A88, focusarea_loads!$A$1:$R$83, P88, FALSE)</f>
        <v>17523.4022</v>
      </c>
      <c r="E88" s="23">
        <f>VLOOKUP($A88, focusarea_loads!$A$1:$R$83, Q88, FALSE)</f>
        <v>0</v>
      </c>
      <c r="F88" s="23">
        <f>VLOOKUP($A88, focusarea_loads!$A$1:$R$83, R88, FALSE)</f>
        <v>1782.7165009999901</v>
      </c>
      <c r="G88" s="24">
        <f t="shared" si="100"/>
        <v>296.95820000000003</v>
      </c>
      <c r="H88" s="23">
        <f>VLOOKUP($A88, focusarea_loads!$A$1:$R$83, T88, FALSE)</f>
        <v>1485.7583009999901</v>
      </c>
      <c r="I88" s="23">
        <f>VLOOKUP($A88, focusarea_loads!$A$1:$R$83, U88, FALSE)</f>
        <v>0</v>
      </c>
      <c r="J88" s="25"/>
      <c r="K88" s="26">
        <f t="shared" si="101"/>
        <v>0.16657623342434169</v>
      </c>
      <c r="L88" s="26">
        <f t="shared" si="102"/>
        <v>0.83342376657565831</v>
      </c>
      <c r="M88" s="26"/>
      <c r="N88" s="51">
        <f t="shared" si="103"/>
        <v>4</v>
      </c>
      <c r="O88" s="51"/>
      <c r="P88" s="51">
        <f t="shared" si="104"/>
        <v>6</v>
      </c>
      <c r="Q88" s="51">
        <f t="shared" si="105"/>
        <v>9</v>
      </c>
      <c r="R88" s="51">
        <f t="shared" si="106"/>
        <v>13</v>
      </c>
      <c r="S88" s="51"/>
      <c r="T88" s="51">
        <f t="shared" si="107"/>
        <v>16</v>
      </c>
      <c r="U88" s="51">
        <f t="shared" si="108"/>
        <v>10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spans="1:33" ht="15" customHeight="1" x14ac:dyDescent="0.15">
      <c r="A89" s="22" t="s">
        <v>38</v>
      </c>
      <c r="B89" s="23">
        <f>VLOOKUP($A89, focusarea_loads!$A$1:$R$83, N89, FALSE)</f>
        <v>2966.2968999999998</v>
      </c>
      <c r="C89" s="23">
        <f t="shared" si="99"/>
        <v>50634.688083000059</v>
      </c>
      <c r="D89" s="23">
        <f>VLOOKUP($A89, focusarea_loads!$A$1:$R$83, P89, FALSE)</f>
        <v>70646.744900000005</v>
      </c>
      <c r="E89" s="23">
        <f>VLOOKUP($A89, focusarea_loads!$A$1:$R$83, Q89, FALSE)</f>
        <v>982.36803038744404</v>
      </c>
      <c r="F89" s="23">
        <f>VLOOKUP($A89, focusarea_loads!$A$1:$R$83, R89, FALSE)</f>
        <v>19029.6887866125</v>
      </c>
      <c r="G89" s="24">
        <f t="shared" si="100"/>
        <v>4192.4367999999995</v>
      </c>
      <c r="H89" s="23">
        <f>VLOOKUP($A89, focusarea_loads!$A$1:$R$83, T89, FALSE)</f>
        <v>14837.2519866125</v>
      </c>
      <c r="I89" s="23">
        <f>VLOOKUP($A89, focusarea_loads!$A$1:$R$83, U89, FALSE)</f>
        <v>0</v>
      </c>
      <c r="J89" s="25"/>
      <c r="K89" s="26">
        <f t="shared" si="101"/>
        <v>0.22031031862956182</v>
      </c>
      <c r="L89" s="26">
        <f t="shared" si="102"/>
        <v>0.77968968137043815</v>
      </c>
      <c r="M89" s="26"/>
      <c r="N89" s="51">
        <f t="shared" si="103"/>
        <v>4</v>
      </c>
      <c r="O89" s="51"/>
      <c r="P89" s="51">
        <f t="shared" si="104"/>
        <v>6</v>
      </c>
      <c r="Q89" s="51">
        <f t="shared" si="105"/>
        <v>9</v>
      </c>
      <c r="R89" s="51">
        <f t="shared" si="106"/>
        <v>13</v>
      </c>
      <c r="S89" s="51"/>
      <c r="T89" s="51">
        <f t="shared" si="107"/>
        <v>16</v>
      </c>
      <c r="U89" s="51">
        <f t="shared" si="108"/>
        <v>10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spans="1:33" ht="15" customHeight="1" x14ac:dyDescent="0.15">
      <c r="A90" s="22" t="s">
        <v>39</v>
      </c>
      <c r="B90" s="23">
        <f>VLOOKUP($A90, focusarea_loads!$A$1:$R$83, N90, FALSE)</f>
        <v>14.4824</v>
      </c>
      <c r="C90" s="23">
        <f t="shared" si="99"/>
        <v>247.21456800000101</v>
      </c>
      <c r="D90" s="23">
        <f>VLOOKUP($A90, focusarea_loads!$A$1:$R$83, P90, FALSE)</f>
        <v>692.63900000000001</v>
      </c>
      <c r="E90" s="23">
        <f>VLOOKUP($A90, focusarea_loads!$A$1:$R$83, Q90, FALSE)</f>
        <v>0</v>
      </c>
      <c r="F90" s="23">
        <f>VLOOKUP($A90, focusarea_loads!$A$1:$R$83, R90, FALSE)</f>
        <v>445.424431999999</v>
      </c>
      <c r="G90" s="24">
        <f t="shared" si="100"/>
        <v>0</v>
      </c>
      <c r="H90" s="23">
        <f>VLOOKUP($A90, focusarea_loads!$A$1:$R$83, T90, FALSE)</f>
        <v>445.424431999999</v>
      </c>
      <c r="I90" s="23">
        <f>VLOOKUP($A90, focusarea_loads!$A$1:$R$83, U90, FALSE)</f>
        <v>0</v>
      </c>
      <c r="J90" s="25"/>
      <c r="K90" s="26">
        <f t="shared" si="101"/>
        <v>0</v>
      </c>
      <c r="L90" s="26">
        <f t="shared" si="102"/>
        <v>1</v>
      </c>
      <c r="M90" s="26"/>
      <c r="N90" s="51">
        <f t="shared" si="103"/>
        <v>4</v>
      </c>
      <c r="O90" s="51"/>
      <c r="P90" s="51">
        <f t="shared" si="104"/>
        <v>6</v>
      </c>
      <c r="Q90" s="51">
        <f t="shared" si="105"/>
        <v>9</v>
      </c>
      <c r="R90" s="51">
        <f t="shared" si="106"/>
        <v>13</v>
      </c>
      <c r="S90" s="51"/>
      <c r="T90" s="51">
        <f t="shared" si="107"/>
        <v>16</v>
      </c>
      <c r="U90" s="51">
        <f t="shared" si="108"/>
        <v>10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spans="1:33" ht="15" customHeight="1" x14ac:dyDescent="0.15">
      <c r="A91" s="22" t="s">
        <v>40</v>
      </c>
      <c r="B91" s="23">
        <f>VLOOKUP($A91, focusarea_loads!$A$1:$R$83, N91, FALSE)</f>
        <v>769.23509999999999</v>
      </c>
      <c r="C91" s="23">
        <f t="shared" si="99"/>
        <v>13130.843156999999</v>
      </c>
      <c r="D91" s="23">
        <f>VLOOKUP($A91, focusarea_loads!$A$1:$R$83, P91, FALSE)</f>
        <v>15265.600899999999</v>
      </c>
      <c r="E91" s="23">
        <f>VLOOKUP($A91, focusarea_loads!$A$1:$R$83, Q91, FALSE)</f>
        <v>0</v>
      </c>
      <c r="F91" s="23">
        <f>VLOOKUP($A91, focusarea_loads!$A$1:$R$83, R91, FALSE)</f>
        <v>2134.7577430000001</v>
      </c>
      <c r="G91" s="24">
        <f t="shared" si="100"/>
        <v>92.428600000000188</v>
      </c>
      <c r="H91" s="23">
        <f>VLOOKUP($A91, focusarea_loads!$A$1:$R$83, T91, FALSE)</f>
        <v>2042.3291429999999</v>
      </c>
      <c r="I91" s="23">
        <f>VLOOKUP($A91, focusarea_loads!$A$1:$R$83, U91, FALSE)</f>
        <v>0</v>
      </c>
      <c r="J91" s="25"/>
      <c r="K91" s="26">
        <f t="shared" si="101"/>
        <v>4.329699718999927E-2</v>
      </c>
      <c r="L91" s="26">
        <f t="shared" si="102"/>
        <v>0.95670300281000076</v>
      </c>
      <c r="M91" s="26"/>
      <c r="N91" s="51">
        <f t="shared" si="103"/>
        <v>4</v>
      </c>
      <c r="O91" s="51"/>
      <c r="P91" s="51">
        <f t="shared" si="104"/>
        <v>6</v>
      </c>
      <c r="Q91" s="51">
        <f t="shared" si="105"/>
        <v>9</v>
      </c>
      <c r="R91" s="51">
        <f t="shared" si="106"/>
        <v>13</v>
      </c>
      <c r="S91" s="51"/>
      <c r="T91" s="51">
        <f t="shared" si="107"/>
        <v>16</v>
      </c>
      <c r="U91" s="51">
        <f t="shared" si="108"/>
        <v>10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spans="1:33" ht="15" customHeight="1" x14ac:dyDescent="0.15">
      <c r="A92" s="28" t="s">
        <v>126</v>
      </c>
      <c r="B92" s="23">
        <f>VLOOKUP($A69, cluster_load_noFA!$A$1:$P$10, N92, FALSE)</f>
        <v>189193.00399999999</v>
      </c>
      <c r="C92" s="23">
        <f>D92 - SUM(E92:F92)</f>
        <v>3229524.5599999996</v>
      </c>
      <c r="D92" s="23">
        <f>VLOOKUP($A69, cluster_load_noFA!$A$1:$P$10, P92, FALSE)</f>
        <v>3211020.63</v>
      </c>
      <c r="E92" s="23">
        <f>VLOOKUP($A69, cluster_load_noFA!$A$1:$P$10, Q92, FALSE)</f>
        <v>1610971.57</v>
      </c>
      <c r="F92" s="23">
        <f>VLOOKUP($A69, cluster_load_noFA!$A$1:$P$10, R92, FALSE)</f>
        <v>-1629475.5</v>
      </c>
      <c r="G92" s="24">
        <f t="shared" si="90"/>
        <v>9580.6000000000931</v>
      </c>
      <c r="H92" s="23">
        <f>VLOOKUP($A69, cluster_load_noFA!$A$1:$P$10, T92, FALSE)</f>
        <v>-1639056.1</v>
      </c>
      <c r="I92" s="23">
        <f>VLOOKUP($A69, cluster_load_noFA!$A$1:$P$10, U92, FALSE)</f>
        <v>0</v>
      </c>
      <c r="J92" s="25"/>
      <c r="K92" s="26" t="str">
        <f t="shared" si="91"/>
        <v>--</v>
      </c>
      <c r="L92" s="26" t="str">
        <f t="shared" si="92"/>
        <v>--</v>
      </c>
      <c r="M92" s="26"/>
      <c r="N92" s="55">
        <f>B71</f>
        <v>2</v>
      </c>
      <c r="O92" s="55">
        <f t="shared" ref="O92:U92" si="109">C71</f>
        <v>0</v>
      </c>
      <c r="P92" s="55">
        <f t="shared" si="109"/>
        <v>4</v>
      </c>
      <c r="Q92" s="55">
        <f t="shared" si="109"/>
        <v>7</v>
      </c>
      <c r="R92" s="55">
        <f t="shared" si="109"/>
        <v>11</v>
      </c>
      <c r="S92" s="55">
        <f t="shared" si="109"/>
        <v>0</v>
      </c>
      <c r="T92" s="55">
        <f t="shared" si="109"/>
        <v>14</v>
      </c>
      <c r="U92" s="55">
        <f t="shared" si="109"/>
        <v>8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spans="1:33" ht="15" customHeight="1" x14ac:dyDescent="0.15">
      <c r="A93" s="28"/>
      <c r="B93" s="25"/>
      <c r="C93" s="25"/>
      <c r="D93" s="25"/>
      <c r="E93" s="25"/>
      <c r="F93" s="25"/>
      <c r="G93" s="29"/>
      <c r="H93" s="25"/>
      <c r="I93" s="25"/>
      <c r="J93" s="25"/>
      <c r="K93" s="25"/>
      <c r="L93" s="25"/>
      <c r="M93" s="25"/>
      <c r="N93" s="25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spans="1:33" ht="15" customHeight="1" x14ac:dyDescent="0.15">
      <c r="A94" s="30" t="s">
        <v>127</v>
      </c>
      <c r="B94" s="31">
        <f t="shared" ref="B94:I94" si="110">SUM(B75:B92)</f>
        <v>202958.55909999998</v>
      </c>
      <c r="C94" s="31">
        <f t="shared" si="110"/>
        <v>3464502.5855569998</v>
      </c>
      <c r="D94" s="31">
        <f t="shared" si="110"/>
        <v>3441219.4622999998</v>
      </c>
      <c r="E94" s="31">
        <f t="shared" si="110"/>
        <v>1614085.7237562339</v>
      </c>
      <c r="F94" s="31">
        <f t="shared" si="110"/>
        <v>-1637368.8470132337</v>
      </c>
      <c r="G94" s="31">
        <f t="shared" si="110"/>
        <v>15667.602200000081</v>
      </c>
      <c r="H94" s="31">
        <f t="shared" si="110"/>
        <v>-1653036.4492132338</v>
      </c>
      <c r="I94" s="31">
        <f t="shared" si="110"/>
        <v>0</v>
      </c>
      <c r="J94" s="32"/>
      <c r="K94" s="33" t="str">
        <f t="shared" ref="K94" si="111">IF($F94&lt;0, "--", G94/$F94)</f>
        <v>--</v>
      </c>
      <c r="L94" s="33" t="str">
        <f t="shared" ref="L94" si="112">IF($F94&lt;0, "--", H94/$F94)</f>
        <v>--</v>
      </c>
      <c r="M94" s="47"/>
      <c r="N94" s="4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6" spans="1:33" ht="15" customHeight="1" x14ac:dyDescent="0.15">
      <c r="B96" s="43">
        <v>4</v>
      </c>
      <c r="D96" s="42">
        <f>MATCH(D100,focusarea_loads!$A$1:$R$1,0)</f>
        <v>5</v>
      </c>
      <c r="E96" s="42">
        <f>MATCH(E$19,focusarea_loads!$A$1:$R$1,0)</f>
        <v>8</v>
      </c>
      <c r="F96" s="42">
        <f>MATCH(F$19,focusarea_loads!$A$1:$R$1,0)</f>
        <v>14</v>
      </c>
      <c r="G96" s="10"/>
      <c r="H96" s="42">
        <f>MATCH(H$19,focusarea_loads!$A$1:$R$1,0)</f>
        <v>17</v>
      </c>
      <c r="I96" s="42">
        <f>MATCH(I$19,focusarea_loads!$A$1:$R$1,0)</f>
        <v>11</v>
      </c>
    </row>
    <row r="97" spans="1:33" ht="17" customHeight="1" x14ac:dyDescent="0.15">
      <c r="A97" s="41"/>
      <c r="B97" s="43">
        <v>2</v>
      </c>
      <c r="D97" s="42">
        <f>MATCH(D100,cluster_load_noFA!$A$1:$P$1,0)</f>
        <v>3</v>
      </c>
      <c r="E97" s="42">
        <f>MATCH(E100,cluster_load_noFA!$A$1:$P$1,0)</f>
        <v>6</v>
      </c>
      <c r="F97" s="42">
        <f>MATCH(F100,cluster_load_noFA!$A$1:$P$1,0)</f>
        <v>12</v>
      </c>
      <c r="G97" s="42"/>
      <c r="H97" s="42">
        <f>MATCH(H100,cluster_load_noFA!$A$1:$P$1,0)</f>
        <v>15</v>
      </c>
      <c r="I97" s="42">
        <f>MATCH(I100,cluster_load_noFA!$A$1:$P$1,0)</f>
        <v>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" customHeight="1" x14ac:dyDescent="0.15">
      <c r="A98" s="12" t="s">
        <v>125</v>
      </c>
      <c r="B98" s="13"/>
      <c r="C98" s="14" t="s">
        <v>109</v>
      </c>
      <c r="D98" s="15" t="s">
        <v>110</v>
      </c>
      <c r="E98" s="15"/>
      <c r="F98" s="16"/>
      <c r="G98" s="15"/>
      <c r="H98" s="15"/>
      <c r="I98" s="15"/>
      <c r="J98" s="17"/>
      <c r="K98" s="15" t="s">
        <v>111</v>
      </c>
      <c r="L98" s="15"/>
      <c r="M98" s="53"/>
      <c r="N98" s="5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s="40" customFormat="1" ht="34" customHeight="1" x14ac:dyDescent="0.15">
      <c r="A99" s="39" t="str">
        <f>_xlfn.CONCAT(A69," Cluster")</f>
        <v>Middle Schuylkill Cluster</v>
      </c>
      <c r="B99" s="18" t="s">
        <v>112</v>
      </c>
      <c r="C99" s="18" t="s">
        <v>113</v>
      </c>
      <c r="D99" s="18" t="s">
        <v>114</v>
      </c>
      <c r="E99" s="18" t="s">
        <v>115</v>
      </c>
      <c r="F99" s="18" t="s">
        <v>116</v>
      </c>
      <c r="G99" s="18" t="s">
        <v>117</v>
      </c>
      <c r="H99" s="18" t="s">
        <v>118</v>
      </c>
      <c r="I99" s="18" t="s">
        <v>119</v>
      </c>
      <c r="J99" s="18"/>
      <c r="K99" s="18" t="s">
        <v>120</v>
      </c>
      <c r="L99" s="18" t="s">
        <v>121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5" customHeight="1" x14ac:dyDescent="0.15">
      <c r="A100" s="19"/>
      <c r="B100" s="19"/>
      <c r="C100" s="19"/>
      <c r="D100" s="19" t="s">
        <v>4</v>
      </c>
      <c r="E100" s="19" t="s">
        <v>7</v>
      </c>
      <c r="F100" s="19" t="s">
        <v>13</v>
      </c>
      <c r="G100" s="19"/>
      <c r="H100" s="19" t="s">
        <v>16</v>
      </c>
      <c r="I100" s="19" t="s">
        <v>10</v>
      </c>
      <c r="J100" s="19"/>
      <c r="K100" s="56" t="s">
        <v>128</v>
      </c>
      <c r="L100" s="57"/>
      <c r="M100" s="54"/>
      <c r="N100" s="54"/>
      <c r="O100" s="20"/>
      <c r="P100" s="20"/>
      <c r="Q100" s="20"/>
      <c r="R100" s="21"/>
      <c r="S100" s="20"/>
      <c r="T100" s="20"/>
      <c r="U100" s="20"/>
      <c r="V100" s="20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5" customHeight="1" x14ac:dyDescent="0.15">
      <c r="A101" s="22" t="s">
        <v>23</v>
      </c>
      <c r="B101" s="23">
        <f>VLOOKUP($A101, focusarea_loads!$A$1:$R$83, N101, FALSE)</f>
        <v>141.0247</v>
      </c>
      <c r="C101" s="23">
        <f>D101 - SUM(E101:F101)</f>
        <v>43.717657000000997</v>
      </c>
      <c r="D101" s="23">
        <f>VLOOKUP($A101, focusarea_loads!$A$1:$R$83, P101, FALSE)</f>
        <v>266.68</v>
      </c>
      <c r="E101" s="23">
        <f>VLOOKUP($A101, focusarea_loads!$A$1:$R$83, Q101, FALSE)</f>
        <v>0</v>
      </c>
      <c r="F101" s="23">
        <f>VLOOKUP($A101, focusarea_loads!$A$1:$R$83, R101, FALSE)</f>
        <v>222.96234299999901</v>
      </c>
      <c r="G101" s="24">
        <f>F101-H101</f>
        <v>0</v>
      </c>
      <c r="H101" s="23">
        <f>VLOOKUP($A101, focusarea_loads!$A$1:$R$83, T101, FALSE)</f>
        <v>222.96234299999901</v>
      </c>
      <c r="I101" s="23">
        <f>VLOOKUP($A101, focusarea_loads!$A$1:$R$83, U101, FALSE)</f>
        <v>0</v>
      </c>
      <c r="J101" s="25"/>
      <c r="K101" s="26">
        <f>IF($F101&lt;0, "--", G101/$F101)</f>
        <v>0</v>
      </c>
      <c r="L101" s="26">
        <f>IF($F101&lt;0, "--", H101/$F101)</f>
        <v>1</v>
      </c>
      <c r="M101" s="26"/>
      <c r="N101" s="52">
        <f t="shared" ref="N101" si="113">B96</f>
        <v>4</v>
      </c>
      <c r="O101" s="52"/>
      <c r="P101" s="52">
        <f>D96</f>
        <v>5</v>
      </c>
      <c r="Q101" s="52">
        <f>E96</f>
        <v>8</v>
      </c>
      <c r="R101" s="52">
        <f>F96</f>
        <v>14</v>
      </c>
      <c r="S101" s="52"/>
      <c r="T101" s="52">
        <f>H96</f>
        <v>17</v>
      </c>
      <c r="U101" s="52">
        <f>I96</f>
        <v>11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spans="1:33" ht="15" customHeight="1" x14ac:dyDescent="0.15">
      <c r="A102" s="22" t="s">
        <v>25</v>
      </c>
      <c r="B102" s="23">
        <f>VLOOKUP($A102, focusarea_loads!$A$1:$R$83, N102, FALSE)</f>
        <v>15.829499999999999</v>
      </c>
      <c r="C102" s="23">
        <f t="shared" ref="C102:C103" si="114">D102 - SUM(E102:F102)</f>
        <v>4.9071449999998986</v>
      </c>
      <c r="D102" s="23">
        <f>VLOOKUP($A102, focusarea_loads!$A$1:$R$83, P102, FALSE)</f>
        <v>9.0235000000000003</v>
      </c>
      <c r="E102" s="23">
        <f>VLOOKUP($A102, focusarea_loads!$A$1:$R$83, Q102, FALSE)</f>
        <v>22.4699549485488</v>
      </c>
      <c r="F102" s="23">
        <f>VLOOKUP($A102, focusarea_loads!$A$1:$R$83, R102, FALSE)</f>
        <v>-18.353599948548698</v>
      </c>
      <c r="G102" s="24">
        <f t="shared" ref="G102:G118" si="115">F102-H102</f>
        <v>0</v>
      </c>
      <c r="H102" s="23">
        <f>VLOOKUP($A102, focusarea_loads!$A$1:$R$83, T102, FALSE)</f>
        <v>-18.353599948548698</v>
      </c>
      <c r="I102" s="23">
        <f>VLOOKUP($A102, focusarea_loads!$A$1:$R$83, U102, FALSE)</f>
        <v>0</v>
      </c>
      <c r="J102" s="25"/>
      <c r="K102" s="26" t="str">
        <f t="shared" ref="K102:K118" si="116">IF($F102&lt;0, "--", G102/$F102)</f>
        <v>--</v>
      </c>
      <c r="L102" s="26" t="str">
        <f t="shared" ref="L102:L118" si="117">IF($F102&lt;0, "--", H102/$F102)</f>
        <v>--</v>
      </c>
      <c r="M102" s="26"/>
      <c r="N102" s="51">
        <f t="shared" ref="N102:N103" si="118">N101</f>
        <v>4</v>
      </c>
      <c r="O102" s="51"/>
      <c r="P102" s="51">
        <f>P101</f>
        <v>5</v>
      </c>
      <c r="Q102" s="51">
        <f t="shared" ref="Q102:Q103" si="119">Q101</f>
        <v>8</v>
      </c>
      <c r="R102" s="51">
        <f t="shared" ref="R102:R103" si="120">R101</f>
        <v>14</v>
      </c>
      <c r="S102" s="51"/>
      <c r="T102" s="51">
        <f t="shared" ref="T102:T103" si="121">T101</f>
        <v>17</v>
      </c>
      <c r="U102" s="51">
        <f t="shared" ref="U102:U103" si="122">U101</f>
        <v>11</v>
      </c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spans="1:33" ht="15" customHeight="1" x14ac:dyDescent="0.15">
      <c r="A103" s="22" t="s">
        <v>26</v>
      </c>
      <c r="B103" s="23">
        <f>VLOOKUP($A103, focusarea_loads!$A$1:$R$83, N103, FALSE)</f>
        <v>648.47329999999999</v>
      </c>
      <c r="C103" s="23">
        <f t="shared" si="114"/>
        <v>201.02672300000006</v>
      </c>
      <c r="D103" s="23">
        <f>VLOOKUP($A103, focusarea_loads!$A$1:$R$83, P103, FALSE)</f>
        <v>1161.5135</v>
      </c>
      <c r="E103" s="23">
        <f>VLOOKUP($A103, focusarea_loads!$A$1:$R$83, Q103, FALSE)</f>
        <v>0</v>
      </c>
      <c r="F103" s="23">
        <f>VLOOKUP($A103, focusarea_loads!$A$1:$R$83, R103, FALSE)</f>
        <v>960.48677699999996</v>
      </c>
      <c r="G103" s="24">
        <f t="shared" si="115"/>
        <v>106.97499999999991</v>
      </c>
      <c r="H103" s="23">
        <f>VLOOKUP($A103, focusarea_loads!$A$1:$R$83, T103, FALSE)</f>
        <v>853.51177700000005</v>
      </c>
      <c r="I103" s="23">
        <f>VLOOKUP($A103, focusarea_loads!$A$1:$R$83, U103, FALSE)</f>
        <v>0</v>
      </c>
      <c r="J103" s="25"/>
      <c r="K103" s="26">
        <f t="shared" si="116"/>
        <v>0.11137581751424769</v>
      </c>
      <c r="L103" s="26">
        <f t="shared" si="117"/>
        <v>0.88862418248575237</v>
      </c>
      <c r="M103" s="26"/>
      <c r="N103" s="51">
        <f t="shared" si="118"/>
        <v>4</v>
      </c>
      <c r="O103" s="51"/>
      <c r="P103" s="51">
        <f t="shared" ref="P103" si="123">P102</f>
        <v>5</v>
      </c>
      <c r="Q103" s="51">
        <f t="shared" si="119"/>
        <v>8</v>
      </c>
      <c r="R103" s="51">
        <f t="shared" si="120"/>
        <v>14</v>
      </c>
      <c r="S103" s="51"/>
      <c r="T103" s="51">
        <f t="shared" si="121"/>
        <v>17</v>
      </c>
      <c r="U103" s="51">
        <f t="shared" si="122"/>
        <v>11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spans="1:33" ht="15" customHeight="1" x14ac:dyDescent="0.15">
      <c r="A104" s="22" t="s">
        <v>27</v>
      </c>
      <c r="B104" s="23">
        <f>VLOOKUP($A104, focusarea_loads!$A$1:$R$83, N104, FALSE)</f>
        <v>488.91829999999999</v>
      </c>
      <c r="C104" s="23">
        <f t="shared" ref="C104:C117" si="124">D104 - SUM(E104:F104)</f>
        <v>151.56467300000099</v>
      </c>
      <c r="D104" s="23">
        <f>VLOOKUP($A104, focusarea_loads!$A$1:$R$83, P104, FALSE)</f>
        <v>764.97799999999995</v>
      </c>
      <c r="E104" s="23">
        <f>VLOOKUP($A104, focusarea_loads!$A$1:$R$83, Q104, FALSE)</f>
        <v>0</v>
      </c>
      <c r="F104" s="23">
        <f>VLOOKUP($A104, focusarea_loads!$A$1:$R$83, R104, FALSE)</f>
        <v>613.41332699999896</v>
      </c>
      <c r="G104" s="24">
        <f t="shared" ref="G104:G117" si="125">F104-H104</f>
        <v>0</v>
      </c>
      <c r="H104" s="23">
        <f>VLOOKUP($A104, focusarea_loads!$A$1:$R$83, T104, FALSE)</f>
        <v>613.41332699999896</v>
      </c>
      <c r="I104" s="23">
        <f>VLOOKUP($A104, focusarea_loads!$A$1:$R$83, U104, FALSE)</f>
        <v>0</v>
      </c>
      <c r="J104" s="25"/>
      <c r="K104" s="26">
        <f t="shared" ref="K104:K117" si="126">IF($F104&lt;0, "--", G104/$F104)</f>
        <v>0</v>
      </c>
      <c r="L104" s="26">
        <f t="shared" ref="L104:L117" si="127">IF($F104&lt;0, "--", H104/$F104)</f>
        <v>1</v>
      </c>
      <c r="M104" s="26"/>
      <c r="N104" s="51">
        <f t="shared" ref="N104:N117" si="128">N103</f>
        <v>4</v>
      </c>
      <c r="O104" s="51"/>
      <c r="P104" s="51">
        <f t="shared" ref="P104:P117" si="129">P103</f>
        <v>5</v>
      </c>
      <c r="Q104" s="51">
        <f t="shared" ref="Q104:Q117" si="130">Q103</f>
        <v>8</v>
      </c>
      <c r="R104" s="51">
        <f t="shared" ref="R104:R117" si="131">R103</f>
        <v>14</v>
      </c>
      <c r="S104" s="51"/>
      <c r="T104" s="51">
        <f t="shared" ref="T104:T117" si="132">T103</f>
        <v>17</v>
      </c>
      <c r="U104" s="51">
        <f t="shared" ref="U104:U117" si="133">U103</f>
        <v>11</v>
      </c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spans="1:33" ht="15" customHeight="1" x14ac:dyDescent="0.15">
      <c r="A105" s="22" t="s">
        <v>28</v>
      </c>
      <c r="B105" s="23">
        <f>VLOOKUP($A105, focusarea_loads!$A$1:$R$83, N105, FALSE)</f>
        <v>1761.2097000000001</v>
      </c>
      <c r="C105" s="23">
        <f t="shared" si="124"/>
        <v>545.97500700000001</v>
      </c>
      <c r="D105" s="23">
        <f>VLOOKUP($A105, focusarea_loads!$A$1:$R$83, P105, FALSE)</f>
        <v>1265.1215</v>
      </c>
      <c r="E105" s="23">
        <f>VLOOKUP($A105, focusarea_loads!$A$1:$R$83, Q105, FALSE)</f>
        <v>0</v>
      </c>
      <c r="F105" s="23">
        <f>VLOOKUP($A105, focusarea_loads!$A$1:$R$83, R105, FALSE)</f>
        <v>719.14649299999996</v>
      </c>
      <c r="G105" s="24">
        <f t="shared" si="125"/>
        <v>72.760100000000989</v>
      </c>
      <c r="H105" s="23">
        <f>VLOOKUP($A105, focusarea_loads!$A$1:$R$83, T105, FALSE)</f>
        <v>646.38639299999898</v>
      </c>
      <c r="I105" s="23">
        <f>VLOOKUP($A105, focusarea_loads!$A$1:$R$83, U105, FALSE)</f>
        <v>0</v>
      </c>
      <c r="J105" s="25"/>
      <c r="K105" s="26">
        <f t="shared" si="126"/>
        <v>0.10117563070699838</v>
      </c>
      <c r="L105" s="26">
        <f t="shared" si="127"/>
        <v>0.89882436929300158</v>
      </c>
      <c r="M105" s="26"/>
      <c r="N105" s="51">
        <f t="shared" si="128"/>
        <v>4</v>
      </c>
      <c r="O105" s="51"/>
      <c r="P105" s="51">
        <f t="shared" si="129"/>
        <v>5</v>
      </c>
      <c r="Q105" s="51">
        <f t="shared" si="130"/>
        <v>8</v>
      </c>
      <c r="R105" s="51">
        <f t="shared" si="131"/>
        <v>14</v>
      </c>
      <c r="S105" s="51"/>
      <c r="T105" s="51">
        <f t="shared" si="132"/>
        <v>17</v>
      </c>
      <c r="U105" s="51">
        <f t="shared" si="133"/>
        <v>11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spans="1:33" ht="15" customHeight="1" x14ac:dyDescent="0.15">
      <c r="A106" s="22" t="s">
        <v>29</v>
      </c>
      <c r="B106" s="23">
        <f>VLOOKUP($A106, focusarea_loads!$A$1:$R$83, N106, FALSE)</f>
        <v>907.31920000000002</v>
      </c>
      <c r="C106" s="23">
        <f t="shared" si="124"/>
        <v>281.26895200000092</v>
      </c>
      <c r="D106" s="23">
        <f>VLOOKUP($A106, focusarea_loads!$A$1:$R$83, P106, FALSE)</f>
        <v>825.08799999999997</v>
      </c>
      <c r="E106" s="23">
        <f>VLOOKUP($A106, focusarea_loads!$A$1:$R$83, Q106, FALSE)</f>
        <v>0</v>
      </c>
      <c r="F106" s="23">
        <f>VLOOKUP($A106, focusarea_loads!$A$1:$R$83, R106, FALSE)</f>
        <v>543.81904799999904</v>
      </c>
      <c r="G106" s="24">
        <f t="shared" si="125"/>
        <v>131.94310000000002</v>
      </c>
      <c r="H106" s="23">
        <f>VLOOKUP($A106, focusarea_loads!$A$1:$R$83, T106, FALSE)</f>
        <v>411.87594799999903</v>
      </c>
      <c r="I106" s="23">
        <f>VLOOKUP($A106, focusarea_loads!$A$1:$R$83, U106, FALSE)</f>
        <v>0</v>
      </c>
      <c r="J106" s="25"/>
      <c r="K106" s="26">
        <f t="shared" si="126"/>
        <v>0.2426231675503949</v>
      </c>
      <c r="L106" s="26">
        <f t="shared" si="127"/>
        <v>0.75737683244960508</v>
      </c>
      <c r="M106" s="26"/>
      <c r="N106" s="51">
        <f t="shared" si="128"/>
        <v>4</v>
      </c>
      <c r="O106" s="51"/>
      <c r="P106" s="51">
        <f t="shared" si="129"/>
        <v>5</v>
      </c>
      <c r="Q106" s="51">
        <f t="shared" si="130"/>
        <v>8</v>
      </c>
      <c r="R106" s="51">
        <f t="shared" si="131"/>
        <v>14</v>
      </c>
      <c r="S106" s="51"/>
      <c r="T106" s="51">
        <f t="shared" si="132"/>
        <v>17</v>
      </c>
      <c r="U106" s="51">
        <f t="shared" si="133"/>
        <v>11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spans="1:33" ht="15" customHeight="1" x14ac:dyDescent="0.15">
      <c r="A107" s="22" t="s">
        <v>30</v>
      </c>
      <c r="B107" s="23">
        <f>VLOOKUP($A107, focusarea_loads!$A$1:$R$83, N107, FALSE)</f>
        <v>335.13799999999998</v>
      </c>
      <c r="C107" s="23">
        <f t="shared" si="124"/>
        <v>103.89278000000002</v>
      </c>
      <c r="D107" s="23">
        <f>VLOOKUP($A107, focusarea_loads!$A$1:$R$83, P107, FALSE)</f>
        <v>238.51730000000001</v>
      </c>
      <c r="E107" s="23">
        <f>VLOOKUP($A107, focusarea_loads!$A$1:$R$83, Q107, FALSE)</f>
        <v>0</v>
      </c>
      <c r="F107" s="23">
        <f>VLOOKUP($A107, focusarea_loads!$A$1:$R$83, R107, FALSE)</f>
        <v>134.62451999999999</v>
      </c>
      <c r="G107" s="24">
        <f t="shared" si="125"/>
        <v>0</v>
      </c>
      <c r="H107" s="23">
        <f>VLOOKUP($A107, focusarea_loads!$A$1:$R$83, T107, FALSE)</f>
        <v>134.62451999999999</v>
      </c>
      <c r="I107" s="23">
        <f>VLOOKUP($A107, focusarea_loads!$A$1:$R$83, U107, FALSE)</f>
        <v>0</v>
      </c>
      <c r="J107" s="25"/>
      <c r="K107" s="26">
        <f t="shared" si="126"/>
        <v>0</v>
      </c>
      <c r="L107" s="26">
        <f t="shared" si="127"/>
        <v>1</v>
      </c>
      <c r="M107" s="26"/>
      <c r="N107" s="51">
        <f t="shared" si="128"/>
        <v>4</v>
      </c>
      <c r="O107" s="51"/>
      <c r="P107" s="51">
        <f t="shared" si="129"/>
        <v>5</v>
      </c>
      <c r="Q107" s="51">
        <f t="shared" si="130"/>
        <v>8</v>
      </c>
      <c r="R107" s="51">
        <f t="shared" si="131"/>
        <v>14</v>
      </c>
      <c r="S107" s="51"/>
      <c r="T107" s="51">
        <f t="shared" si="132"/>
        <v>17</v>
      </c>
      <c r="U107" s="51">
        <f t="shared" si="133"/>
        <v>11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spans="1:33" ht="15" customHeight="1" x14ac:dyDescent="0.15">
      <c r="A108" s="22" t="s">
        <v>31</v>
      </c>
      <c r="B108" s="23">
        <f>VLOOKUP($A108, focusarea_loads!$A$1:$R$83, N108, FALSE)</f>
        <v>473.25209999999998</v>
      </c>
      <c r="C108" s="23">
        <f t="shared" si="124"/>
        <v>146.70815099999999</v>
      </c>
      <c r="D108" s="23">
        <f>VLOOKUP($A108, focusarea_loads!$A$1:$R$83, P108, FALSE)</f>
        <v>295.74349999999998</v>
      </c>
      <c r="E108" s="23">
        <f>VLOOKUP($A108, focusarea_loads!$A$1:$R$83, Q108, FALSE)</f>
        <v>0</v>
      </c>
      <c r="F108" s="23">
        <f>VLOOKUP($A108, focusarea_loads!$A$1:$R$83, R108, FALSE)</f>
        <v>149.035349</v>
      </c>
      <c r="G108" s="24">
        <f t="shared" si="125"/>
        <v>1.3744999999999834</v>
      </c>
      <c r="H108" s="23">
        <f>VLOOKUP($A108, focusarea_loads!$A$1:$R$83, T108, FALSE)</f>
        <v>147.66084900000001</v>
      </c>
      <c r="I108" s="23">
        <f>VLOOKUP($A108, focusarea_loads!$A$1:$R$83, U108, FALSE)</f>
        <v>0</v>
      </c>
      <c r="J108" s="25"/>
      <c r="K108" s="26">
        <f t="shared" si="126"/>
        <v>9.2226442197950193E-3</v>
      </c>
      <c r="L108" s="26">
        <f t="shared" si="127"/>
        <v>0.99077735578020498</v>
      </c>
      <c r="M108" s="26"/>
      <c r="N108" s="51">
        <f t="shared" si="128"/>
        <v>4</v>
      </c>
      <c r="O108" s="51"/>
      <c r="P108" s="51">
        <f t="shared" si="129"/>
        <v>5</v>
      </c>
      <c r="Q108" s="51">
        <f t="shared" si="130"/>
        <v>8</v>
      </c>
      <c r="R108" s="51">
        <f t="shared" si="131"/>
        <v>14</v>
      </c>
      <c r="S108" s="51"/>
      <c r="T108" s="51">
        <f t="shared" si="132"/>
        <v>17</v>
      </c>
      <c r="U108" s="51">
        <f t="shared" si="133"/>
        <v>11</v>
      </c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spans="1:33" ht="15" customHeight="1" x14ac:dyDescent="0.15">
      <c r="A109" s="22" t="s">
        <v>32</v>
      </c>
      <c r="B109" s="23">
        <f>VLOOKUP($A109, focusarea_loads!$A$1:$R$83, N109, FALSE)</f>
        <v>1386.2165</v>
      </c>
      <c r="C109" s="23">
        <f t="shared" si="124"/>
        <v>429.72711499999104</v>
      </c>
      <c r="D109" s="23">
        <f>VLOOKUP($A109, focusarea_loads!$A$1:$R$83, P109, FALSE)</f>
        <v>1423.8238999999901</v>
      </c>
      <c r="E109" s="23">
        <f>VLOOKUP($A109, focusarea_loads!$A$1:$R$83, Q109, FALSE)</f>
        <v>0</v>
      </c>
      <c r="F109" s="23">
        <f>VLOOKUP($A109, focusarea_loads!$A$1:$R$83, R109, FALSE)</f>
        <v>994.09678499999904</v>
      </c>
      <c r="G109" s="24">
        <f t="shared" si="125"/>
        <v>0</v>
      </c>
      <c r="H109" s="23">
        <f>VLOOKUP($A109, focusarea_loads!$A$1:$R$83, T109, FALSE)</f>
        <v>994.09678499999904</v>
      </c>
      <c r="I109" s="23">
        <f>VLOOKUP($A109, focusarea_loads!$A$1:$R$83, U109, FALSE)</f>
        <v>0</v>
      </c>
      <c r="J109" s="25"/>
      <c r="K109" s="26">
        <f t="shared" si="126"/>
        <v>0</v>
      </c>
      <c r="L109" s="26">
        <f t="shared" si="127"/>
        <v>1</v>
      </c>
      <c r="M109" s="26"/>
      <c r="N109" s="51">
        <f t="shared" si="128"/>
        <v>4</v>
      </c>
      <c r="O109" s="51"/>
      <c r="P109" s="51">
        <f t="shared" si="129"/>
        <v>5</v>
      </c>
      <c r="Q109" s="51">
        <f t="shared" si="130"/>
        <v>8</v>
      </c>
      <c r="R109" s="51">
        <f t="shared" si="131"/>
        <v>14</v>
      </c>
      <c r="S109" s="51"/>
      <c r="T109" s="51">
        <f t="shared" si="132"/>
        <v>17</v>
      </c>
      <c r="U109" s="51">
        <f t="shared" si="133"/>
        <v>11</v>
      </c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spans="1:33" ht="15" customHeight="1" x14ac:dyDescent="0.15">
      <c r="A110" s="22" t="s">
        <v>33</v>
      </c>
      <c r="B110" s="23">
        <f>VLOOKUP($A110, focusarea_loads!$A$1:$R$83, N110, FALSE)</f>
        <v>788.58450000000005</v>
      </c>
      <c r="C110" s="23">
        <f t="shared" si="124"/>
        <v>244.461195000001</v>
      </c>
      <c r="D110" s="23">
        <f>VLOOKUP($A110, focusarea_loads!$A$1:$R$83, P110, FALSE)</f>
        <v>670.44299999999998</v>
      </c>
      <c r="E110" s="23">
        <f>VLOOKUP($A110, focusarea_loads!$A$1:$R$83, Q110, FALSE)</f>
        <v>0</v>
      </c>
      <c r="F110" s="23">
        <f>VLOOKUP($A110, focusarea_loads!$A$1:$R$83, R110, FALSE)</f>
        <v>425.98180499999899</v>
      </c>
      <c r="G110" s="24">
        <f t="shared" si="125"/>
        <v>0</v>
      </c>
      <c r="H110" s="23">
        <f>VLOOKUP($A110, focusarea_loads!$A$1:$R$83, T110, FALSE)</f>
        <v>425.98180499999899</v>
      </c>
      <c r="I110" s="23">
        <f>VLOOKUP($A110, focusarea_loads!$A$1:$R$83, U110, FALSE)</f>
        <v>0</v>
      </c>
      <c r="J110" s="25"/>
      <c r="K110" s="26">
        <f t="shared" si="126"/>
        <v>0</v>
      </c>
      <c r="L110" s="26">
        <f t="shared" si="127"/>
        <v>1</v>
      </c>
      <c r="M110" s="26"/>
      <c r="N110" s="51">
        <f t="shared" si="128"/>
        <v>4</v>
      </c>
      <c r="O110" s="51"/>
      <c r="P110" s="51">
        <f t="shared" si="129"/>
        <v>5</v>
      </c>
      <c r="Q110" s="51">
        <f t="shared" si="130"/>
        <v>8</v>
      </c>
      <c r="R110" s="51">
        <f t="shared" si="131"/>
        <v>14</v>
      </c>
      <c r="S110" s="51"/>
      <c r="T110" s="51">
        <f t="shared" si="132"/>
        <v>17</v>
      </c>
      <c r="U110" s="51">
        <f t="shared" si="133"/>
        <v>11</v>
      </c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spans="1:33" ht="15" customHeight="1" x14ac:dyDescent="0.15">
      <c r="A111" s="22" t="s">
        <v>34</v>
      </c>
      <c r="B111" s="23">
        <f>VLOOKUP($A111, focusarea_loads!$A$1:$R$83, N111, FALSE)</f>
        <v>2.8782999999999999</v>
      </c>
      <c r="C111" s="23">
        <f t="shared" si="124"/>
        <v>0.89227299999999987</v>
      </c>
      <c r="D111" s="23">
        <f>VLOOKUP($A111, focusarea_loads!$A$1:$R$83, P111, FALSE)</f>
        <v>1.9846999999999999</v>
      </c>
      <c r="E111" s="23">
        <f>VLOOKUP($A111, focusarea_loads!$A$1:$R$83, Q111, FALSE)</f>
        <v>0</v>
      </c>
      <c r="F111" s="23">
        <f>VLOOKUP($A111, focusarea_loads!$A$1:$R$83, R111, FALSE)</f>
        <v>1.092427</v>
      </c>
      <c r="G111" s="24">
        <f t="shared" si="125"/>
        <v>0</v>
      </c>
      <c r="H111" s="23">
        <f>VLOOKUP($A111, focusarea_loads!$A$1:$R$83, T111, FALSE)</f>
        <v>1.092427</v>
      </c>
      <c r="I111" s="23">
        <f>VLOOKUP($A111, focusarea_loads!$A$1:$R$83, U111, FALSE)</f>
        <v>0</v>
      </c>
      <c r="J111" s="25"/>
      <c r="K111" s="26">
        <f t="shared" si="126"/>
        <v>0</v>
      </c>
      <c r="L111" s="26">
        <f t="shared" si="127"/>
        <v>1</v>
      </c>
      <c r="M111" s="26"/>
      <c r="N111" s="51">
        <f t="shared" si="128"/>
        <v>4</v>
      </c>
      <c r="O111" s="51"/>
      <c r="P111" s="51">
        <f t="shared" si="129"/>
        <v>5</v>
      </c>
      <c r="Q111" s="51">
        <f t="shared" si="130"/>
        <v>8</v>
      </c>
      <c r="R111" s="51">
        <f t="shared" si="131"/>
        <v>14</v>
      </c>
      <c r="S111" s="51"/>
      <c r="T111" s="51">
        <f t="shared" si="132"/>
        <v>17</v>
      </c>
      <c r="U111" s="51">
        <f t="shared" si="133"/>
        <v>11</v>
      </c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spans="1:33" ht="15" customHeight="1" x14ac:dyDescent="0.15">
      <c r="A112" s="22" t="s">
        <v>35</v>
      </c>
      <c r="B112" s="23">
        <f>VLOOKUP($A112, focusarea_loads!$A$1:$R$83, N112, FALSE)</f>
        <v>1571.1940999999999</v>
      </c>
      <c r="C112" s="23">
        <f t="shared" si="124"/>
        <v>487.07017099999075</v>
      </c>
      <c r="D112" s="23">
        <f>VLOOKUP($A112, focusarea_loads!$A$1:$R$83, P112, FALSE)</f>
        <v>1799.32789999999</v>
      </c>
      <c r="E112" s="23">
        <f>VLOOKUP($A112, focusarea_loads!$A$1:$R$83, Q112, FALSE)</f>
        <v>1.7299965314192001</v>
      </c>
      <c r="F112" s="23">
        <f>VLOOKUP($A112, focusarea_loads!$A$1:$R$83, R112, FALSE)</f>
        <v>1310.5277324685801</v>
      </c>
      <c r="G112" s="24">
        <f t="shared" si="125"/>
        <v>0</v>
      </c>
      <c r="H112" s="23">
        <f>VLOOKUP($A112, focusarea_loads!$A$1:$R$83, T112, FALSE)</f>
        <v>1310.5277324685801</v>
      </c>
      <c r="I112" s="23">
        <f>VLOOKUP($A112, focusarea_loads!$A$1:$R$83, U112, FALSE)</f>
        <v>0</v>
      </c>
      <c r="J112" s="25"/>
      <c r="K112" s="26">
        <f t="shared" si="126"/>
        <v>0</v>
      </c>
      <c r="L112" s="26">
        <f t="shared" si="127"/>
        <v>1</v>
      </c>
      <c r="M112" s="26"/>
      <c r="N112" s="51">
        <f t="shared" si="128"/>
        <v>4</v>
      </c>
      <c r="O112" s="51"/>
      <c r="P112" s="51">
        <f t="shared" si="129"/>
        <v>5</v>
      </c>
      <c r="Q112" s="51">
        <f t="shared" si="130"/>
        <v>8</v>
      </c>
      <c r="R112" s="51">
        <f t="shared" si="131"/>
        <v>14</v>
      </c>
      <c r="S112" s="51"/>
      <c r="T112" s="51">
        <f t="shared" si="132"/>
        <v>17</v>
      </c>
      <c r="U112" s="51">
        <f t="shared" si="133"/>
        <v>11</v>
      </c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spans="1:33" ht="15" customHeight="1" x14ac:dyDescent="0.15">
      <c r="A113" s="22" t="s">
        <v>36</v>
      </c>
      <c r="B113" s="23">
        <f>VLOOKUP($A113, focusarea_loads!$A$1:$R$83, N113, FALSE)</f>
        <v>573.3768</v>
      </c>
      <c r="C113" s="23">
        <f t="shared" si="124"/>
        <v>177.74680800000021</v>
      </c>
      <c r="D113" s="23">
        <f>VLOOKUP($A113, focusarea_loads!$A$1:$R$83, P113, FALSE)</f>
        <v>531.58190000000002</v>
      </c>
      <c r="E113" s="23">
        <f>VLOOKUP($A113, focusarea_loads!$A$1:$R$83, Q113, FALSE)</f>
        <v>3.3699932432847999</v>
      </c>
      <c r="F113" s="23">
        <f>VLOOKUP($A113, focusarea_loads!$A$1:$R$83, R113, FALSE)</f>
        <v>350.46509875671501</v>
      </c>
      <c r="G113" s="24">
        <f t="shared" si="125"/>
        <v>58.76260000000002</v>
      </c>
      <c r="H113" s="23">
        <f>VLOOKUP($A113, focusarea_loads!$A$1:$R$83, T113, FALSE)</f>
        <v>291.70249875671499</v>
      </c>
      <c r="I113" s="23">
        <f>VLOOKUP($A113, focusarea_loads!$A$1:$R$83, U113, FALSE)</f>
        <v>0</v>
      </c>
      <c r="J113" s="25"/>
      <c r="K113" s="26">
        <f t="shared" si="126"/>
        <v>0.16767033353238889</v>
      </c>
      <c r="L113" s="26">
        <f t="shared" si="127"/>
        <v>0.83232966646761108</v>
      </c>
      <c r="M113" s="26"/>
      <c r="N113" s="51">
        <f t="shared" si="128"/>
        <v>4</v>
      </c>
      <c r="O113" s="51"/>
      <c r="P113" s="51">
        <f t="shared" si="129"/>
        <v>5</v>
      </c>
      <c r="Q113" s="51">
        <f t="shared" si="130"/>
        <v>8</v>
      </c>
      <c r="R113" s="51">
        <f t="shared" si="131"/>
        <v>14</v>
      </c>
      <c r="S113" s="51"/>
      <c r="T113" s="51">
        <f t="shared" si="132"/>
        <v>17</v>
      </c>
      <c r="U113" s="51">
        <f t="shared" si="133"/>
        <v>11</v>
      </c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spans="1:33" ht="15" customHeight="1" x14ac:dyDescent="0.15">
      <c r="A114" s="22" t="s">
        <v>37</v>
      </c>
      <c r="B114" s="23">
        <f>VLOOKUP($A114, focusarea_loads!$A$1:$R$83, N114, FALSE)</f>
        <v>922.12570000000005</v>
      </c>
      <c r="C114" s="23">
        <f t="shared" si="124"/>
        <v>285.85896700000012</v>
      </c>
      <c r="D114" s="23">
        <f>VLOOKUP($A114, focusarea_loads!$A$1:$R$83, P114, FALSE)</f>
        <v>2876.4146000000001</v>
      </c>
      <c r="E114" s="23">
        <f>VLOOKUP($A114, focusarea_loads!$A$1:$R$83, Q114, FALSE)</f>
        <v>0</v>
      </c>
      <c r="F114" s="23">
        <f>VLOOKUP($A114, focusarea_loads!$A$1:$R$83, R114, FALSE)</f>
        <v>2590.5556329999999</v>
      </c>
      <c r="G114" s="24">
        <f t="shared" si="125"/>
        <v>78.538000000000011</v>
      </c>
      <c r="H114" s="23">
        <f>VLOOKUP($A114, focusarea_loads!$A$1:$R$83, T114, FALSE)</f>
        <v>2512.0176329999999</v>
      </c>
      <c r="I114" s="23">
        <f>VLOOKUP($A114, focusarea_loads!$A$1:$R$83, U114, FALSE)</f>
        <v>0</v>
      </c>
      <c r="J114" s="25"/>
      <c r="K114" s="26">
        <f t="shared" si="126"/>
        <v>3.0317048203689363E-2</v>
      </c>
      <c r="L114" s="26">
        <f t="shared" si="127"/>
        <v>0.96968295179631059</v>
      </c>
      <c r="M114" s="26"/>
      <c r="N114" s="51">
        <f t="shared" si="128"/>
        <v>4</v>
      </c>
      <c r="O114" s="51"/>
      <c r="P114" s="51">
        <f t="shared" si="129"/>
        <v>5</v>
      </c>
      <c r="Q114" s="51">
        <f t="shared" si="130"/>
        <v>8</v>
      </c>
      <c r="R114" s="51">
        <f t="shared" si="131"/>
        <v>14</v>
      </c>
      <c r="S114" s="51"/>
      <c r="T114" s="51">
        <f t="shared" si="132"/>
        <v>17</v>
      </c>
      <c r="U114" s="51">
        <f t="shared" si="133"/>
        <v>11</v>
      </c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spans="1:33" ht="15" customHeight="1" x14ac:dyDescent="0.15">
      <c r="A115" s="22" t="s">
        <v>38</v>
      </c>
      <c r="B115" s="23">
        <f>VLOOKUP($A115, focusarea_loads!$A$1:$R$83, N115, FALSE)</f>
        <v>2966.2968999999998</v>
      </c>
      <c r="C115" s="23">
        <f t="shared" si="124"/>
        <v>919.55203900001015</v>
      </c>
      <c r="D115" s="23">
        <f>VLOOKUP($A115, focusarea_loads!$A$1:$R$83, P115, FALSE)</f>
        <v>8393.7710000000006</v>
      </c>
      <c r="E115" s="23">
        <f>VLOOKUP($A115, focusarea_loads!$A$1:$R$83, Q115, FALSE)</f>
        <v>1651.5866886281101</v>
      </c>
      <c r="F115" s="23">
        <f>VLOOKUP($A115, focusarea_loads!$A$1:$R$83, R115, FALSE)</f>
        <v>5822.6322723718804</v>
      </c>
      <c r="G115" s="24">
        <f t="shared" si="125"/>
        <v>1784.3776000000003</v>
      </c>
      <c r="H115" s="23">
        <f>VLOOKUP($A115, focusarea_loads!$A$1:$R$83, T115, FALSE)</f>
        <v>4038.2546723718801</v>
      </c>
      <c r="I115" s="23">
        <f>VLOOKUP($A115, focusarea_loads!$A$1:$R$83, U115, FALSE)</f>
        <v>0</v>
      </c>
      <c r="J115" s="25"/>
      <c r="K115" s="26">
        <f t="shared" si="126"/>
        <v>0.30645548551413576</v>
      </c>
      <c r="L115" s="26">
        <f t="shared" si="127"/>
        <v>0.69354451448586418</v>
      </c>
      <c r="M115" s="26"/>
      <c r="N115" s="51">
        <f t="shared" si="128"/>
        <v>4</v>
      </c>
      <c r="O115" s="51"/>
      <c r="P115" s="51">
        <f t="shared" si="129"/>
        <v>5</v>
      </c>
      <c r="Q115" s="51">
        <f t="shared" si="130"/>
        <v>8</v>
      </c>
      <c r="R115" s="51">
        <f t="shared" si="131"/>
        <v>14</v>
      </c>
      <c r="S115" s="51"/>
      <c r="T115" s="51">
        <f t="shared" si="132"/>
        <v>17</v>
      </c>
      <c r="U115" s="51">
        <f t="shared" si="133"/>
        <v>11</v>
      </c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spans="1:33" ht="15" customHeight="1" x14ac:dyDescent="0.15">
      <c r="A116" s="22" t="s">
        <v>39</v>
      </c>
      <c r="B116" s="23">
        <f>VLOOKUP($A116, focusarea_loads!$A$1:$R$83, N116, FALSE)</f>
        <v>14.4824</v>
      </c>
      <c r="C116" s="23">
        <f t="shared" si="124"/>
        <v>4.4895440000000022</v>
      </c>
      <c r="D116" s="23">
        <f>VLOOKUP($A116, focusarea_loads!$A$1:$R$83, P116, FALSE)</f>
        <v>45.344700000000003</v>
      </c>
      <c r="E116" s="23">
        <f>VLOOKUP($A116, focusarea_loads!$A$1:$R$83, Q116, FALSE)</f>
        <v>0</v>
      </c>
      <c r="F116" s="23">
        <f>VLOOKUP($A116, focusarea_loads!$A$1:$R$83, R116, FALSE)</f>
        <v>40.855156000000001</v>
      </c>
      <c r="G116" s="24">
        <f t="shared" si="125"/>
        <v>0</v>
      </c>
      <c r="H116" s="23">
        <f>VLOOKUP($A116, focusarea_loads!$A$1:$R$83, T116, FALSE)</f>
        <v>40.855156000000001</v>
      </c>
      <c r="I116" s="23">
        <f>VLOOKUP($A116, focusarea_loads!$A$1:$R$83, U116, FALSE)</f>
        <v>0</v>
      </c>
      <c r="J116" s="25"/>
      <c r="K116" s="26">
        <f t="shared" si="126"/>
        <v>0</v>
      </c>
      <c r="L116" s="26">
        <f t="shared" si="127"/>
        <v>1</v>
      </c>
      <c r="M116" s="26"/>
      <c r="N116" s="51">
        <f t="shared" si="128"/>
        <v>4</v>
      </c>
      <c r="O116" s="51"/>
      <c r="P116" s="51">
        <f t="shared" si="129"/>
        <v>5</v>
      </c>
      <c r="Q116" s="51">
        <f t="shared" si="130"/>
        <v>8</v>
      </c>
      <c r="R116" s="51">
        <f t="shared" si="131"/>
        <v>14</v>
      </c>
      <c r="S116" s="51"/>
      <c r="T116" s="51">
        <f t="shared" si="132"/>
        <v>17</v>
      </c>
      <c r="U116" s="51">
        <f t="shared" si="133"/>
        <v>11</v>
      </c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spans="1:33" ht="15" customHeight="1" x14ac:dyDescent="0.15">
      <c r="A117" s="22" t="s">
        <v>40</v>
      </c>
      <c r="B117" s="23">
        <f>VLOOKUP($A117, focusarea_loads!$A$1:$R$83, N117, FALSE)</f>
        <v>769.23509999999999</v>
      </c>
      <c r="C117" s="23">
        <f t="shared" si="124"/>
        <v>238.46288100000095</v>
      </c>
      <c r="D117" s="23">
        <f>VLOOKUP($A117, focusarea_loads!$A$1:$R$83, P117, FALSE)</f>
        <v>912.12019999999995</v>
      </c>
      <c r="E117" s="23">
        <f>VLOOKUP($A117, focusarea_loads!$A$1:$R$83, Q117, FALSE)</f>
        <v>0</v>
      </c>
      <c r="F117" s="23">
        <f>VLOOKUP($A117, focusarea_loads!$A$1:$R$83, R117, FALSE)</f>
        <v>673.65731899999901</v>
      </c>
      <c r="G117" s="24">
        <f t="shared" si="125"/>
        <v>40.217299999999</v>
      </c>
      <c r="H117" s="23">
        <f>VLOOKUP($A117, focusarea_loads!$A$1:$R$83, T117, FALSE)</f>
        <v>633.44001900000001</v>
      </c>
      <c r="I117" s="23">
        <f>VLOOKUP($A117, focusarea_loads!$A$1:$R$83, U117, FALSE)</f>
        <v>0</v>
      </c>
      <c r="J117" s="25"/>
      <c r="K117" s="26">
        <f t="shared" si="126"/>
        <v>5.9699937736442908E-2</v>
      </c>
      <c r="L117" s="26">
        <f t="shared" si="127"/>
        <v>0.94030006226355711</v>
      </c>
      <c r="M117" s="26"/>
      <c r="N117" s="51">
        <f t="shared" si="128"/>
        <v>4</v>
      </c>
      <c r="O117" s="51"/>
      <c r="P117" s="51">
        <f t="shared" si="129"/>
        <v>5</v>
      </c>
      <c r="Q117" s="51">
        <f t="shared" si="130"/>
        <v>8</v>
      </c>
      <c r="R117" s="51">
        <f t="shared" si="131"/>
        <v>14</v>
      </c>
      <c r="S117" s="51"/>
      <c r="T117" s="51">
        <f t="shared" si="132"/>
        <v>17</v>
      </c>
      <c r="U117" s="51">
        <f t="shared" si="133"/>
        <v>11</v>
      </c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spans="1:33" ht="15" customHeight="1" x14ac:dyDescent="0.15">
      <c r="A118" s="28" t="s">
        <v>126</v>
      </c>
      <c r="B118" s="23">
        <f>VLOOKUP($A69, cluster_load_noFA!$A$1:$P$10, N118, FALSE)</f>
        <v>189193.00399999999</v>
      </c>
      <c r="C118" s="23">
        <f>D118 - SUM(E118:F118)</f>
        <v>58649.830900000001</v>
      </c>
      <c r="D118" s="23">
        <f>VLOOKUP($A69, cluster_load_noFA!$A$1:$P$10, P118, FALSE)</f>
        <v>278525.53700000001</v>
      </c>
      <c r="E118" s="23">
        <f>VLOOKUP($A69, cluster_load_noFA!$A$1:$P$10, Q118, FALSE)</f>
        <v>144682.72</v>
      </c>
      <c r="F118" s="23">
        <f>VLOOKUP($A69, cluster_load_noFA!$A$1:$P$10, F$16, FALSE)</f>
        <v>75192.986099999995</v>
      </c>
      <c r="G118" s="24">
        <f t="shared" si="115"/>
        <v>2771.0616999999911</v>
      </c>
      <c r="H118" s="23">
        <f>VLOOKUP($A69, cluster_load_noFA!$A$1:$P$10, T118, FALSE)</f>
        <v>72421.924400000004</v>
      </c>
      <c r="I118" s="23">
        <f>VLOOKUP($A69, cluster_load_noFA!$A$1:$P$10, U118, FALSE)</f>
        <v>0</v>
      </c>
      <c r="J118" s="25"/>
      <c r="K118" s="26">
        <f t="shared" si="116"/>
        <v>3.6852661979865052E-2</v>
      </c>
      <c r="L118" s="26">
        <f t="shared" si="117"/>
        <v>0.96314733802013497</v>
      </c>
      <c r="M118" s="26"/>
      <c r="N118" s="55">
        <f>B97</f>
        <v>2</v>
      </c>
      <c r="O118" s="55">
        <f t="shared" ref="O118" si="134">C97</f>
        <v>0</v>
      </c>
      <c r="P118" s="55">
        <f t="shared" ref="P118" si="135">D97</f>
        <v>3</v>
      </c>
      <c r="Q118" s="55">
        <f t="shared" ref="Q118" si="136">E97</f>
        <v>6</v>
      </c>
      <c r="R118" s="55">
        <f t="shared" ref="R118" si="137">F97</f>
        <v>12</v>
      </c>
      <c r="S118" s="55">
        <f t="shared" ref="S118" si="138">G97</f>
        <v>0</v>
      </c>
      <c r="T118" s="55">
        <f t="shared" ref="T118" si="139">H97</f>
        <v>15</v>
      </c>
      <c r="U118" s="55">
        <f t="shared" ref="U118" si="140">I97</f>
        <v>9</v>
      </c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:33" ht="15" customHeight="1" x14ac:dyDescent="0.15">
      <c r="A119" s="28"/>
      <c r="B119" s="25"/>
      <c r="C119" s="25"/>
      <c r="D119" s="25"/>
      <c r="E119" s="25"/>
      <c r="F119" s="25"/>
      <c r="G119" s="29"/>
      <c r="H119" s="25"/>
      <c r="I119" s="25"/>
      <c r="J119" s="25"/>
      <c r="K119" s="25"/>
      <c r="L119" s="25"/>
      <c r="M119" s="25"/>
      <c r="N119" s="25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spans="1:33" ht="15" customHeight="1" x14ac:dyDescent="0.15">
      <c r="A120" s="30" t="s">
        <v>127</v>
      </c>
      <c r="B120" s="31">
        <f t="shared" ref="B120:I120" si="141">SUM(B101:B118)</f>
        <v>202958.55909999998</v>
      </c>
      <c r="C120" s="31">
        <f t="shared" si="141"/>
        <v>62917.152980999999</v>
      </c>
      <c r="D120" s="31">
        <f t="shared" si="141"/>
        <v>300007.01419999998</v>
      </c>
      <c r="E120" s="31">
        <f t="shared" si="141"/>
        <v>146361.87663335138</v>
      </c>
      <c r="F120" s="31">
        <f t="shared" si="141"/>
        <v>90727.984585648606</v>
      </c>
      <c r="G120" s="31">
        <f t="shared" si="141"/>
        <v>5046.0098999999918</v>
      </c>
      <c r="H120" s="31">
        <f t="shared" si="141"/>
        <v>85681.974685648631</v>
      </c>
      <c r="I120" s="31">
        <f t="shared" si="141"/>
        <v>0</v>
      </c>
      <c r="J120" s="32"/>
      <c r="K120" s="33">
        <f t="shared" ref="K120" si="142">IF($F120&lt;0, "--", G120/$F120)</f>
        <v>5.5616907209445191E-2</v>
      </c>
      <c r="L120" s="33">
        <f t="shared" ref="L120" si="143">IF($F120&lt;0, "--", H120/$F120)</f>
        <v>0.94438309279055499</v>
      </c>
      <c r="M120" s="47"/>
      <c r="N120" s="4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spans="1:33" ht="15" customHeight="1" x14ac:dyDescent="0.15">
      <c r="A121" s="44"/>
      <c r="B121" s="45"/>
      <c r="C121" s="45"/>
      <c r="D121" s="45"/>
      <c r="E121" s="45"/>
      <c r="F121" s="45"/>
      <c r="G121" s="45"/>
      <c r="H121" s="45"/>
      <c r="I121" s="45"/>
      <c r="J121" s="46"/>
      <c r="K121" s="47"/>
      <c r="L121" s="47"/>
      <c r="M121" s="47"/>
      <c r="N121" s="4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spans="1:33" ht="15" customHeight="1" x14ac:dyDescent="0.15">
      <c r="B122" s="43">
        <v>4</v>
      </c>
      <c r="D122" s="42">
        <f>MATCH(D126,focusarea_loads!$A$1:$R$1,0)</f>
        <v>7</v>
      </c>
      <c r="E122" s="42"/>
      <c r="F122" s="42">
        <f>MATCH(F126,focusarea_loads!$A$1:$R$1,0)</f>
        <v>15</v>
      </c>
      <c r="G122" s="42"/>
      <c r="H122" s="42">
        <f>MATCH(H126,focusarea_loads!$A$1:$R$1,0)</f>
        <v>18</v>
      </c>
      <c r="I122" s="42">
        <f>MATCH(I126,focusarea_loads!$A$1:$R$1,0)</f>
        <v>12</v>
      </c>
    </row>
    <row r="123" spans="1:33" ht="17" customHeight="1" x14ac:dyDescent="0.15">
      <c r="A123" s="41"/>
      <c r="B123" s="43">
        <v>2</v>
      </c>
      <c r="D123" s="42">
        <f>MATCH(D126,cluster_load_noFA!$A$1:$P$1,0)</f>
        <v>5</v>
      </c>
      <c r="E123" s="42"/>
      <c r="F123" s="42">
        <f>MATCH(F126,cluster_load_noFA!$A$1:$P$1,0)</f>
        <v>13</v>
      </c>
      <c r="G123" s="42"/>
      <c r="H123" s="42">
        <f>MATCH(H126,cluster_load_noFA!$A$1:$P$1,0)</f>
        <v>16</v>
      </c>
      <c r="I123" s="42">
        <f>MATCH(I126,cluster_load_noFA!$A$1:$P$1,0)</f>
        <v>10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" customHeight="1" x14ac:dyDescent="0.15">
      <c r="A124" s="12" t="s">
        <v>125</v>
      </c>
      <c r="B124" s="13"/>
      <c r="C124" s="14" t="s">
        <v>124</v>
      </c>
      <c r="D124" s="15" t="s">
        <v>110</v>
      </c>
      <c r="E124" s="15"/>
      <c r="F124" s="16"/>
      <c r="G124" s="15"/>
      <c r="H124" s="15"/>
      <c r="I124" s="15"/>
      <c r="J124" s="17"/>
      <c r="K124" s="15" t="s">
        <v>111</v>
      </c>
      <c r="L124" s="15"/>
      <c r="M124" s="53"/>
      <c r="N124" s="5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s="40" customFormat="1" ht="34" customHeight="1" x14ac:dyDescent="0.15">
      <c r="A125" s="39" t="str">
        <f>_xlfn.CONCAT(A69," Cluster")</f>
        <v>Middle Schuylkill Cluster</v>
      </c>
      <c r="B125" s="18" t="s">
        <v>112</v>
      </c>
      <c r="C125" s="18" t="s">
        <v>113</v>
      </c>
      <c r="D125" s="18" t="s">
        <v>114</v>
      </c>
      <c r="E125" s="18" t="s">
        <v>115</v>
      </c>
      <c r="F125" s="18" t="s">
        <v>116</v>
      </c>
      <c r="G125" s="18" t="s">
        <v>117</v>
      </c>
      <c r="H125" s="18" t="s">
        <v>118</v>
      </c>
      <c r="I125" s="18" t="s">
        <v>119</v>
      </c>
      <c r="J125" s="18"/>
      <c r="K125" s="18" t="s">
        <v>120</v>
      </c>
      <c r="L125" s="18" t="s">
        <v>121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5" customHeight="1" x14ac:dyDescent="0.15">
      <c r="A126" s="36"/>
      <c r="B126" s="36"/>
      <c r="C126" s="36"/>
      <c r="D126" s="19" t="s">
        <v>6</v>
      </c>
      <c r="E126" s="36"/>
      <c r="F126" s="19" t="s">
        <v>14</v>
      </c>
      <c r="G126" s="36"/>
      <c r="H126" s="19" t="s">
        <v>17</v>
      </c>
      <c r="I126" s="19" t="s">
        <v>11</v>
      </c>
      <c r="J126" s="36"/>
      <c r="K126" s="56" t="s">
        <v>122</v>
      </c>
      <c r="L126" s="57"/>
      <c r="M126" s="54"/>
      <c r="N126" s="54"/>
      <c r="O126" s="37"/>
      <c r="P126" s="37"/>
      <c r="Q126" s="37"/>
      <c r="R126" s="38"/>
      <c r="S126" s="37"/>
      <c r="T126" s="37"/>
      <c r="U126" s="37"/>
      <c r="V126" s="37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1:33" ht="15" customHeight="1" x14ac:dyDescent="0.15">
      <c r="A127" s="22" t="s">
        <v>23</v>
      </c>
      <c r="B127" s="23">
        <f>VLOOKUP($A127, focusarea_loads!$A$1:$R$83, N127, FALSE)</f>
        <v>141.0247</v>
      </c>
      <c r="C127" s="23">
        <f>D127 - SUM(E127:F127)</f>
        <v>130278.61785999991</v>
      </c>
      <c r="D127" s="23">
        <f>VLOOKUP($A127, focusarea_loads!$A$1:$R$83, P127, FALSE)</f>
        <v>86710.402000000002</v>
      </c>
      <c r="E127" s="23">
        <v>0</v>
      </c>
      <c r="F127" s="23">
        <f>VLOOKUP($A127, focusarea_loads!$A$1:$R$83, R127, FALSE)</f>
        <v>-43568.215859999902</v>
      </c>
      <c r="G127" s="24">
        <f>F127-H127</f>
        <v>0</v>
      </c>
      <c r="H127" s="23">
        <f>VLOOKUP($A127, focusarea_loads!$A$1:$R$83, T127, FALSE)</f>
        <v>-43568.215859999902</v>
      </c>
      <c r="I127" s="23">
        <f>VLOOKUP($A127, focusarea_loads!$A$1:$R$83, U127, FALSE)</f>
        <v>0</v>
      </c>
      <c r="J127" s="25"/>
      <c r="K127" s="26" t="str">
        <f>IF($F127&lt;0, "--", G127/$F127)</f>
        <v>--</v>
      </c>
      <c r="L127" s="26" t="str">
        <f>IF($F127&lt;0, "--", H127/$F127)</f>
        <v>--</v>
      </c>
      <c r="M127" s="26"/>
      <c r="N127" s="52">
        <f t="shared" ref="N127" si="144">B122</f>
        <v>4</v>
      </c>
      <c r="O127" s="52"/>
      <c r="P127" s="52">
        <f>D122</f>
        <v>7</v>
      </c>
      <c r="Q127" s="52">
        <f>E122</f>
        <v>0</v>
      </c>
      <c r="R127" s="52">
        <f>F122</f>
        <v>15</v>
      </c>
      <c r="S127" s="52"/>
      <c r="T127" s="52">
        <f>H122</f>
        <v>18</v>
      </c>
      <c r="U127" s="52">
        <f>I122</f>
        <v>12</v>
      </c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spans="1:33" ht="15" customHeight="1" x14ac:dyDescent="0.15">
      <c r="A128" s="22" t="s">
        <v>25</v>
      </c>
      <c r="B128" s="23">
        <f>VLOOKUP($A128, focusarea_loads!$A$1:$R$83, N128, FALSE)</f>
        <v>15.829499999999999</v>
      </c>
      <c r="C128" s="23">
        <f t="shared" ref="C128:C129" si="145">D128 - SUM(E128:F128)</f>
        <v>14623.292099999988</v>
      </c>
      <c r="D128" s="23">
        <f>VLOOKUP($A128, focusarea_loads!$A$1:$R$83, P128, FALSE)</f>
        <v>5034.5559999999996</v>
      </c>
      <c r="E128" s="23">
        <v>0</v>
      </c>
      <c r="F128" s="23">
        <f>VLOOKUP($A128, focusarea_loads!$A$1:$R$83, R128, FALSE)</f>
        <v>-9588.7360999999892</v>
      </c>
      <c r="G128" s="24">
        <f t="shared" ref="G128:G144" si="146">F128-H128</f>
        <v>0</v>
      </c>
      <c r="H128" s="23">
        <f>VLOOKUP($A128, focusarea_loads!$A$1:$R$83, T128, FALSE)</f>
        <v>-9588.7360999999892</v>
      </c>
      <c r="I128" s="23">
        <f>VLOOKUP($A128, focusarea_loads!$A$1:$R$83, U128, FALSE)</f>
        <v>0</v>
      </c>
      <c r="J128" s="25"/>
      <c r="K128" s="26" t="str">
        <f t="shared" ref="K128:K144" si="147">IF($F128&lt;0, "--", G128/$F128)</f>
        <v>--</v>
      </c>
      <c r="L128" s="26" t="str">
        <f t="shared" ref="L128:L144" si="148">IF($F128&lt;0, "--", H128/$F128)</f>
        <v>--</v>
      </c>
      <c r="M128" s="26"/>
      <c r="N128" s="51">
        <f t="shared" ref="N128:N129" si="149">N127</f>
        <v>4</v>
      </c>
      <c r="O128" s="51"/>
      <c r="P128" s="51">
        <f>P127</f>
        <v>7</v>
      </c>
      <c r="Q128" s="51">
        <f t="shared" ref="Q128:Q129" si="150">Q127</f>
        <v>0</v>
      </c>
      <c r="R128" s="51">
        <f t="shared" ref="R128:R129" si="151">R127</f>
        <v>15</v>
      </c>
      <c r="S128" s="51"/>
      <c r="T128" s="51">
        <f t="shared" ref="T128:T129" si="152">T127</f>
        <v>18</v>
      </c>
      <c r="U128" s="51">
        <f t="shared" ref="U128:U129" si="153">U127</f>
        <v>12</v>
      </c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spans="1:33" ht="15" customHeight="1" x14ac:dyDescent="0.15">
      <c r="A129" s="22" t="s">
        <v>26</v>
      </c>
      <c r="B129" s="23">
        <f>VLOOKUP($A129, focusarea_loads!$A$1:$R$83, N129, FALSE)</f>
        <v>648.47329999999999</v>
      </c>
      <c r="C129" s="23">
        <f t="shared" si="145"/>
        <v>599059.63453999907</v>
      </c>
      <c r="D129" s="23">
        <f>VLOOKUP($A129, focusarea_loads!$A$1:$R$83, P129, FALSE)</f>
        <v>334737.6629</v>
      </c>
      <c r="E129" s="23">
        <v>0</v>
      </c>
      <c r="F129" s="23">
        <f>VLOOKUP($A129, focusarea_loads!$A$1:$R$83, R129, FALSE)</f>
        <v>-264321.97163999901</v>
      </c>
      <c r="G129" s="24">
        <f t="shared" si="146"/>
        <v>0</v>
      </c>
      <c r="H129" s="23">
        <f>VLOOKUP($A129, focusarea_loads!$A$1:$R$83, T129, FALSE)</f>
        <v>-264321.97163999901</v>
      </c>
      <c r="I129" s="23">
        <f>VLOOKUP($A129, focusarea_loads!$A$1:$R$83, U129, FALSE)</f>
        <v>0</v>
      </c>
      <c r="J129" s="25"/>
      <c r="K129" s="26" t="str">
        <f t="shared" si="147"/>
        <v>--</v>
      </c>
      <c r="L129" s="26" t="str">
        <f t="shared" si="148"/>
        <v>--</v>
      </c>
      <c r="M129" s="26"/>
      <c r="N129" s="51">
        <f t="shared" si="149"/>
        <v>4</v>
      </c>
      <c r="O129" s="51"/>
      <c r="P129" s="51">
        <f t="shared" ref="P129" si="154">P128</f>
        <v>7</v>
      </c>
      <c r="Q129" s="51">
        <f t="shared" si="150"/>
        <v>0</v>
      </c>
      <c r="R129" s="51">
        <f t="shared" si="151"/>
        <v>15</v>
      </c>
      <c r="S129" s="51"/>
      <c r="T129" s="51">
        <f t="shared" si="152"/>
        <v>18</v>
      </c>
      <c r="U129" s="51">
        <f t="shared" si="153"/>
        <v>12</v>
      </c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spans="1:33" ht="15" customHeight="1" x14ac:dyDescent="0.15">
      <c r="A130" s="22" t="s">
        <v>27</v>
      </c>
      <c r="B130" s="23">
        <f>VLOOKUP($A130, focusarea_loads!$A$1:$R$83, N130, FALSE)</f>
        <v>488.91829999999999</v>
      </c>
      <c r="C130" s="23">
        <f t="shared" ref="C130:C143" si="155">D130 - SUM(E130:F130)</f>
        <v>451662.72554000001</v>
      </c>
      <c r="D130" s="23">
        <f>VLOOKUP($A130, focusarea_loads!$A$1:$R$83, P130, FALSE)</f>
        <v>203466.99609999999</v>
      </c>
      <c r="E130" s="23">
        <v>0</v>
      </c>
      <c r="F130" s="23">
        <f>VLOOKUP($A130, focusarea_loads!$A$1:$R$83, R130, FALSE)</f>
        <v>-248195.72944</v>
      </c>
      <c r="G130" s="24">
        <f t="shared" ref="G130:G143" si="156">F130-H130</f>
        <v>0</v>
      </c>
      <c r="H130" s="23">
        <f>VLOOKUP($A130, focusarea_loads!$A$1:$R$83, T130, FALSE)</f>
        <v>-248195.72944</v>
      </c>
      <c r="I130" s="23">
        <f>VLOOKUP($A130, focusarea_loads!$A$1:$R$83, U130, FALSE)</f>
        <v>0</v>
      </c>
      <c r="J130" s="25"/>
      <c r="K130" s="26" t="str">
        <f t="shared" ref="K130:K143" si="157">IF($F130&lt;0, "--", G130/$F130)</f>
        <v>--</v>
      </c>
      <c r="L130" s="26" t="str">
        <f t="shared" ref="L130:L143" si="158">IF($F130&lt;0, "--", H130/$F130)</f>
        <v>--</v>
      </c>
      <c r="M130" s="26"/>
      <c r="N130" s="51">
        <f t="shared" ref="N130:N143" si="159">N129</f>
        <v>4</v>
      </c>
      <c r="O130" s="51"/>
      <c r="P130" s="51">
        <f t="shared" ref="P130:P143" si="160">P129</f>
        <v>7</v>
      </c>
      <c r="Q130" s="51">
        <f t="shared" ref="Q130:Q143" si="161">Q129</f>
        <v>0</v>
      </c>
      <c r="R130" s="51">
        <f t="shared" ref="R130:R143" si="162">R129</f>
        <v>15</v>
      </c>
      <c r="S130" s="51"/>
      <c r="T130" s="51">
        <f t="shared" ref="T130:T143" si="163">T129</f>
        <v>18</v>
      </c>
      <c r="U130" s="51">
        <f t="shared" ref="U130:U143" si="164">U129</f>
        <v>12</v>
      </c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spans="1:33" ht="15" customHeight="1" x14ac:dyDescent="0.15">
      <c r="A131" s="22" t="s">
        <v>28</v>
      </c>
      <c r="B131" s="23">
        <f>VLOOKUP($A131, focusarea_loads!$A$1:$R$83, N131, FALSE)</f>
        <v>1761.2097000000001</v>
      </c>
      <c r="C131" s="23">
        <f t="shared" si="155"/>
        <v>1627005.52085999</v>
      </c>
      <c r="D131" s="23">
        <f>VLOOKUP($A131, focusarea_loads!$A$1:$R$83, P131, FALSE)</f>
        <v>450415.96549999999</v>
      </c>
      <c r="E131" s="23">
        <v>0</v>
      </c>
      <c r="F131" s="23">
        <f>VLOOKUP($A131, focusarea_loads!$A$1:$R$83, R131, FALSE)</f>
        <v>-1176589.5553599901</v>
      </c>
      <c r="G131" s="24">
        <f t="shared" si="156"/>
        <v>35264.753500009887</v>
      </c>
      <c r="H131" s="23">
        <f>VLOOKUP($A131, focusarea_loads!$A$1:$R$83, T131, FALSE)</f>
        <v>-1211854.30886</v>
      </c>
      <c r="I131" s="23">
        <f>VLOOKUP($A131, focusarea_loads!$A$1:$R$83, U131, FALSE)</f>
        <v>0</v>
      </c>
      <c r="J131" s="25"/>
      <c r="K131" s="26" t="str">
        <f t="shared" si="157"/>
        <v>--</v>
      </c>
      <c r="L131" s="26" t="str">
        <f t="shared" si="158"/>
        <v>--</v>
      </c>
      <c r="M131" s="26"/>
      <c r="N131" s="51">
        <f t="shared" si="159"/>
        <v>4</v>
      </c>
      <c r="O131" s="51"/>
      <c r="P131" s="51">
        <f t="shared" si="160"/>
        <v>7</v>
      </c>
      <c r="Q131" s="51">
        <f t="shared" si="161"/>
        <v>0</v>
      </c>
      <c r="R131" s="51">
        <f t="shared" si="162"/>
        <v>15</v>
      </c>
      <c r="S131" s="51"/>
      <c r="T131" s="51">
        <f t="shared" si="163"/>
        <v>18</v>
      </c>
      <c r="U131" s="51">
        <f t="shared" si="164"/>
        <v>12</v>
      </c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spans="1:33" ht="15" customHeight="1" x14ac:dyDescent="0.15">
      <c r="A132" s="22" t="s">
        <v>29</v>
      </c>
      <c r="B132" s="23">
        <f>VLOOKUP($A132, focusarea_loads!$A$1:$R$83, N132, FALSE)</f>
        <v>907.31920000000002</v>
      </c>
      <c r="C132" s="23">
        <f t="shared" si="155"/>
        <v>838181.47696</v>
      </c>
      <c r="D132" s="23">
        <f>VLOOKUP($A132, focusarea_loads!$A$1:$R$83, P132, FALSE)</f>
        <v>310774.89870000002</v>
      </c>
      <c r="E132" s="23">
        <v>0</v>
      </c>
      <c r="F132" s="23">
        <f>VLOOKUP($A132, focusarea_loads!$A$1:$R$83, R132, FALSE)</f>
        <v>-527406.57825999998</v>
      </c>
      <c r="G132" s="24">
        <f t="shared" si="156"/>
        <v>215.63219999906141</v>
      </c>
      <c r="H132" s="23">
        <f>VLOOKUP($A132, focusarea_loads!$A$1:$R$83, T132, FALSE)</f>
        <v>-527622.21045999904</v>
      </c>
      <c r="I132" s="23">
        <f>VLOOKUP($A132, focusarea_loads!$A$1:$R$83, U132, FALSE)</f>
        <v>0</v>
      </c>
      <c r="J132" s="25"/>
      <c r="K132" s="26" t="str">
        <f t="shared" si="157"/>
        <v>--</v>
      </c>
      <c r="L132" s="26" t="str">
        <f t="shared" si="158"/>
        <v>--</v>
      </c>
      <c r="M132" s="26"/>
      <c r="N132" s="51">
        <f t="shared" si="159"/>
        <v>4</v>
      </c>
      <c r="O132" s="51"/>
      <c r="P132" s="51">
        <f t="shared" si="160"/>
        <v>7</v>
      </c>
      <c r="Q132" s="51">
        <f t="shared" si="161"/>
        <v>0</v>
      </c>
      <c r="R132" s="51">
        <f t="shared" si="162"/>
        <v>15</v>
      </c>
      <c r="S132" s="51"/>
      <c r="T132" s="51">
        <f t="shared" si="163"/>
        <v>18</v>
      </c>
      <c r="U132" s="51">
        <f t="shared" si="164"/>
        <v>12</v>
      </c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spans="1:33" ht="15" customHeight="1" x14ac:dyDescent="0.15">
      <c r="A133" s="22" t="s">
        <v>30</v>
      </c>
      <c r="B133" s="23">
        <f>VLOOKUP($A133, focusarea_loads!$A$1:$R$83, N133, FALSE)</f>
        <v>335.13799999999998</v>
      </c>
      <c r="C133" s="23">
        <f t="shared" si="155"/>
        <v>309600.48439999996</v>
      </c>
      <c r="D133" s="23">
        <f>VLOOKUP($A133, focusarea_loads!$A$1:$R$83, P133, FALSE)</f>
        <v>96807.088799999998</v>
      </c>
      <c r="E133" s="23">
        <v>0</v>
      </c>
      <c r="F133" s="23">
        <f>VLOOKUP($A133, focusarea_loads!$A$1:$R$83, R133, FALSE)</f>
        <v>-212793.39559999999</v>
      </c>
      <c r="G133" s="24">
        <f t="shared" si="156"/>
        <v>0</v>
      </c>
      <c r="H133" s="23">
        <f>VLOOKUP($A133, focusarea_loads!$A$1:$R$83, T133, FALSE)</f>
        <v>-212793.39559999999</v>
      </c>
      <c r="I133" s="23">
        <f>VLOOKUP($A133, focusarea_loads!$A$1:$R$83, U133, FALSE)</f>
        <v>0</v>
      </c>
      <c r="J133" s="25"/>
      <c r="K133" s="26" t="str">
        <f t="shared" si="157"/>
        <v>--</v>
      </c>
      <c r="L133" s="26" t="str">
        <f t="shared" si="158"/>
        <v>--</v>
      </c>
      <c r="M133" s="26"/>
      <c r="N133" s="51">
        <f t="shared" si="159"/>
        <v>4</v>
      </c>
      <c r="O133" s="51"/>
      <c r="P133" s="51">
        <f t="shared" si="160"/>
        <v>7</v>
      </c>
      <c r="Q133" s="51">
        <f t="shared" si="161"/>
        <v>0</v>
      </c>
      <c r="R133" s="51">
        <f t="shared" si="162"/>
        <v>15</v>
      </c>
      <c r="S133" s="51"/>
      <c r="T133" s="51">
        <f t="shared" si="163"/>
        <v>18</v>
      </c>
      <c r="U133" s="51">
        <f t="shared" si="164"/>
        <v>12</v>
      </c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spans="1:33" ht="15" customHeight="1" x14ac:dyDescent="0.15">
      <c r="A134" s="22" t="s">
        <v>31</v>
      </c>
      <c r="B134" s="23">
        <f>VLOOKUP($A134, focusarea_loads!$A$1:$R$83, N134, FALSE)</f>
        <v>473.25209999999998</v>
      </c>
      <c r="C134" s="23">
        <f t="shared" si="155"/>
        <v>437190.28997999895</v>
      </c>
      <c r="D134" s="23">
        <f>VLOOKUP($A134, focusarea_loads!$A$1:$R$83, P134, FALSE)</f>
        <v>119762.7224</v>
      </c>
      <c r="E134" s="23">
        <v>0</v>
      </c>
      <c r="F134" s="23">
        <f>VLOOKUP($A134, focusarea_loads!$A$1:$R$83, R134, FALSE)</f>
        <v>-317427.56757999898</v>
      </c>
      <c r="G134" s="24">
        <f t="shared" si="156"/>
        <v>692.89380000001984</v>
      </c>
      <c r="H134" s="23">
        <f>VLOOKUP($A134, focusarea_loads!$A$1:$R$83, T134, FALSE)</f>
        <v>-318120.461379999</v>
      </c>
      <c r="I134" s="23">
        <f>VLOOKUP($A134, focusarea_loads!$A$1:$R$83, U134, FALSE)</f>
        <v>0</v>
      </c>
      <c r="J134" s="25"/>
      <c r="K134" s="26" t="str">
        <f t="shared" si="157"/>
        <v>--</v>
      </c>
      <c r="L134" s="26" t="str">
        <f t="shared" si="158"/>
        <v>--</v>
      </c>
      <c r="M134" s="26"/>
      <c r="N134" s="51">
        <f t="shared" si="159"/>
        <v>4</v>
      </c>
      <c r="O134" s="51"/>
      <c r="P134" s="51">
        <f t="shared" si="160"/>
        <v>7</v>
      </c>
      <c r="Q134" s="51">
        <f t="shared" si="161"/>
        <v>0</v>
      </c>
      <c r="R134" s="51">
        <f t="shared" si="162"/>
        <v>15</v>
      </c>
      <c r="S134" s="51"/>
      <c r="T134" s="51">
        <f t="shared" si="163"/>
        <v>18</v>
      </c>
      <c r="U134" s="51">
        <f t="shared" si="164"/>
        <v>12</v>
      </c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spans="1:33" ht="15" customHeight="1" x14ac:dyDescent="0.15">
      <c r="A135" s="22" t="s">
        <v>32</v>
      </c>
      <c r="B135" s="23">
        <f>VLOOKUP($A135, focusarea_loads!$A$1:$R$83, N135, FALSE)</f>
        <v>1386.2165</v>
      </c>
      <c r="C135" s="23">
        <f t="shared" si="155"/>
        <v>1280586.802699999</v>
      </c>
      <c r="D135" s="23">
        <f>VLOOKUP($A135, focusarea_loads!$A$1:$R$83, P135, FALSE)</f>
        <v>609598.326</v>
      </c>
      <c r="E135" s="23">
        <v>0</v>
      </c>
      <c r="F135" s="23">
        <f>VLOOKUP($A135, focusarea_loads!$A$1:$R$83, R135, FALSE)</f>
        <v>-670988.47669999895</v>
      </c>
      <c r="G135" s="24">
        <f t="shared" si="156"/>
        <v>0</v>
      </c>
      <c r="H135" s="23">
        <f>VLOOKUP($A135, focusarea_loads!$A$1:$R$83, T135, FALSE)</f>
        <v>-670988.47669999895</v>
      </c>
      <c r="I135" s="23">
        <f>VLOOKUP($A135, focusarea_loads!$A$1:$R$83, U135, FALSE)</f>
        <v>0</v>
      </c>
      <c r="J135" s="25"/>
      <c r="K135" s="26" t="str">
        <f t="shared" si="157"/>
        <v>--</v>
      </c>
      <c r="L135" s="26" t="str">
        <f t="shared" si="158"/>
        <v>--</v>
      </c>
      <c r="M135" s="26"/>
      <c r="N135" s="51">
        <f t="shared" si="159"/>
        <v>4</v>
      </c>
      <c r="O135" s="51"/>
      <c r="P135" s="51">
        <f t="shared" si="160"/>
        <v>7</v>
      </c>
      <c r="Q135" s="51">
        <f t="shared" si="161"/>
        <v>0</v>
      </c>
      <c r="R135" s="51">
        <f t="shared" si="162"/>
        <v>15</v>
      </c>
      <c r="S135" s="51"/>
      <c r="T135" s="51">
        <f t="shared" si="163"/>
        <v>18</v>
      </c>
      <c r="U135" s="51">
        <f t="shared" si="164"/>
        <v>12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spans="1:33" ht="15" customHeight="1" x14ac:dyDescent="0.15">
      <c r="A136" s="22" t="s">
        <v>33</v>
      </c>
      <c r="B136" s="23">
        <f>VLOOKUP($A136, focusarea_loads!$A$1:$R$83, N136, FALSE)</f>
        <v>788.58450000000005</v>
      </c>
      <c r="C136" s="23">
        <f t="shared" si="155"/>
        <v>728494.36109999998</v>
      </c>
      <c r="D136" s="23">
        <f>VLOOKUP($A136, focusarea_loads!$A$1:$R$83, P136, FALSE)</f>
        <v>265388.3296</v>
      </c>
      <c r="E136" s="23">
        <v>0</v>
      </c>
      <c r="F136" s="23">
        <f>VLOOKUP($A136, focusarea_loads!$A$1:$R$83, R136, FALSE)</f>
        <v>-463106.03149999998</v>
      </c>
      <c r="G136" s="24">
        <f t="shared" si="156"/>
        <v>0</v>
      </c>
      <c r="H136" s="23">
        <f>VLOOKUP($A136, focusarea_loads!$A$1:$R$83, T136, FALSE)</f>
        <v>-463106.03149999998</v>
      </c>
      <c r="I136" s="23">
        <f>VLOOKUP($A136, focusarea_loads!$A$1:$R$83, U136, FALSE)</f>
        <v>0</v>
      </c>
      <c r="J136" s="25"/>
      <c r="K136" s="26" t="str">
        <f t="shared" si="157"/>
        <v>--</v>
      </c>
      <c r="L136" s="26" t="str">
        <f t="shared" si="158"/>
        <v>--</v>
      </c>
      <c r="M136" s="26"/>
      <c r="N136" s="51">
        <f t="shared" si="159"/>
        <v>4</v>
      </c>
      <c r="O136" s="51"/>
      <c r="P136" s="51">
        <f t="shared" si="160"/>
        <v>7</v>
      </c>
      <c r="Q136" s="51">
        <f t="shared" si="161"/>
        <v>0</v>
      </c>
      <c r="R136" s="51">
        <f t="shared" si="162"/>
        <v>15</v>
      </c>
      <c r="S136" s="51"/>
      <c r="T136" s="51">
        <f t="shared" si="163"/>
        <v>18</v>
      </c>
      <c r="U136" s="51">
        <f t="shared" si="164"/>
        <v>12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spans="1:33" ht="15" customHeight="1" x14ac:dyDescent="0.15">
      <c r="A137" s="22" t="s">
        <v>34</v>
      </c>
      <c r="B137" s="23">
        <f>VLOOKUP($A137, focusarea_loads!$A$1:$R$83, N137, FALSE)</f>
        <v>2.8782999999999999</v>
      </c>
      <c r="C137" s="23">
        <f t="shared" si="155"/>
        <v>2658.97354000001</v>
      </c>
      <c r="D137" s="23">
        <f>VLOOKUP($A137, focusarea_loads!$A$1:$R$83, P137, FALSE)</f>
        <v>3691.7606999999998</v>
      </c>
      <c r="E137" s="23">
        <v>0</v>
      </c>
      <c r="F137" s="23">
        <f>VLOOKUP($A137, focusarea_loads!$A$1:$R$83, R137, FALSE)</f>
        <v>1032.7871599999901</v>
      </c>
      <c r="G137" s="24">
        <f t="shared" si="156"/>
        <v>0</v>
      </c>
      <c r="H137" s="23">
        <f>VLOOKUP($A137, focusarea_loads!$A$1:$R$83, T137, FALSE)</f>
        <v>1032.7871599999901</v>
      </c>
      <c r="I137" s="23">
        <f>VLOOKUP($A137, focusarea_loads!$A$1:$R$83, U137, FALSE)</f>
        <v>0</v>
      </c>
      <c r="J137" s="25"/>
      <c r="K137" s="26">
        <f t="shared" si="157"/>
        <v>0</v>
      </c>
      <c r="L137" s="26">
        <f t="shared" si="158"/>
        <v>1</v>
      </c>
      <c r="M137" s="26"/>
      <c r="N137" s="51">
        <f t="shared" si="159"/>
        <v>4</v>
      </c>
      <c r="O137" s="51"/>
      <c r="P137" s="51">
        <f t="shared" si="160"/>
        <v>7</v>
      </c>
      <c r="Q137" s="51">
        <f t="shared" si="161"/>
        <v>0</v>
      </c>
      <c r="R137" s="51">
        <f t="shared" si="162"/>
        <v>15</v>
      </c>
      <c r="S137" s="51"/>
      <c r="T137" s="51">
        <f t="shared" si="163"/>
        <v>18</v>
      </c>
      <c r="U137" s="51">
        <f t="shared" si="164"/>
        <v>12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spans="1:33" ht="15" customHeight="1" x14ac:dyDescent="0.15">
      <c r="A138" s="22" t="s">
        <v>35</v>
      </c>
      <c r="B138" s="23">
        <f>VLOOKUP($A138, focusarea_loads!$A$1:$R$83, N138, FALSE)</f>
        <v>1571.1940999999999</v>
      </c>
      <c r="C138" s="23">
        <f t="shared" si="155"/>
        <v>1451469.109579999</v>
      </c>
      <c r="D138" s="23">
        <f>VLOOKUP($A138, focusarea_loads!$A$1:$R$83, P138, FALSE)</f>
        <v>1221084.1706999999</v>
      </c>
      <c r="E138" s="23">
        <v>0</v>
      </c>
      <c r="F138" s="23">
        <f>VLOOKUP($A138, focusarea_loads!$A$1:$R$83, R138, FALSE)</f>
        <v>-230384.93887999901</v>
      </c>
      <c r="G138" s="24">
        <f t="shared" si="156"/>
        <v>0</v>
      </c>
      <c r="H138" s="23">
        <f>VLOOKUP($A138, focusarea_loads!$A$1:$R$83, T138, FALSE)</f>
        <v>-230384.93887999901</v>
      </c>
      <c r="I138" s="23">
        <f>VLOOKUP($A138, focusarea_loads!$A$1:$R$83, U138, FALSE)</f>
        <v>0</v>
      </c>
      <c r="J138" s="25"/>
      <c r="K138" s="26" t="str">
        <f t="shared" si="157"/>
        <v>--</v>
      </c>
      <c r="L138" s="26" t="str">
        <f t="shared" si="158"/>
        <v>--</v>
      </c>
      <c r="M138" s="26"/>
      <c r="N138" s="51">
        <f t="shared" si="159"/>
        <v>4</v>
      </c>
      <c r="O138" s="51"/>
      <c r="P138" s="51">
        <f t="shared" si="160"/>
        <v>7</v>
      </c>
      <c r="Q138" s="51">
        <f t="shared" si="161"/>
        <v>0</v>
      </c>
      <c r="R138" s="51">
        <f t="shared" si="162"/>
        <v>15</v>
      </c>
      <c r="S138" s="51"/>
      <c r="T138" s="51">
        <f t="shared" si="163"/>
        <v>18</v>
      </c>
      <c r="U138" s="51">
        <f t="shared" si="164"/>
        <v>12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spans="1:33" ht="15" customHeight="1" x14ac:dyDescent="0.15">
      <c r="A139" s="22" t="s">
        <v>36</v>
      </c>
      <c r="B139" s="23">
        <f>VLOOKUP($A139, focusarea_loads!$A$1:$R$83, N139, FALSE)</f>
        <v>573.3768</v>
      </c>
      <c r="C139" s="23">
        <f t="shared" si="155"/>
        <v>529685.48783999903</v>
      </c>
      <c r="D139" s="23">
        <f>VLOOKUP($A139, focusarea_loads!$A$1:$R$83, P139, FALSE)</f>
        <v>356589.2353</v>
      </c>
      <c r="E139" s="23">
        <v>0</v>
      </c>
      <c r="F139" s="23">
        <f>VLOOKUP($A139, focusarea_loads!$A$1:$R$83, R139, FALSE)</f>
        <v>-173096.252539999</v>
      </c>
      <c r="G139" s="24">
        <f t="shared" si="156"/>
        <v>2604.6010000010137</v>
      </c>
      <c r="H139" s="23">
        <f>VLOOKUP($A139, focusarea_loads!$A$1:$R$83, T139, FALSE)</f>
        <v>-175700.85354000001</v>
      </c>
      <c r="I139" s="23">
        <f>VLOOKUP($A139, focusarea_loads!$A$1:$R$83, U139, FALSE)</f>
        <v>0</v>
      </c>
      <c r="J139" s="25"/>
      <c r="K139" s="26" t="str">
        <f t="shared" si="157"/>
        <v>--</v>
      </c>
      <c r="L139" s="26" t="str">
        <f t="shared" si="158"/>
        <v>--</v>
      </c>
      <c r="M139" s="26"/>
      <c r="N139" s="51">
        <f t="shared" si="159"/>
        <v>4</v>
      </c>
      <c r="O139" s="51"/>
      <c r="P139" s="51">
        <f t="shared" si="160"/>
        <v>7</v>
      </c>
      <c r="Q139" s="51">
        <f t="shared" si="161"/>
        <v>0</v>
      </c>
      <c r="R139" s="51">
        <f t="shared" si="162"/>
        <v>15</v>
      </c>
      <c r="S139" s="51"/>
      <c r="T139" s="51">
        <f t="shared" si="163"/>
        <v>18</v>
      </c>
      <c r="U139" s="51">
        <f t="shared" si="164"/>
        <v>12</v>
      </c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spans="1:33" ht="15" customHeight="1" x14ac:dyDescent="0.15">
      <c r="A140" s="22" t="s">
        <v>37</v>
      </c>
      <c r="B140" s="23">
        <f>VLOOKUP($A140, focusarea_loads!$A$1:$R$83, N140, FALSE)</f>
        <v>922.12570000000005</v>
      </c>
      <c r="C140" s="23">
        <f t="shared" si="155"/>
        <v>851859.72166000004</v>
      </c>
      <c r="D140" s="23">
        <f>VLOOKUP($A140, focusarea_loads!$A$1:$R$83, P140, FALSE)</f>
        <v>1089952.5967000001</v>
      </c>
      <c r="E140" s="23">
        <v>0</v>
      </c>
      <c r="F140" s="23">
        <f>VLOOKUP($A140, focusarea_loads!$A$1:$R$83, R140, FALSE)</f>
        <v>238092.87504000001</v>
      </c>
      <c r="G140" s="24">
        <f t="shared" si="156"/>
        <v>1221.7623000010208</v>
      </c>
      <c r="H140" s="23">
        <f>VLOOKUP($A140, focusarea_loads!$A$1:$R$83, T140, FALSE)</f>
        <v>236871.11273999899</v>
      </c>
      <c r="I140" s="23">
        <f>VLOOKUP($A140, focusarea_loads!$A$1:$R$83, U140, FALSE)</f>
        <v>0</v>
      </c>
      <c r="J140" s="25"/>
      <c r="K140" s="26">
        <f t="shared" si="157"/>
        <v>5.1314525888091472E-3</v>
      </c>
      <c r="L140" s="26">
        <f t="shared" si="158"/>
        <v>0.99486854741119091</v>
      </c>
      <c r="M140" s="26"/>
      <c r="N140" s="51">
        <f t="shared" si="159"/>
        <v>4</v>
      </c>
      <c r="O140" s="51"/>
      <c r="P140" s="51">
        <f t="shared" si="160"/>
        <v>7</v>
      </c>
      <c r="Q140" s="51">
        <f t="shared" si="161"/>
        <v>0</v>
      </c>
      <c r="R140" s="51">
        <f t="shared" si="162"/>
        <v>15</v>
      </c>
      <c r="S140" s="51"/>
      <c r="T140" s="51">
        <f t="shared" si="163"/>
        <v>18</v>
      </c>
      <c r="U140" s="51">
        <f t="shared" si="164"/>
        <v>12</v>
      </c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spans="1:33" ht="15" customHeight="1" x14ac:dyDescent="0.15">
      <c r="A141" s="22" t="s">
        <v>38</v>
      </c>
      <c r="B141" s="23">
        <f>VLOOKUP($A141, focusarea_loads!$A$1:$R$83, N141, FALSE)</f>
        <v>2966.2968999999998</v>
      </c>
      <c r="C141" s="23">
        <f t="shared" si="155"/>
        <v>2740265.0762200002</v>
      </c>
      <c r="D141" s="23">
        <f>VLOOKUP($A141, focusarea_loads!$A$1:$R$83, P141, FALSE)</f>
        <v>3575269.6628999999</v>
      </c>
      <c r="E141" s="23">
        <v>0</v>
      </c>
      <c r="F141" s="23">
        <f>VLOOKUP($A141, focusarea_loads!$A$1:$R$83, R141, FALSE)</f>
        <v>835004.58667999995</v>
      </c>
      <c r="G141" s="24">
        <f t="shared" si="156"/>
        <v>2858.2324999999255</v>
      </c>
      <c r="H141" s="23">
        <f>VLOOKUP($A141, focusarea_loads!$A$1:$R$83, T141, FALSE)</f>
        <v>832146.35418000002</v>
      </c>
      <c r="I141" s="23">
        <f>VLOOKUP($A141, focusarea_loads!$A$1:$R$83, U141, FALSE)</f>
        <v>0</v>
      </c>
      <c r="J141" s="25"/>
      <c r="K141" s="26">
        <f t="shared" si="157"/>
        <v>3.4230141314125382E-3</v>
      </c>
      <c r="L141" s="26">
        <f t="shared" si="158"/>
        <v>0.99657698586858745</v>
      </c>
      <c r="M141" s="26"/>
      <c r="N141" s="51">
        <f t="shared" si="159"/>
        <v>4</v>
      </c>
      <c r="O141" s="51"/>
      <c r="P141" s="51">
        <f t="shared" si="160"/>
        <v>7</v>
      </c>
      <c r="Q141" s="51">
        <f t="shared" si="161"/>
        <v>0</v>
      </c>
      <c r="R141" s="51">
        <f t="shared" si="162"/>
        <v>15</v>
      </c>
      <c r="S141" s="51"/>
      <c r="T141" s="51">
        <f t="shared" si="163"/>
        <v>18</v>
      </c>
      <c r="U141" s="51">
        <f t="shared" si="164"/>
        <v>12</v>
      </c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spans="1:33" ht="15" customHeight="1" x14ac:dyDescent="0.15">
      <c r="A142" s="22" t="s">
        <v>39</v>
      </c>
      <c r="B142" s="23">
        <f>VLOOKUP($A142, focusarea_loads!$A$1:$R$83, N142, FALSE)</f>
        <v>14.4824</v>
      </c>
      <c r="C142" s="23">
        <f t="shared" si="155"/>
        <v>13378.841120000001</v>
      </c>
      <c r="D142" s="23">
        <f>VLOOKUP($A142, focusarea_loads!$A$1:$R$83, P142, FALSE)</f>
        <v>19655.370900000002</v>
      </c>
      <c r="E142" s="23">
        <v>0</v>
      </c>
      <c r="F142" s="23">
        <f>VLOOKUP($A142, focusarea_loads!$A$1:$R$83, R142, FALSE)</f>
        <v>6276.5297799999998</v>
      </c>
      <c r="G142" s="24">
        <f t="shared" si="156"/>
        <v>0</v>
      </c>
      <c r="H142" s="23">
        <f>VLOOKUP($A142, focusarea_loads!$A$1:$R$83, T142, FALSE)</f>
        <v>6276.5297799999998</v>
      </c>
      <c r="I142" s="23">
        <f>VLOOKUP($A142, focusarea_loads!$A$1:$R$83, U142, FALSE)</f>
        <v>0</v>
      </c>
      <c r="J142" s="25"/>
      <c r="K142" s="26">
        <f t="shared" si="157"/>
        <v>0</v>
      </c>
      <c r="L142" s="26">
        <f t="shared" si="158"/>
        <v>1</v>
      </c>
      <c r="M142" s="26"/>
      <c r="N142" s="51">
        <f t="shared" si="159"/>
        <v>4</v>
      </c>
      <c r="O142" s="51"/>
      <c r="P142" s="51">
        <f t="shared" si="160"/>
        <v>7</v>
      </c>
      <c r="Q142" s="51">
        <f t="shared" si="161"/>
        <v>0</v>
      </c>
      <c r="R142" s="51">
        <f t="shared" si="162"/>
        <v>15</v>
      </c>
      <c r="S142" s="51"/>
      <c r="T142" s="51">
        <f t="shared" si="163"/>
        <v>18</v>
      </c>
      <c r="U142" s="51">
        <f t="shared" si="164"/>
        <v>12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spans="1:33" ht="15" customHeight="1" x14ac:dyDescent="0.15">
      <c r="A143" s="22" t="s">
        <v>40</v>
      </c>
      <c r="B143" s="23">
        <f>VLOOKUP($A143, focusarea_loads!$A$1:$R$83, N143, FALSE)</f>
        <v>769.23509999999999</v>
      </c>
      <c r="C143" s="23">
        <f t="shared" si="155"/>
        <v>710619.38537999894</v>
      </c>
      <c r="D143" s="23">
        <f>VLOOKUP($A143, focusarea_loads!$A$1:$R$83, P143, FALSE)</f>
        <v>312285.41859999998</v>
      </c>
      <c r="E143" s="23">
        <v>0</v>
      </c>
      <c r="F143" s="23">
        <f>VLOOKUP($A143, focusarea_loads!$A$1:$R$83, R143, FALSE)</f>
        <v>-398333.96677999903</v>
      </c>
      <c r="G143" s="24">
        <f t="shared" si="156"/>
        <v>16110.095200000971</v>
      </c>
      <c r="H143" s="23">
        <f>VLOOKUP($A143, focusarea_loads!$A$1:$R$83, T143, FALSE)</f>
        <v>-414444.06198</v>
      </c>
      <c r="I143" s="23">
        <f>VLOOKUP($A143, focusarea_loads!$A$1:$R$83, U143, FALSE)</f>
        <v>0</v>
      </c>
      <c r="J143" s="25"/>
      <c r="K143" s="26" t="str">
        <f t="shared" si="157"/>
        <v>--</v>
      </c>
      <c r="L143" s="26" t="str">
        <f t="shared" si="158"/>
        <v>--</v>
      </c>
      <c r="M143" s="26"/>
      <c r="N143" s="51">
        <f t="shared" si="159"/>
        <v>4</v>
      </c>
      <c r="O143" s="51"/>
      <c r="P143" s="51">
        <f t="shared" si="160"/>
        <v>7</v>
      </c>
      <c r="Q143" s="51">
        <f t="shared" si="161"/>
        <v>0</v>
      </c>
      <c r="R143" s="51">
        <f t="shared" si="162"/>
        <v>15</v>
      </c>
      <c r="S143" s="51"/>
      <c r="T143" s="51">
        <f t="shared" si="163"/>
        <v>18</v>
      </c>
      <c r="U143" s="51">
        <f t="shared" si="164"/>
        <v>12</v>
      </c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spans="1:33" ht="15" customHeight="1" x14ac:dyDescent="0.15">
      <c r="A144" s="28" t="s">
        <v>126</v>
      </c>
      <c r="B144" s="23">
        <f>VLOOKUP($A69, cluster_load_noFA!$A$1:$P$10, N144, FALSE)</f>
        <v>189193.00399999999</v>
      </c>
      <c r="C144" s="23">
        <f>D144 - SUM(E144:F144)</f>
        <v>174776497</v>
      </c>
      <c r="D144" s="23">
        <f>VLOOKUP($A69, cluster_load_noFA!$A$1:$P$10, P144, FALSE)</f>
        <v>131863537</v>
      </c>
      <c r="E144" s="23">
        <v>0</v>
      </c>
      <c r="F144" s="23">
        <f>VLOOKUP($A69, cluster_load_noFA!$A$1:$P$10, R144, FALSE)</f>
        <v>-42912960</v>
      </c>
      <c r="G144" s="24">
        <f t="shared" si="146"/>
        <v>1179001</v>
      </c>
      <c r="H144" s="23">
        <f>VLOOKUP($A69, cluster_load_noFA!$A$1:$P$10, T144, FALSE)</f>
        <v>-44091961</v>
      </c>
      <c r="I144" s="23">
        <f>VLOOKUP($A69, cluster_load_noFA!$A$1:$P$10, U144, FALSE)</f>
        <v>0</v>
      </c>
      <c r="J144" s="25"/>
      <c r="K144" s="26" t="str">
        <f t="shared" si="147"/>
        <v>--</v>
      </c>
      <c r="L144" s="26" t="str">
        <f t="shared" si="148"/>
        <v>--</v>
      </c>
      <c r="M144" s="26"/>
      <c r="N144" s="55">
        <f>B123</f>
        <v>2</v>
      </c>
      <c r="O144" s="55">
        <f t="shared" ref="O144" si="165">C123</f>
        <v>0</v>
      </c>
      <c r="P144" s="55">
        <f t="shared" ref="P144" si="166">D123</f>
        <v>5</v>
      </c>
      <c r="Q144" s="55">
        <f t="shared" ref="Q144" si="167">E123</f>
        <v>0</v>
      </c>
      <c r="R144" s="55">
        <f t="shared" ref="R144" si="168">F123</f>
        <v>13</v>
      </c>
      <c r="S144" s="55">
        <f t="shared" ref="S144" si="169">G123</f>
        <v>0</v>
      </c>
      <c r="T144" s="55">
        <f t="shared" ref="T144" si="170">H123</f>
        <v>16</v>
      </c>
      <c r="U144" s="55">
        <f t="shared" ref="U144" si="171">I123</f>
        <v>10</v>
      </c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spans="1:33" ht="15" customHeight="1" x14ac:dyDescent="0.15">
      <c r="A145" s="28"/>
      <c r="B145" s="25"/>
      <c r="C145" s="25"/>
      <c r="D145" s="25"/>
      <c r="E145" s="25"/>
      <c r="F145" s="25"/>
      <c r="G145" s="29"/>
      <c r="H145" s="25"/>
      <c r="I145" s="25"/>
      <c r="J145" s="25"/>
      <c r="K145" s="25"/>
      <c r="L145" s="25"/>
      <c r="M145" s="25"/>
      <c r="N145" s="25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spans="1:33" ht="15" customHeight="1" x14ac:dyDescent="0.15">
      <c r="A146" s="30" t="s">
        <v>127</v>
      </c>
      <c r="B146" s="31">
        <f t="shared" ref="B146:I146" si="172">SUM(B127:B144)</f>
        <v>202958.55909999998</v>
      </c>
      <c r="C146" s="31">
        <f t="shared" si="172"/>
        <v>187493116.80137998</v>
      </c>
      <c r="D146" s="31">
        <f t="shared" si="172"/>
        <v>140924762.1638</v>
      </c>
      <c r="E146" s="31">
        <f t="shared" si="172"/>
        <v>0</v>
      </c>
      <c r="F146" s="31">
        <f t="shared" si="172"/>
        <v>-46568354.637579985</v>
      </c>
      <c r="G146" s="31">
        <f t="shared" si="172"/>
        <v>1237968.9705000119</v>
      </c>
      <c r="H146" s="31">
        <f t="shared" si="172"/>
        <v>-47806323.60808</v>
      </c>
      <c r="I146" s="31">
        <f t="shared" si="172"/>
        <v>0</v>
      </c>
      <c r="J146" s="32"/>
      <c r="K146" s="33" t="str">
        <f t="shared" ref="K146" si="173">IF($F146&lt;0, "--", G146/$F146)</f>
        <v>--</v>
      </c>
      <c r="L146" s="33" t="str">
        <f t="shared" ref="L146" si="174">IF($F146&lt;0, "--", H146/$F146)</f>
        <v>--</v>
      </c>
      <c r="M146" s="47"/>
      <c r="N146" s="4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spans="1:33" ht="15" customHeight="1" x14ac:dyDescent="0.1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s="49" customFormat="1" ht="15" customHeight="1" x14ac:dyDescent="0.15">
      <c r="A148" s="50" t="s">
        <v>42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 t="s">
        <v>129</v>
      </c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1:33" ht="15" customHeight="1" x14ac:dyDescent="0.15">
      <c r="A149" s="9"/>
      <c r="B149" s="43">
        <v>4</v>
      </c>
      <c r="D149" s="42">
        <f>MATCH(D153,focusarea_loads!$A$1:$R$1,0)</f>
        <v>6</v>
      </c>
      <c r="E149" s="42">
        <f>MATCH(E153,focusarea_loads!$A$1:$R$1,0)</f>
        <v>9</v>
      </c>
      <c r="F149" s="42">
        <f>MATCH(F153,focusarea_loads!$A$1:$R$1,0)</f>
        <v>13</v>
      </c>
      <c r="G149" s="42"/>
      <c r="H149" s="42">
        <f>MATCH(H153,focusarea_loads!$A$1:$R$1,0)</f>
        <v>16</v>
      </c>
      <c r="I149" s="42">
        <f>MATCH(I153,focusarea_loads!$A$1:$R$1,0)</f>
        <v>10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" customHeight="1" x14ac:dyDescent="0.15">
      <c r="A150" s="41"/>
      <c r="B150" s="43">
        <v>2</v>
      </c>
      <c r="D150" s="42">
        <f>MATCH(D153,cluster_load_noFA!$A$1:$P$1,0)</f>
        <v>4</v>
      </c>
      <c r="E150" s="42">
        <f>MATCH(E153,cluster_load_noFA!$A$1:$P$1,0)</f>
        <v>7</v>
      </c>
      <c r="F150" s="42">
        <f>MATCH(F153,cluster_load_noFA!$A$1:$P$1,0)</f>
        <v>11</v>
      </c>
      <c r="G150" s="42"/>
      <c r="H150" s="42">
        <f>MATCH(H153,cluster_load_noFA!$A$1:$P$1,0)</f>
        <v>14</v>
      </c>
      <c r="I150" s="42">
        <f>MATCH(I153,cluster_load_noFA!$A$1:$P$1,0)</f>
        <v>8</v>
      </c>
      <c r="J150" s="3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" customHeight="1" x14ac:dyDescent="0.15">
      <c r="A151" s="12" t="s">
        <v>125</v>
      </c>
      <c r="B151" s="13"/>
      <c r="C151" s="14" t="s">
        <v>123</v>
      </c>
      <c r="D151" s="15" t="s">
        <v>110</v>
      </c>
      <c r="E151" s="15"/>
      <c r="F151" s="16"/>
      <c r="G151" s="15"/>
      <c r="H151" s="15"/>
      <c r="I151" s="15"/>
      <c r="J151" s="17"/>
      <c r="K151" s="15" t="s">
        <v>111</v>
      </c>
      <c r="L151" s="15"/>
      <c r="M151" s="53"/>
      <c r="N151" s="53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:33" s="40" customFormat="1" ht="34" customHeight="1" x14ac:dyDescent="0.15">
      <c r="A152" s="39" t="str">
        <f>_xlfn.CONCAT(A148," Cluster")</f>
        <v>New Jersey Highlands Cluster</v>
      </c>
      <c r="B152" s="18" t="s">
        <v>112</v>
      </c>
      <c r="C152" s="18" t="s">
        <v>113</v>
      </c>
      <c r="D152" s="18" t="s">
        <v>114</v>
      </c>
      <c r="E152" s="18" t="s">
        <v>115</v>
      </c>
      <c r="F152" s="18" t="s">
        <v>116</v>
      </c>
      <c r="G152" s="18" t="s">
        <v>117</v>
      </c>
      <c r="H152" s="18" t="s">
        <v>118</v>
      </c>
      <c r="I152" s="18" t="s">
        <v>119</v>
      </c>
      <c r="J152" s="18"/>
      <c r="K152" s="18" t="s">
        <v>120</v>
      </c>
      <c r="L152" s="18" t="s">
        <v>121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5" customHeight="1" x14ac:dyDescent="0.15">
      <c r="A153" s="36"/>
      <c r="B153" s="36"/>
      <c r="C153" s="36"/>
      <c r="D153" s="19" t="s">
        <v>5</v>
      </c>
      <c r="E153" s="19" t="s">
        <v>8</v>
      </c>
      <c r="F153" s="19" t="s">
        <v>12</v>
      </c>
      <c r="G153" s="36"/>
      <c r="H153" s="19" t="s">
        <v>15</v>
      </c>
      <c r="I153" s="19" t="s">
        <v>9</v>
      </c>
      <c r="J153" s="36"/>
      <c r="K153" s="56" t="s">
        <v>128</v>
      </c>
      <c r="L153" s="57"/>
      <c r="M153" s="54"/>
      <c r="N153" s="54"/>
      <c r="O153" s="37"/>
      <c r="P153" s="37"/>
      <c r="Q153" s="37"/>
      <c r="R153" s="38"/>
      <c r="S153" s="37"/>
      <c r="T153" s="37"/>
      <c r="U153" s="37"/>
      <c r="V153" s="37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1:33" ht="15" customHeight="1" x14ac:dyDescent="0.15">
      <c r="A154" s="22" t="s">
        <v>41</v>
      </c>
      <c r="B154" s="23">
        <f>VLOOKUP($A154, focusarea_loads!$A$1:$R$83, N154, FALSE)</f>
        <v>2.7877999999999998</v>
      </c>
      <c r="C154" s="23">
        <f>D154 - SUM(E154:F154)</f>
        <v>47.587745999999996</v>
      </c>
      <c r="D154" s="23">
        <f>VLOOKUP($A154, focusarea_loads!$A$1:$R$83, P154, FALSE)</f>
        <v>47.533200000000001</v>
      </c>
      <c r="E154" s="23">
        <f>VLOOKUP($A154, focusarea_loads!$A$1:$R$83, Q154, FALSE)</f>
        <v>0</v>
      </c>
      <c r="F154" s="23">
        <f>VLOOKUP($A154, focusarea_loads!$A$1:$R$83, R154, FALSE)</f>
        <v>-5.45459999999982E-2</v>
      </c>
      <c r="G154" s="24">
        <f>F154-H154</f>
        <v>0</v>
      </c>
      <c r="H154" s="23">
        <f>VLOOKUP($A154, focusarea_loads!$A$1:$R$83, T154, FALSE)</f>
        <v>-5.45459999999982E-2</v>
      </c>
      <c r="I154" s="23">
        <f>VLOOKUP($A154, focusarea_loads!$A$1:$R$83, U154, FALSE)</f>
        <v>0</v>
      </c>
      <c r="J154" s="25"/>
      <c r="K154" s="26" t="str">
        <f>IF($F154&lt;0, "--", G154/$F154)</f>
        <v>--</v>
      </c>
      <c r="L154" s="26" t="str">
        <f>IF($F154&lt;0, "--", H154/$F154)</f>
        <v>--</v>
      </c>
      <c r="M154" s="26"/>
      <c r="N154" s="52">
        <f t="shared" ref="N154" si="175">B149</f>
        <v>4</v>
      </c>
      <c r="O154" s="52"/>
      <c r="P154" s="52">
        <f>D149</f>
        <v>6</v>
      </c>
      <c r="Q154" s="52">
        <f>E149</f>
        <v>9</v>
      </c>
      <c r="R154" s="52">
        <f>F149</f>
        <v>13</v>
      </c>
      <c r="S154" s="52"/>
      <c r="T154" s="52">
        <f>H149</f>
        <v>16</v>
      </c>
      <c r="U154" s="52">
        <f>I149</f>
        <v>10</v>
      </c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spans="1:33" ht="15" customHeight="1" x14ac:dyDescent="0.15">
      <c r="A155" s="22" t="s">
        <v>43</v>
      </c>
      <c r="B155" s="23">
        <f>VLOOKUP($A155, focusarea_loads!$A$1:$R$83, N155, FALSE)</f>
        <v>50.0002</v>
      </c>
      <c r="C155" s="23">
        <f t="shared" ref="C155:C156" si="176">D155 - SUM(E155:F155)</f>
        <v>853.50341400000002</v>
      </c>
      <c r="D155" s="23">
        <f>VLOOKUP($A155, focusarea_loads!$A$1:$R$83, P155, FALSE)</f>
        <v>297.69049999999999</v>
      </c>
      <c r="E155" s="23">
        <f>VLOOKUP($A155, focusarea_loads!$A$1:$R$83, Q155, FALSE)</f>
        <v>0</v>
      </c>
      <c r="F155" s="23">
        <f>VLOOKUP($A155, focusarea_loads!$A$1:$R$83, R155, FALSE)</f>
        <v>-555.81291399999998</v>
      </c>
      <c r="G155" s="24">
        <f t="shared" ref="G155:G166" si="177">F155-H155</f>
        <v>0</v>
      </c>
      <c r="H155" s="23">
        <f>VLOOKUP($A155, focusarea_loads!$A$1:$R$83, T155, FALSE)</f>
        <v>-555.81291399999998</v>
      </c>
      <c r="I155" s="23">
        <f>VLOOKUP($A155, focusarea_loads!$A$1:$R$83, U155, FALSE)</f>
        <v>0</v>
      </c>
      <c r="J155" s="25"/>
      <c r="K155" s="26" t="str">
        <f t="shared" ref="K155:K166" si="178">IF($F155&lt;0, "--", G155/$F155)</f>
        <v>--</v>
      </c>
      <c r="L155" s="26" t="str">
        <f t="shared" ref="L155:L166" si="179">IF($F155&lt;0, "--", H155/$F155)</f>
        <v>--</v>
      </c>
      <c r="M155" s="26"/>
      <c r="N155" s="51">
        <f t="shared" ref="N155:N165" si="180">N154</f>
        <v>4</v>
      </c>
      <c r="O155" s="51"/>
      <c r="P155" s="51">
        <f>P154</f>
        <v>6</v>
      </c>
      <c r="Q155" s="51">
        <f t="shared" ref="Q155:R156" si="181">Q154</f>
        <v>9</v>
      </c>
      <c r="R155" s="51">
        <f t="shared" si="181"/>
        <v>13</v>
      </c>
      <c r="S155" s="51"/>
      <c r="T155" s="51">
        <f t="shared" ref="T155:U156" si="182">T154</f>
        <v>16</v>
      </c>
      <c r="U155" s="51">
        <f t="shared" si="182"/>
        <v>10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spans="1:33" ht="15" customHeight="1" x14ac:dyDescent="0.15">
      <c r="A156" s="22" t="s">
        <v>44</v>
      </c>
      <c r="B156" s="23">
        <f>VLOOKUP($A156, focusarea_loads!$A$1:$R$83, N156, FALSE)</f>
        <v>446.22340000000003</v>
      </c>
      <c r="C156" s="23">
        <f t="shared" si="176"/>
        <v>7617.0334380000004</v>
      </c>
      <c r="D156" s="23">
        <f>VLOOKUP($A156, focusarea_loads!$A$1:$R$83, P156, FALSE)</f>
        <v>1731.5712000000001</v>
      </c>
      <c r="E156" s="23">
        <f>VLOOKUP($A156, focusarea_loads!$A$1:$R$83, Q156, FALSE)</f>
        <v>0</v>
      </c>
      <c r="F156" s="23">
        <f>VLOOKUP($A156, focusarea_loads!$A$1:$R$83, R156, FALSE)</f>
        <v>-5885.4622380000001</v>
      </c>
      <c r="G156" s="24">
        <f t="shared" si="177"/>
        <v>0</v>
      </c>
      <c r="H156" s="23">
        <f>VLOOKUP($A156, focusarea_loads!$A$1:$R$83, T156, FALSE)</f>
        <v>-5885.4622380000001</v>
      </c>
      <c r="I156" s="23">
        <f>VLOOKUP($A156, focusarea_loads!$A$1:$R$83, U156, FALSE)</f>
        <v>0</v>
      </c>
      <c r="J156" s="25"/>
      <c r="K156" s="26" t="str">
        <f t="shared" si="178"/>
        <v>--</v>
      </c>
      <c r="L156" s="26" t="str">
        <f t="shared" si="179"/>
        <v>--</v>
      </c>
      <c r="M156" s="26"/>
      <c r="N156" s="51">
        <f t="shared" si="180"/>
        <v>4</v>
      </c>
      <c r="O156" s="51"/>
      <c r="P156" s="51">
        <f t="shared" ref="P156:R165" si="183">P155</f>
        <v>6</v>
      </c>
      <c r="Q156" s="51">
        <f t="shared" si="181"/>
        <v>9</v>
      </c>
      <c r="R156" s="51">
        <f t="shared" si="181"/>
        <v>13</v>
      </c>
      <c r="S156" s="51"/>
      <c r="T156" s="51">
        <f t="shared" si="182"/>
        <v>16</v>
      </c>
      <c r="U156" s="51">
        <f t="shared" si="182"/>
        <v>10</v>
      </c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spans="1:33" ht="15" customHeight="1" x14ac:dyDescent="0.15">
      <c r="A157" s="22" t="s">
        <v>45</v>
      </c>
      <c r="B157" s="23">
        <f>VLOOKUP($A157, focusarea_loads!$A$1:$R$83, N157, FALSE)</f>
        <v>9.8023000000000007</v>
      </c>
      <c r="C157" s="23">
        <f t="shared" ref="C157:C165" si="184">D157 - SUM(E157:F157)</f>
        <v>167.32526100000001</v>
      </c>
      <c r="D157" s="23">
        <f>VLOOKUP($A157, focusarea_loads!$A$1:$R$83, P157, FALSE)</f>
        <v>15.786099999999999</v>
      </c>
      <c r="E157" s="23">
        <f>VLOOKUP($A157, focusarea_loads!$A$1:$R$83, Q157, FALSE)</f>
        <v>0</v>
      </c>
      <c r="F157" s="23">
        <f>VLOOKUP($A157, focusarea_loads!$A$1:$R$83, R157, FALSE)</f>
        <v>-151.53916100000001</v>
      </c>
      <c r="G157" s="24">
        <f t="shared" ref="G157:G165" si="185">F157-H157</f>
        <v>0</v>
      </c>
      <c r="H157" s="23">
        <f>VLOOKUP($A157, focusarea_loads!$A$1:$R$83, T157, FALSE)</f>
        <v>-151.53916100000001</v>
      </c>
      <c r="I157" s="23">
        <f>VLOOKUP($A157, focusarea_loads!$A$1:$R$83, U157, FALSE)</f>
        <v>0</v>
      </c>
      <c r="J157" s="25"/>
      <c r="K157" s="26" t="str">
        <f t="shared" ref="K157:K165" si="186">IF($F157&lt;0, "--", G157/$F157)</f>
        <v>--</v>
      </c>
      <c r="L157" s="26" t="str">
        <f t="shared" ref="L157:L165" si="187">IF($F157&lt;0, "--", H157/$F157)</f>
        <v>--</v>
      </c>
      <c r="M157" s="26"/>
      <c r="N157" s="51">
        <f t="shared" si="180"/>
        <v>4</v>
      </c>
      <c r="O157" s="51"/>
      <c r="P157" s="51">
        <f t="shared" si="183"/>
        <v>6</v>
      </c>
      <c r="Q157" s="51">
        <f t="shared" si="183"/>
        <v>9</v>
      </c>
      <c r="R157" s="51">
        <f t="shared" si="183"/>
        <v>13</v>
      </c>
      <c r="S157" s="51"/>
      <c r="T157" s="51">
        <f t="shared" ref="T157:U157" si="188">T156</f>
        <v>16</v>
      </c>
      <c r="U157" s="51">
        <f t="shared" si="188"/>
        <v>10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spans="1:33" ht="15" customHeight="1" x14ac:dyDescent="0.15">
      <c r="A158" s="22" t="s">
        <v>46</v>
      </c>
      <c r="B158" s="23">
        <f>VLOOKUP($A158, focusarea_loads!$A$1:$R$83, N158, FALSE)</f>
        <v>585.61770000000001</v>
      </c>
      <c r="C158" s="23">
        <f t="shared" si="184"/>
        <v>9996.4941390000004</v>
      </c>
      <c r="D158" s="23">
        <f>VLOOKUP($A158, focusarea_loads!$A$1:$R$83, P158, FALSE)</f>
        <v>789.51419999999996</v>
      </c>
      <c r="E158" s="23">
        <f>VLOOKUP($A158, focusarea_loads!$A$1:$R$83, Q158, FALSE)</f>
        <v>0</v>
      </c>
      <c r="F158" s="23">
        <f>VLOOKUP($A158, focusarea_loads!$A$1:$R$83, R158, FALSE)</f>
        <v>-9206.9799390000007</v>
      </c>
      <c r="G158" s="24">
        <f t="shared" si="185"/>
        <v>0.74839999999858264</v>
      </c>
      <c r="H158" s="23">
        <f>VLOOKUP($A158, focusarea_loads!$A$1:$R$83, T158, FALSE)</f>
        <v>-9207.7283389999993</v>
      </c>
      <c r="I158" s="23">
        <f>VLOOKUP($A158, focusarea_loads!$A$1:$R$83, U158, FALSE)</f>
        <v>0</v>
      </c>
      <c r="J158" s="25"/>
      <c r="K158" s="26" t="str">
        <f t="shared" si="186"/>
        <v>--</v>
      </c>
      <c r="L158" s="26" t="str">
        <f t="shared" si="187"/>
        <v>--</v>
      </c>
      <c r="M158" s="26"/>
      <c r="N158" s="51">
        <f t="shared" si="180"/>
        <v>4</v>
      </c>
      <c r="O158" s="51"/>
      <c r="P158" s="51">
        <f t="shared" si="183"/>
        <v>6</v>
      </c>
      <c r="Q158" s="51">
        <f t="shared" si="183"/>
        <v>9</v>
      </c>
      <c r="R158" s="51">
        <f t="shared" si="183"/>
        <v>13</v>
      </c>
      <c r="S158" s="51"/>
      <c r="T158" s="51">
        <f t="shared" ref="T158:U158" si="189">T157</f>
        <v>16</v>
      </c>
      <c r="U158" s="51">
        <f t="shared" si="189"/>
        <v>10</v>
      </c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spans="1:33" ht="15" customHeight="1" x14ac:dyDescent="0.15">
      <c r="A159" s="22" t="s">
        <v>47</v>
      </c>
      <c r="B159" s="23">
        <f>VLOOKUP($A159, focusarea_loads!$A$1:$R$83, N159, FALSE)</f>
        <v>672.6789</v>
      </c>
      <c r="C159" s="23">
        <f t="shared" si="184"/>
        <v>11482.628822999999</v>
      </c>
      <c r="D159" s="23">
        <f>VLOOKUP($A159, focusarea_loads!$A$1:$R$83, P159, FALSE)</f>
        <v>3066.8053</v>
      </c>
      <c r="E159" s="23">
        <f>VLOOKUP($A159, focusarea_loads!$A$1:$R$83, Q159, FALSE)</f>
        <v>0</v>
      </c>
      <c r="F159" s="23">
        <f>VLOOKUP($A159, focusarea_loads!$A$1:$R$83, R159, FALSE)</f>
        <v>-8415.8235229999991</v>
      </c>
      <c r="G159" s="24">
        <f t="shared" si="185"/>
        <v>0</v>
      </c>
      <c r="H159" s="23">
        <f>VLOOKUP($A159, focusarea_loads!$A$1:$R$83, T159, FALSE)</f>
        <v>-8415.8235229999991</v>
      </c>
      <c r="I159" s="23">
        <f>VLOOKUP($A159, focusarea_loads!$A$1:$R$83, U159, FALSE)</f>
        <v>0</v>
      </c>
      <c r="J159" s="25"/>
      <c r="K159" s="26" t="str">
        <f t="shared" si="186"/>
        <v>--</v>
      </c>
      <c r="L159" s="26" t="str">
        <f t="shared" si="187"/>
        <v>--</v>
      </c>
      <c r="M159" s="26"/>
      <c r="N159" s="51">
        <f t="shared" si="180"/>
        <v>4</v>
      </c>
      <c r="O159" s="51"/>
      <c r="P159" s="51">
        <f t="shared" si="183"/>
        <v>6</v>
      </c>
      <c r="Q159" s="51">
        <f t="shared" si="183"/>
        <v>9</v>
      </c>
      <c r="R159" s="51">
        <f t="shared" si="183"/>
        <v>13</v>
      </c>
      <c r="S159" s="51"/>
      <c r="T159" s="51">
        <f t="shared" ref="T159:U159" si="190">T158</f>
        <v>16</v>
      </c>
      <c r="U159" s="51">
        <f t="shared" si="190"/>
        <v>10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spans="1:33" ht="15" customHeight="1" x14ac:dyDescent="0.15">
      <c r="A160" s="22" t="s">
        <v>48</v>
      </c>
      <c r="B160" s="23">
        <f>VLOOKUP($A160, focusarea_loads!$A$1:$R$83, N160, FALSE)</f>
        <v>664.47940000000006</v>
      </c>
      <c r="C160" s="23">
        <f t="shared" si="184"/>
        <v>11342.663358</v>
      </c>
      <c r="D160" s="23">
        <f>VLOOKUP($A160, focusarea_loads!$A$1:$R$83, P160, FALSE)</f>
        <v>2511.3582000000001</v>
      </c>
      <c r="E160" s="23">
        <f>VLOOKUP($A160, focusarea_loads!$A$1:$R$83, Q160, FALSE)</f>
        <v>0</v>
      </c>
      <c r="F160" s="23">
        <f>VLOOKUP($A160, focusarea_loads!$A$1:$R$83, R160, FALSE)</f>
        <v>-8831.3051579999992</v>
      </c>
      <c r="G160" s="24">
        <f t="shared" si="185"/>
        <v>0</v>
      </c>
      <c r="H160" s="23">
        <f>VLOOKUP($A160, focusarea_loads!$A$1:$R$83, T160, FALSE)</f>
        <v>-8831.3051579999992</v>
      </c>
      <c r="I160" s="23">
        <f>VLOOKUP($A160, focusarea_loads!$A$1:$R$83, U160, FALSE)</f>
        <v>0</v>
      </c>
      <c r="J160" s="25"/>
      <c r="K160" s="26" t="str">
        <f t="shared" si="186"/>
        <v>--</v>
      </c>
      <c r="L160" s="26" t="str">
        <f t="shared" si="187"/>
        <v>--</v>
      </c>
      <c r="M160" s="26"/>
      <c r="N160" s="51">
        <f t="shared" si="180"/>
        <v>4</v>
      </c>
      <c r="O160" s="51"/>
      <c r="P160" s="51">
        <f t="shared" si="183"/>
        <v>6</v>
      </c>
      <c r="Q160" s="51">
        <f t="shared" si="183"/>
        <v>9</v>
      </c>
      <c r="R160" s="51">
        <f t="shared" si="183"/>
        <v>13</v>
      </c>
      <c r="S160" s="51"/>
      <c r="T160" s="51">
        <f t="shared" ref="T160:U160" si="191">T159</f>
        <v>16</v>
      </c>
      <c r="U160" s="51">
        <f t="shared" si="191"/>
        <v>10</v>
      </c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spans="1:33" ht="15" customHeight="1" x14ac:dyDescent="0.15">
      <c r="A161" s="22" t="s">
        <v>49</v>
      </c>
      <c r="B161" s="23">
        <f>VLOOKUP($A161, focusarea_loads!$A$1:$R$83, N161, FALSE)</f>
        <v>2501.8973999999998</v>
      </c>
      <c r="C161" s="23">
        <f t="shared" si="184"/>
        <v>42707.388617999997</v>
      </c>
      <c r="D161" s="23">
        <f>VLOOKUP($A161, focusarea_loads!$A$1:$R$83, P161, FALSE)</f>
        <v>11093.0627</v>
      </c>
      <c r="E161" s="23">
        <f>VLOOKUP($A161, focusarea_loads!$A$1:$R$83, Q161, FALSE)</f>
        <v>0</v>
      </c>
      <c r="F161" s="23">
        <f>VLOOKUP($A161, focusarea_loads!$A$1:$R$83, R161, FALSE)</f>
        <v>-31614.325917999999</v>
      </c>
      <c r="G161" s="24">
        <f t="shared" si="185"/>
        <v>7.2599999901285628E-2</v>
      </c>
      <c r="H161" s="23">
        <f>VLOOKUP($A161, focusarea_loads!$A$1:$R$83, T161, FALSE)</f>
        <v>-31614.3985179999</v>
      </c>
      <c r="I161" s="23">
        <f>VLOOKUP($A161, focusarea_loads!$A$1:$R$83, U161, FALSE)</f>
        <v>0</v>
      </c>
      <c r="J161" s="25"/>
      <c r="K161" s="26" t="str">
        <f t="shared" si="186"/>
        <v>--</v>
      </c>
      <c r="L161" s="26" t="str">
        <f t="shared" si="187"/>
        <v>--</v>
      </c>
      <c r="M161" s="26"/>
      <c r="N161" s="51">
        <f t="shared" si="180"/>
        <v>4</v>
      </c>
      <c r="O161" s="51"/>
      <c r="P161" s="51">
        <f t="shared" si="183"/>
        <v>6</v>
      </c>
      <c r="Q161" s="51">
        <f t="shared" si="183"/>
        <v>9</v>
      </c>
      <c r="R161" s="51">
        <f t="shared" si="183"/>
        <v>13</v>
      </c>
      <c r="S161" s="51"/>
      <c r="T161" s="51">
        <f t="shared" ref="T161:U161" si="192">T160</f>
        <v>16</v>
      </c>
      <c r="U161" s="51">
        <f t="shared" si="192"/>
        <v>10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spans="1:33" ht="15" customHeight="1" x14ac:dyDescent="0.15">
      <c r="A162" s="22" t="s">
        <v>50</v>
      </c>
      <c r="B162" s="23">
        <f>VLOOKUP($A162, focusarea_loads!$A$1:$R$83, N162, FALSE)</f>
        <v>4612.0590000000002</v>
      </c>
      <c r="C162" s="23">
        <f t="shared" si="184"/>
        <v>78727.847129999951</v>
      </c>
      <c r="D162" s="23">
        <f>VLOOKUP($A162, focusarea_loads!$A$1:$R$83, P162, FALSE)</f>
        <v>48151.160900000003</v>
      </c>
      <c r="E162" s="23">
        <f>VLOOKUP($A162, focusarea_loads!$A$1:$R$83, Q162, FALSE)</f>
        <v>274.01945060086001</v>
      </c>
      <c r="F162" s="23">
        <f>VLOOKUP($A162, focusarea_loads!$A$1:$R$83, R162, FALSE)</f>
        <v>-30850.7056806008</v>
      </c>
      <c r="G162" s="24">
        <f t="shared" si="185"/>
        <v>457.76859999999942</v>
      </c>
      <c r="H162" s="23">
        <f>VLOOKUP($A162, focusarea_loads!$A$1:$R$83, T162, FALSE)</f>
        <v>-31308.4742806008</v>
      </c>
      <c r="I162" s="23">
        <f>VLOOKUP($A162, focusarea_loads!$A$1:$R$83, U162, FALSE)</f>
        <v>0</v>
      </c>
      <c r="J162" s="25"/>
      <c r="K162" s="26" t="str">
        <f t="shared" si="186"/>
        <v>--</v>
      </c>
      <c r="L162" s="26" t="str">
        <f t="shared" si="187"/>
        <v>--</v>
      </c>
      <c r="M162" s="26"/>
      <c r="N162" s="51">
        <f t="shared" si="180"/>
        <v>4</v>
      </c>
      <c r="O162" s="51"/>
      <c r="P162" s="51">
        <f t="shared" si="183"/>
        <v>6</v>
      </c>
      <c r="Q162" s="51">
        <f t="shared" si="183"/>
        <v>9</v>
      </c>
      <c r="R162" s="51">
        <f t="shared" si="183"/>
        <v>13</v>
      </c>
      <c r="S162" s="51"/>
      <c r="T162" s="51">
        <f t="shared" ref="T162:U162" si="193">T161</f>
        <v>16</v>
      </c>
      <c r="U162" s="51">
        <f t="shared" si="193"/>
        <v>10</v>
      </c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spans="1:33" ht="15" customHeight="1" x14ac:dyDescent="0.15">
      <c r="A163" s="22" t="s">
        <v>51</v>
      </c>
      <c r="B163" s="23">
        <f>VLOOKUP($A163, focusarea_loads!$A$1:$R$83, N163, FALSE)</f>
        <v>994.42439999999999</v>
      </c>
      <c r="C163" s="23">
        <f t="shared" si="184"/>
        <v>16974.824508000005</v>
      </c>
      <c r="D163" s="23">
        <f>VLOOKUP($A163, focusarea_loads!$A$1:$R$83, P163, FALSE)</f>
        <v>50503.431600000004</v>
      </c>
      <c r="E163" s="23">
        <f>VLOOKUP($A163, focusarea_loads!$A$1:$R$83, Q163, FALSE)</f>
        <v>46262.407245538001</v>
      </c>
      <c r="F163" s="23">
        <f>VLOOKUP($A163, focusarea_loads!$A$1:$R$83, R163, FALSE)</f>
        <v>-12733.800153538001</v>
      </c>
      <c r="G163" s="24">
        <f t="shared" si="185"/>
        <v>0</v>
      </c>
      <c r="H163" s="23">
        <f>VLOOKUP($A163, focusarea_loads!$A$1:$R$83, T163, FALSE)</f>
        <v>-12733.800153538001</v>
      </c>
      <c r="I163" s="23">
        <f>VLOOKUP($A163, focusarea_loads!$A$1:$R$83, U163, FALSE)</f>
        <v>0</v>
      </c>
      <c r="J163" s="25"/>
      <c r="K163" s="26" t="str">
        <f t="shared" si="186"/>
        <v>--</v>
      </c>
      <c r="L163" s="26" t="str">
        <f t="shared" si="187"/>
        <v>--</v>
      </c>
      <c r="M163" s="26"/>
      <c r="N163" s="51">
        <f t="shared" si="180"/>
        <v>4</v>
      </c>
      <c r="O163" s="51"/>
      <c r="P163" s="51">
        <f t="shared" si="183"/>
        <v>6</v>
      </c>
      <c r="Q163" s="51">
        <f t="shared" si="183"/>
        <v>9</v>
      </c>
      <c r="R163" s="51">
        <f t="shared" si="183"/>
        <v>13</v>
      </c>
      <c r="S163" s="51"/>
      <c r="T163" s="51">
        <f t="shared" ref="T163:U163" si="194">T162</f>
        <v>16</v>
      </c>
      <c r="U163" s="51">
        <f t="shared" si="194"/>
        <v>10</v>
      </c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spans="1:33" ht="15" customHeight="1" x14ac:dyDescent="0.15">
      <c r="A164" s="22" t="s">
        <v>52</v>
      </c>
      <c r="B164" s="23">
        <f>VLOOKUP($A164, focusarea_loads!$A$1:$R$83, N164, FALSE)</f>
        <v>6322.6664000000001</v>
      </c>
      <c r="C164" s="23">
        <f t="shared" si="184"/>
        <v>107927.91544800001</v>
      </c>
      <c r="D164" s="23">
        <f>VLOOKUP($A164, focusarea_loads!$A$1:$R$83, P164, FALSE)</f>
        <v>79135.176600000006</v>
      </c>
      <c r="E164" s="23">
        <f>VLOOKUP($A164, focusarea_loads!$A$1:$R$83, Q164, FALSE)</f>
        <v>13065.743803653701</v>
      </c>
      <c r="F164" s="23">
        <f>VLOOKUP($A164, focusarea_loads!$A$1:$R$83, R164, FALSE)</f>
        <v>-41858.4826516537</v>
      </c>
      <c r="G164" s="24">
        <f t="shared" si="185"/>
        <v>2614.9771000000037</v>
      </c>
      <c r="H164" s="23">
        <f>VLOOKUP($A164, focusarea_loads!$A$1:$R$83, T164, FALSE)</f>
        <v>-44473.459751653703</v>
      </c>
      <c r="I164" s="23">
        <f>VLOOKUP($A164, focusarea_loads!$A$1:$R$83, U164, FALSE)</f>
        <v>0</v>
      </c>
      <c r="J164" s="25"/>
      <c r="K164" s="26" t="str">
        <f t="shared" si="186"/>
        <v>--</v>
      </c>
      <c r="L164" s="26" t="str">
        <f t="shared" si="187"/>
        <v>--</v>
      </c>
      <c r="M164" s="26"/>
      <c r="N164" s="51">
        <f t="shared" si="180"/>
        <v>4</v>
      </c>
      <c r="O164" s="51"/>
      <c r="P164" s="51">
        <f t="shared" si="183"/>
        <v>6</v>
      </c>
      <c r="Q164" s="51">
        <f t="shared" si="183"/>
        <v>9</v>
      </c>
      <c r="R164" s="51">
        <f t="shared" si="183"/>
        <v>13</v>
      </c>
      <c r="S164" s="51"/>
      <c r="T164" s="51">
        <f t="shared" ref="T164:U164" si="195">T163</f>
        <v>16</v>
      </c>
      <c r="U164" s="51">
        <f t="shared" si="195"/>
        <v>10</v>
      </c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spans="1:33" ht="15" customHeight="1" x14ac:dyDescent="0.15">
      <c r="A165" s="22" t="s">
        <v>53</v>
      </c>
      <c r="B165" s="23">
        <f>VLOOKUP($A165, focusarea_loads!$A$1:$R$83, N165, FALSE)</f>
        <v>1643.8012000000001</v>
      </c>
      <c r="C165" s="23">
        <f t="shared" si="184"/>
        <v>28059.686484000053</v>
      </c>
      <c r="D165" s="23">
        <f>VLOOKUP($A165, focusarea_loads!$A$1:$R$83, P165, FALSE)</f>
        <v>50491.186300000001</v>
      </c>
      <c r="E165" s="23">
        <f>VLOOKUP($A165, focusarea_loads!$A$1:$R$83, Q165, FALSE)</f>
        <v>23458.612966324999</v>
      </c>
      <c r="F165" s="23">
        <f>VLOOKUP($A165, focusarea_loads!$A$1:$R$83, R165, FALSE)</f>
        <v>-1027.1131503250499</v>
      </c>
      <c r="G165" s="24">
        <f t="shared" si="185"/>
        <v>14.292599999989989</v>
      </c>
      <c r="H165" s="23">
        <f>VLOOKUP($A165, focusarea_loads!$A$1:$R$83, T165, FALSE)</f>
        <v>-1041.4057503250399</v>
      </c>
      <c r="I165" s="23">
        <f>VLOOKUP($A165, focusarea_loads!$A$1:$R$83, U165, FALSE)</f>
        <v>0</v>
      </c>
      <c r="J165" s="25"/>
      <c r="K165" s="26" t="str">
        <f t="shared" si="186"/>
        <v>--</v>
      </c>
      <c r="L165" s="26" t="str">
        <f t="shared" si="187"/>
        <v>--</v>
      </c>
      <c r="M165" s="26"/>
      <c r="N165" s="51">
        <f t="shared" si="180"/>
        <v>4</v>
      </c>
      <c r="O165" s="51"/>
      <c r="P165" s="51">
        <f t="shared" si="183"/>
        <v>6</v>
      </c>
      <c r="Q165" s="51">
        <f t="shared" si="183"/>
        <v>9</v>
      </c>
      <c r="R165" s="51">
        <f t="shared" si="183"/>
        <v>13</v>
      </c>
      <c r="S165" s="51"/>
      <c r="T165" s="51">
        <f t="shared" ref="T165:U165" si="196">T164</f>
        <v>16</v>
      </c>
      <c r="U165" s="51">
        <f t="shared" si="196"/>
        <v>10</v>
      </c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spans="1:33" ht="15" customHeight="1" x14ac:dyDescent="0.15">
      <c r="A166" s="28" t="s">
        <v>126</v>
      </c>
      <c r="B166" s="23">
        <f>VLOOKUP($A148, cluster_load_noFA!$A$1:$P$10, N166, FALSE)</f>
        <v>160140.70699999999</v>
      </c>
      <c r="C166" s="23">
        <f>D166 - SUM(E166:F166)</f>
        <v>2733601.91</v>
      </c>
      <c r="D166" s="23">
        <f>VLOOKUP($A148, cluster_load_noFA!$A$1:$P$10, P166, FALSE)</f>
        <v>1392200.77</v>
      </c>
      <c r="E166" s="23">
        <f>VLOOKUP($A148, cluster_load_noFA!$A$1:$P$10, Q166, FALSE)</f>
        <v>354236.15999999997</v>
      </c>
      <c r="F166" s="23">
        <f>VLOOKUP($A148, cluster_load_noFA!$A$1:$P$10, R166, FALSE)</f>
        <v>-1695637.3</v>
      </c>
      <c r="G166" s="24">
        <f t="shared" si="177"/>
        <v>14845.199999999953</v>
      </c>
      <c r="H166" s="23">
        <f>VLOOKUP($A148, cluster_load_noFA!$A$1:$P$10, T166, FALSE)</f>
        <v>-1710482.5</v>
      </c>
      <c r="I166" s="23">
        <f>VLOOKUP($A148, cluster_load_noFA!$A$1:$P$10, U166, FALSE)</f>
        <v>271.95184799999998</v>
      </c>
      <c r="J166" s="25"/>
      <c r="K166" s="26" t="str">
        <f t="shared" si="178"/>
        <v>--</v>
      </c>
      <c r="L166" s="26" t="str">
        <f t="shared" si="179"/>
        <v>--</v>
      </c>
      <c r="M166" s="26"/>
      <c r="N166" s="55">
        <f>B150</f>
        <v>2</v>
      </c>
      <c r="O166" s="55">
        <f t="shared" ref="O166:U166" si="197">C150</f>
        <v>0</v>
      </c>
      <c r="P166" s="55">
        <f t="shared" si="197"/>
        <v>4</v>
      </c>
      <c r="Q166" s="55">
        <f t="shared" si="197"/>
        <v>7</v>
      </c>
      <c r="R166" s="55">
        <f t="shared" si="197"/>
        <v>11</v>
      </c>
      <c r="S166" s="55">
        <f t="shared" si="197"/>
        <v>0</v>
      </c>
      <c r="T166" s="55">
        <f t="shared" si="197"/>
        <v>14</v>
      </c>
      <c r="U166" s="55">
        <f t="shared" si="197"/>
        <v>8</v>
      </c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1:33" ht="15" customHeight="1" x14ac:dyDescent="0.15">
      <c r="A167" s="28"/>
      <c r="B167" s="25"/>
      <c r="C167" s="25"/>
      <c r="D167" s="25"/>
      <c r="E167" s="25"/>
      <c r="F167" s="25"/>
      <c r="G167" s="29"/>
      <c r="H167" s="25"/>
      <c r="I167" s="25"/>
      <c r="J167" s="25"/>
      <c r="K167" s="25"/>
      <c r="L167" s="25"/>
      <c r="M167" s="25"/>
      <c r="N167" s="25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spans="1:33" ht="15" customHeight="1" x14ac:dyDescent="0.15">
      <c r="A168" s="30" t="s">
        <v>127</v>
      </c>
      <c r="B168" s="31">
        <f t="shared" ref="B168:I168" si="198">SUM(B154:B166)</f>
        <v>178647.14509999999</v>
      </c>
      <c r="C168" s="31">
        <f t="shared" si="198"/>
        <v>3049506.808367</v>
      </c>
      <c r="D168" s="31">
        <f t="shared" si="198"/>
        <v>1640035.0468000001</v>
      </c>
      <c r="E168" s="31">
        <f t="shared" si="198"/>
        <v>437296.94346611755</v>
      </c>
      <c r="F168" s="31">
        <f t="shared" si="198"/>
        <v>-1846768.7050331177</v>
      </c>
      <c r="G168" s="31">
        <f t="shared" si="198"/>
        <v>17933.059299999848</v>
      </c>
      <c r="H168" s="31">
        <f t="shared" si="198"/>
        <v>-1864701.7643331175</v>
      </c>
      <c r="I168" s="31">
        <f t="shared" si="198"/>
        <v>271.95184799999998</v>
      </c>
      <c r="J168" s="32"/>
      <c r="K168" s="33" t="str">
        <f t="shared" ref="K168" si="199">IF($F168&lt;0, "--", G168/$F168)</f>
        <v>--</v>
      </c>
      <c r="L168" s="33" t="str">
        <f t="shared" ref="L168" si="200">IF($F168&lt;0, "--", H168/$F168)</f>
        <v>--</v>
      </c>
      <c r="M168" s="47"/>
      <c r="N168" s="4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70" spans="1:33" ht="15" customHeight="1" x14ac:dyDescent="0.15">
      <c r="B170" s="43">
        <v>4</v>
      </c>
      <c r="D170" s="42">
        <f>MATCH(D174,focusarea_loads!$A$1:$R$1,0)</f>
        <v>5</v>
      </c>
      <c r="E170" s="42">
        <f>MATCH(E$19,focusarea_loads!$A$1:$R$1,0)</f>
        <v>8</v>
      </c>
      <c r="F170" s="42">
        <f>MATCH(F$19,focusarea_loads!$A$1:$R$1,0)</f>
        <v>14</v>
      </c>
      <c r="G170" s="10"/>
      <c r="H170" s="42">
        <f>MATCH(H$19,focusarea_loads!$A$1:$R$1,0)</f>
        <v>17</v>
      </c>
      <c r="I170" s="42">
        <f>MATCH(I$19,focusarea_loads!$A$1:$R$1,0)</f>
        <v>11</v>
      </c>
    </row>
    <row r="171" spans="1:33" ht="17" customHeight="1" x14ac:dyDescent="0.15">
      <c r="A171" s="41"/>
      <c r="B171" s="43">
        <v>2</v>
      </c>
      <c r="D171" s="42">
        <f>MATCH(D174,cluster_load_noFA!$A$1:$P$1,0)</f>
        <v>3</v>
      </c>
      <c r="E171" s="42">
        <f>MATCH(E174,cluster_load_noFA!$A$1:$P$1,0)</f>
        <v>6</v>
      </c>
      <c r="F171" s="42">
        <f>MATCH(F174,cluster_load_noFA!$A$1:$P$1,0)</f>
        <v>12</v>
      </c>
      <c r="G171" s="42"/>
      <c r="H171" s="42">
        <f>MATCH(H174,cluster_load_noFA!$A$1:$P$1,0)</f>
        <v>15</v>
      </c>
      <c r="I171" s="42">
        <f>MATCH(I174,cluster_load_noFA!$A$1:$P$1,0)</f>
        <v>9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" customHeight="1" x14ac:dyDescent="0.15">
      <c r="A172" s="12" t="s">
        <v>125</v>
      </c>
      <c r="B172" s="13"/>
      <c r="C172" s="14" t="s">
        <v>109</v>
      </c>
      <c r="D172" s="15" t="s">
        <v>110</v>
      </c>
      <c r="E172" s="15"/>
      <c r="F172" s="16"/>
      <c r="G172" s="15"/>
      <c r="H172" s="15"/>
      <c r="I172" s="15"/>
      <c r="J172" s="17"/>
      <c r="K172" s="15" t="s">
        <v>111</v>
      </c>
      <c r="L172" s="15"/>
      <c r="M172" s="53"/>
      <c r="N172" s="53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s="40" customFormat="1" ht="34" customHeight="1" x14ac:dyDescent="0.15">
      <c r="A173" s="39" t="str">
        <f>_xlfn.CONCAT(A148," Cluster")</f>
        <v>New Jersey Highlands Cluster</v>
      </c>
      <c r="B173" s="18" t="s">
        <v>112</v>
      </c>
      <c r="C173" s="18" t="s">
        <v>113</v>
      </c>
      <c r="D173" s="18" t="s">
        <v>114</v>
      </c>
      <c r="E173" s="18" t="s">
        <v>115</v>
      </c>
      <c r="F173" s="18" t="s">
        <v>116</v>
      </c>
      <c r="G173" s="18" t="s">
        <v>117</v>
      </c>
      <c r="H173" s="18" t="s">
        <v>118</v>
      </c>
      <c r="I173" s="18" t="s">
        <v>119</v>
      </c>
      <c r="J173" s="18"/>
      <c r="K173" s="18" t="s">
        <v>120</v>
      </c>
      <c r="L173" s="18" t="s">
        <v>121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5" customHeight="1" x14ac:dyDescent="0.15">
      <c r="A174" s="19"/>
      <c r="B174" s="19"/>
      <c r="C174" s="19"/>
      <c r="D174" s="19" t="s">
        <v>4</v>
      </c>
      <c r="E174" s="19" t="s">
        <v>7</v>
      </c>
      <c r="F174" s="19" t="s">
        <v>13</v>
      </c>
      <c r="G174" s="19"/>
      <c r="H174" s="19" t="s">
        <v>16</v>
      </c>
      <c r="I174" s="19" t="s">
        <v>10</v>
      </c>
      <c r="J174" s="19"/>
      <c r="K174" s="56" t="s">
        <v>128</v>
      </c>
      <c r="L174" s="57"/>
      <c r="M174" s="54"/>
      <c r="N174" s="54"/>
      <c r="O174" s="20"/>
      <c r="P174" s="20"/>
      <c r="Q174" s="20"/>
      <c r="R174" s="21"/>
      <c r="S174" s="20"/>
      <c r="T174" s="20"/>
      <c r="U174" s="20"/>
      <c r="V174" s="20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5" customHeight="1" x14ac:dyDescent="0.15">
      <c r="A175" s="22" t="s">
        <v>41</v>
      </c>
      <c r="B175" s="23">
        <f>VLOOKUP($A175, focusarea_loads!$A$1:$R$83, N175, FALSE)</f>
        <v>2.7877999999999998</v>
      </c>
      <c r="C175" s="23">
        <f>D175 - SUM(E175:F175)</f>
        <v>0.86421799999999993</v>
      </c>
      <c r="D175" s="23">
        <f>VLOOKUP($A175, focusarea_loads!$A$1:$R$83, P175, FALSE)</f>
        <v>2.5074999999999998</v>
      </c>
      <c r="E175" s="23">
        <f>VLOOKUP($A175, focusarea_loads!$A$1:$R$83, Q175, FALSE)</f>
        <v>0</v>
      </c>
      <c r="F175" s="23">
        <f>VLOOKUP($A175, focusarea_loads!$A$1:$R$83, R175, FALSE)</f>
        <v>1.6432819999999999</v>
      </c>
      <c r="G175" s="24">
        <f>F175-H175</f>
        <v>0</v>
      </c>
      <c r="H175" s="23">
        <f>VLOOKUP($A175, focusarea_loads!$A$1:$R$83, T175, FALSE)</f>
        <v>1.6432819999999999</v>
      </c>
      <c r="I175" s="23">
        <f>VLOOKUP($A175, focusarea_loads!$A$1:$R$83, U175, FALSE)</f>
        <v>0</v>
      </c>
      <c r="J175" s="25"/>
      <c r="K175" s="26">
        <f>IF($F175&lt;0, "--", G175/$F175)</f>
        <v>0</v>
      </c>
      <c r="L175" s="26">
        <f>IF($F175&lt;0, "--", H175/$F175)</f>
        <v>1</v>
      </c>
      <c r="M175" s="26"/>
      <c r="N175" s="52">
        <f t="shared" ref="N175" si="201">B170</f>
        <v>4</v>
      </c>
      <c r="O175" s="52"/>
      <c r="P175" s="52">
        <f>D170</f>
        <v>5</v>
      </c>
      <c r="Q175" s="52">
        <f>E170</f>
        <v>8</v>
      </c>
      <c r="R175" s="52">
        <f>F170</f>
        <v>14</v>
      </c>
      <c r="S175" s="52"/>
      <c r="T175" s="52">
        <f>H170</f>
        <v>17</v>
      </c>
      <c r="U175" s="52">
        <f>I170</f>
        <v>11</v>
      </c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spans="1:33" ht="15" customHeight="1" x14ac:dyDescent="0.15">
      <c r="A176" s="22" t="s">
        <v>43</v>
      </c>
      <c r="B176" s="23">
        <f>VLOOKUP($A176, focusarea_loads!$A$1:$R$83, N176, FALSE)</f>
        <v>50.0002</v>
      </c>
      <c r="C176" s="23">
        <f t="shared" ref="C176:C177" si="202">D176 - SUM(E176:F176)</f>
        <v>15.500062000000002</v>
      </c>
      <c r="D176" s="23">
        <f>VLOOKUP($A176, focusarea_loads!$A$1:$R$83, P176, FALSE)</f>
        <v>17.330400000000001</v>
      </c>
      <c r="E176" s="23">
        <f>VLOOKUP($A176, focusarea_loads!$A$1:$R$83, Q176, FALSE)</f>
        <v>0</v>
      </c>
      <c r="F176" s="23">
        <f>VLOOKUP($A176, focusarea_loads!$A$1:$R$83, R176, FALSE)</f>
        <v>1.830338</v>
      </c>
      <c r="G176" s="24">
        <f t="shared" ref="G176:G187" si="203">F176-H176</f>
        <v>0</v>
      </c>
      <c r="H176" s="23">
        <f>VLOOKUP($A176, focusarea_loads!$A$1:$R$83, T176, FALSE)</f>
        <v>1.830338</v>
      </c>
      <c r="I176" s="23">
        <f>VLOOKUP($A176, focusarea_loads!$A$1:$R$83, U176, FALSE)</f>
        <v>0</v>
      </c>
      <c r="J176" s="25"/>
      <c r="K176" s="26">
        <f t="shared" ref="K176:K187" si="204">IF($F176&lt;0, "--", G176/$F176)</f>
        <v>0</v>
      </c>
      <c r="L176" s="26">
        <f t="shared" ref="L176:L187" si="205">IF($F176&lt;0, "--", H176/$F176)</f>
        <v>1</v>
      </c>
      <c r="M176" s="26"/>
      <c r="N176" s="51">
        <f t="shared" ref="N176:N186" si="206">N175</f>
        <v>4</v>
      </c>
      <c r="O176" s="51"/>
      <c r="P176" s="51">
        <f>P175</f>
        <v>5</v>
      </c>
      <c r="Q176" s="51">
        <f t="shared" ref="Q176:R177" si="207">Q175</f>
        <v>8</v>
      </c>
      <c r="R176" s="51">
        <f t="shared" si="207"/>
        <v>14</v>
      </c>
      <c r="S176" s="51"/>
      <c r="T176" s="51">
        <f t="shared" ref="T176:U177" si="208">T175</f>
        <v>17</v>
      </c>
      <c r="U176" s="51">
        <f t="shared" si="208"/>
        <v>11</v>
      </c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spans="1:33" ht="15" customHeight="1" x14ac:dyDescent="0.15">
      <c r="A177" s="22" t="s">
        <v>44</v>
      </c>
      <c r="B177" s="23">
        <f>VLOOKUP($A177, focusarea_loads!$A$1:$R$83, N177, FALSE)</f>
        <v>446.22340000000003</v>
      </c>
      <c r="C177" s="23">
        <f t="shared" si="202"/>
        <v>138.32925400000002</v>
      </c>
      <c r="D177" s="23">
        <f>VLOOKUP($A177, focusarea_loads!$A$1:$R$83, P177, FALSE)</f>
        <v>161.98490000000001</v>
      </c>
      <c r="E177" s="23">
        <f>VLOOKUP($A177, focusarea_loads!$A$1:$R$83, Q177, FALSE)</f>
        <v>0</v>
      </c>
      <c r="F177" s="23">
        <f>VLOOKUP($A177, focusarea_loads!$A$1:$R$83, R177, FALSE)</f>
        <v>23.655646000000001</v>
      </c>
      <c r="G177" s="24">
        <f t="shared" si="203"/>
        <v>0</v>
      </c>
      <c r="H177" s="23">
        <f>VLOOKUP($A177, focusarea_loads!$A$1:$R$83, T177, FALSE)</f>
        <v>23.655646000000001</v>
      </c>
      <c r="I177" s="23">
        <f>VLOOKUP($A177, focusarea_loads!$A$1:$R$83, U177, FALSE)</f>
        <v>0</v>
      </c>
      <c r="J177" s="25"/>
      <c r="K177" s="26">
        <f t="shared" si="204"/>
        <v>0</v>
      </c>
      <c r="L177" s="26">
        <f t="shared" si="205"/>
        <v>1</v>
      </c>
      <c r="M177" s="26"/>
      <c r="N177" s="51">
        <f t="shared" si="206"/>
        <v>4</v>
      </c>
      <c r="O177" s="51"/>
      <c r="P177" s="51">
        <f t="shared" ref="P177:R186" si="209">P176</f>
        <v>5</v>
      </c>
      <c r="Q177" s="51">
        <f t="shared" si="207"/>
        <v>8</v>
      </c>
      <c r="R177" s="51">
        <f t="shared" si="207"/>
        <v>14</v>
      </c>
      <c r="S177" s="51"/>
      <c r="T177" s="51">
        <f t="shared" si="208"/>
        <v>17</v>
      </c>
      <c r="U177" s="51">
        <f t="shared" si="208"/>
        <v>11</v>
      </c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spans="1:33" ht="15" customHeight="1" x14ac:dyDescent="0.15">
      <c r="A178" s="22" t="s">
        <v>45</v>
      </c>
      <c r="B178" s="23">
        <f>VLOOKUP($A178, focusarea_loads!$A$1:$R$83, N178, FALSE)</f>
        <v>9.8023000000000007</v>
      </c>
      <c r="C178" s="23">
        <f t="shared" ref="C178:C186" si="210">D178 - SUM(E178:F178)</f>
        <v>3.038713</v>
      </c>
      <c r="D178" s="23">
        <f>VLOOKUP($A178, focusarea_loads!$A$1:$R$83, P178, FALSE)</f>
        <v>0.82450000000000001</v>
      </c>
      <c r="E178" s="23">
        <f>VLOOKUP($A178, focusarea_loads!$A$1:$R$83, Q178, FALSE)</f>
        <v>0</v>
      </c>
      <c r="F178" s="23">
        <f>VLOOKUP($A178, focusarea_loads!$A$1:$R$83, R178, FALSE)</f>
        <v>-2.214213</v>
      </c>
      <c r="G178" s="24">
        <f t="shared" ref="G178:G186" si="211">F178-H178</f>
        <v>0</v>
      </c>
      <c r="H178" s="23">
        <f>VLOOKUP($A178, focusarea_loads!$A$1:$R$83, T178, FALSE)</f>
        <v>-2.214213</v>
      </c>
      <c r="I178" s="23">
        <f>VLOOKUP($A178, focusarea_loads!$A$1:$R$83, U178, FALSE)</f>
        <v>0</v>
      </c>
      <c r="J178" s="25"/>
      <c r="K178" s="26" t="str">
        <f t="shared" ref="K178:K186" si="212">IF($F178&lt;0, "--", G178/$F178)</f>
        <v>--</v>
      </c>
      <c r="L178" s="26" t="str">
        <f t="shared" ref="L178:L186" si="213">IF($F178&lt;0, "--", H178/$F178)</f>
        <v>--</v>
      </c>
      <c r="M178" s="26"/>
      <c r="N178" s="51">
        <f t="shared" si="206"/>
        <v>4</v>
      </c>
      <c r="O178" s="51"/>
      <c r="P178" s="51">
        <f t="shared" si="209"/>
        <v>5</v>
      </c>
      <c r="Q178" s="51">
        <f t="shared" si="209"/>
        <v>8</v>
      </c>
      <c r="R178" s="51">
        <f t="shared" si="209"/>
        <v>14</v>
      </c>
      <c r="S178" s="51"/>
      <c r="T178" s="51">
        <f t="shared" ref="T178:U178" si="214">T177</f>
        <v>17</v>
      </c>
      <c r="U178" s="51">
        <f t="shared" si="214"/>
        <v>11</v>
      </c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spans="1:33" ht="15" customHeight="1" x14ac:dyDescent="0.15">
      <c r="A179" s="22" t="s">
        <v>46</v>
      </c>
      <c r="B179" s="23">
        <f>VLOOKUP($A179, focusarea_loads!$A$1:$R$83, N179, FALSE)</f>
        <v>585.61770000000001</v>
      </c>
      <c r="C179" s="23">
        <f t="shared" si="210"/>
        <v>181.54148699999899</v>
      </c>
      <c r="D179" s="23">
        <f>VLOOKUP($A179, focusarea_loads!$A$1:$R$83, P179, FALSE)</f>
        <v>71.375799999999998</v>
      </c>
      <c r="E179" s="23">
        <f>VLOOKUP($A179, focusarea_loads!$A$1:$R$83, Q179, FALSE)</f>
        <v>0</v>
      </c>
      <c r="F179" s="23">
        <f>VLOOKUP($A179, focusarea_loads!$A$1:$R$83, R179, FALSE)</f>
        <v>-110.165686999999</v>
      </c>
      <c r="G179" s="24">
        <f t="shared" si="211"/>
        <v>6.6400000000001569E-2</v>
      </c>
      <c r="H179" s="23">
        <f>VLOOKUP($A179, focusarea_loads!$A$1:$R$83, T179, FALSE)</f>
        <v>-110.232086999999</v>
      </c>
      <c r="I179" s="23">
        <f>VLOOKUP($A179, focusarea_loads!$A$1:$R$83, U179, FALSE)</f>
        <v>0</v>
      </c>
      <c r="J179" s="25"/>
      <c r="K179" s="26" t="str">
        <f t="shared" si="212"/>
        <v>--</v>
      </c>
      <c r="L179" s="26" t="str">
        <f t="shared" si="213"/>
        <v>--</v>
      </c>
      <c r="M179" s="26"/>
      <c r="N179" s="51">
        <f t="shared" si="206"/>
        <v>4</v>
      </c>
      <c r="O179" s="51"/>
      <c r="P179" s="51">
        <f t="shared" si="209"/>
        <v>5</v>
      </c>
      <c r="Q179" s="51">
        <f t="shared" si="209"/>
        <v>8</v>
      </c>
      <c r="R179" s="51">
        <f t="shared" si="209"/>
        <v>14</v>
      </c>
      <c r="S179" s="51"/>
      <c r="T179" s="51">
        <f t="shared" ref="T179:U179" si="215">T178</f>
        <v>17</v>
      </c>
      <c r="U179" s="51">
        <f t="shared" si="215"/>
        <v>11</v>
      </c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spans="1:33" ht="15" customHeight="1" x14ac:dyDescent="0.15">
      <c r="A180" s="22" t="s">
        <v>47</v>
      </c>
      <c r="B180" s="23">
        <f>VLOOKUP($A180, focusarea_loads!$A$1:$R$83, N180, FALSE)</f>
        <v>672.6789</v>
      </c>
      <c r="C180" s="23">
        <f t="shared" si="210"/>
        <v>208.53045900000001</v>
      </c>
      <c r="D180" s="23">
        <f>VLOOKUP($A180, focusarea_loads!$A$1:$R$83, P180, FALSE)</f>
        <v>132.04929999999999</v>
      </c>
      <c r="E180" s="23">
        <f>VLOOKUP($A180, focusarea_loads!$A$1:$R$83, Q180, FALSE)</f>
        <v>0</v>
      </c>
      <c r="F180" s="23">
        <f>VLOOKUP($A180, focusarea_loads!$A$1:$R$83, R180, FALSE)</f>
        <v>-76.481159000000005</v>
      </c>
      <c r="G180" s="24">
        <f t="shared" si="211"/>
        <v>0</v>
      </c>
      <c r="H180" s="23">
        <f>VLOOKUP($A180, focusarea_loads!$A$1:$R$83, T180, FALSE)</f>
        <v>-76.481159000000005</v>
      </c>
      <c r="I180" s="23">
        <f>VLOOKUP($A180, focusarea_loads!$A$1:$R$83, U180, FALSE)</f>
        <v>0</v>
      </c>
      <c r="J180" s="25"/>
      <c r="K180" s="26" t="str">
        <f t="shared" si="212"/>
        <v>--</v>
      </c>
      <c r="L180" s="26" t="str">
        <f t="shared" si="213"/>
        <v>--</v>
      </c>
      <c r="M180" s="26"/>
      <c r="N180" s="51">
        <f t="shared" si="206"/>
        <v>4</v>
      </c>
      <c r="O180" s="51"/>
      <c r="P180" s="51">
        <f t="shared" si="209"/>
        <v>5</v>
      </c>
      <c r="Q180" s="51">
        <f t="shared" si="209"/>
        <v>8</v>
      </c>
      <c r="R180" s="51">
        <f t="shared" si="209"/>
        <v>14</v>
      </c>
      <c r="S180" s="51"/>
      <c r="T180" s="51">
        <f t="shared" ref="T180:U180" si="216">T179</f>
        <v>17</v>
      </c>
      <c r="U180" s="51">
        <f t="shared" si="216"/>
        <v>11</v>
      </c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spans="1:33" ht="15" customHeight="1" x14ac:dyDescent="0.15">
      <c r="A181" s="22" t="s">
        <v>48</v>
      </c>
      <c r="B181" s="23">
        <f>VLOOKUP($A181, focusarea_loads!$A$1:$R$83, N181, FALSE)</f>
        <v>664.47940000000006</v>
      </c>
      <c r="C181" s="23">
        <f t="shared" si="210"/>
        <v>205.98861400000001</v>
      </c>
      <c r="D181" s="23">
        <f>VLOOKUP($A181, focusarea_loads!$A$1:$R$83, P181, FALSE)</f>
        <v>207.97020000000001</v>
      </c>
      <c r="E181" s="23">
        <f>VLOOKUP($A181, focusarea_loads!$A$1:$R$83, Q181, FALSE)</f>
        <v>0</v>
      </c>
      <c r="F181" s="23">
        <f>VLOOKUP($A181, focusarea_loads!$A$1:$R$83, R181, FALSE)</f>
        <v>1.9815860000000001</v>
      </c>
      <c r="G181" s="24">
        <f t="shared" si="211"/>
        <v>0</v>
      </c>
      <c r="H181" s="23">
        <f>VLOOKUP($A181, focusarea_loads!$A$1:$R$83, T181, FALSE)</f>
        <v>1.9815860000000001</v>
      </c>
      <c r="I181" s="23">
        <f>VLOOKUP($A181, focusarea_loads!$A$1:$R$83, U181, FALSE)</f>
        <v>0</v>
      </c>
      <c r="J181" s="25"/>
      <c r="K181" s="26">
        <f t="shared" si="212"/>
        <v>0</v>
      </c>
      <c r="L181" s="26">
        <f t="shared" si="213"/>
        <v>1</v>
      </c>
      <c r="M181" s="26"/>
      <c r="N181" s="51">
        <f t="shared" si="206"/>
        <v>4</v>
      </c>
      <c r="O181" s="51"/>
      <c r="P181" s="51">
        <f t="shared" si="209"/>
        <v>5</v>
      </c>
      <c r="Q181" s="51">
        <f t="shared" si="209"/>
        <v>8</v>
      </c>
      <c r="R181" s="51">
        <f t="shared" si="209"/>
        <v>14</v>
      </c>
      <c r="S181" s="51"/>
      <c r="T181" s="51">
        <f t="shared" ref="T181:U181" si="217">T180</f>
        <v>17</v>
      </c>
      <c r="U181" s="51">
        <f t="shared" si="217"/>
        <v>11</v>
      </c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spans="1:33" ht="15" customHeight="1" x14ac:dyDescent="0.15">
      <c r="A182" s="22" t="s">
        <v>49</v>
      </c>
      <c r="B182" s="23">
        <f>VLOOKUP($A182, focusarea_loads!$A$1:$R$83, N182, FALSE)</f>
        <v>2501.8973999999998</v>
      </c>
      <c r="C182" s="23">
        <f t="shared" si="210"/>
        <v>775.58819399999993</v>
      </c>
      <c r="D182" s="23">
        <f>VLOOKUP($A182, focusarea_loads!$A$1:$R$83, P182, FALSE)</f>
        <v>685.01390000000004</v>
      </c>
      <c r="E182" s="23">
        <f>VLOOKUP($A182, focusarea_loads!$A$1:$R$83, Q182, FALSE)</f>
        <v>0</v>
      </c>
      <c r="F182" s="23">
        <f>VLOOKUP($A182, focusarea_loads!$A$1:$R$83, R182, FALSE)</f>
        <v>-90.574293999999895</v>
      </c>
      <c r="G182" s="24">
        <f t="shared" si="211"/>
        <v>1.7400000000009186E-2</v>
      </c>
      <c r="H182" s="23">
        <f>VLOOKUP($A182, focusarea_loads!$A$1:$R$83, T182, FALSE)</f>
        <v>-90.591693999999904</v>
      </c>
      <c r="I182" s="23">
        <f>VLOOKUP($A182, focusarea_loads!$A$1:$R$83, U182, FALSE)</f>
        <v>0</v>
      </c>
      <c r="J182" s="25"/>
      <c r="K182" s="26" t="str">
        <f t="shared" si="212"/>
        <v>--</v>
      </c>
      <c r="L182" s="26" t="str">
        <f t="shared" si="213"/>
        <v>--</v>
      </c>
      <c r="M182" s="26"/>
      <c r="N182" s="51">
        <f t="shared" si="206"/>
        <v>4</v>
      </c>
      <c r="O182" s="51"/>
      <c r="P182" s="51">
        <f t="shared" si="209"/>
        <v>5</v>
      </c>
      <c r="Q182" s="51">
        <f t="shared" si="209"/>
        <v>8</v>
      </c>
      <c r="R182" s="51">
        <f t="shared" si="209"/>
        <v>14</v>
      </c>
      <c r="S182" s="51"/>
      <c r="T182" s="51">
        <f t="shared" ref="T182:U182" si="218">T181</f>
        <v>17</v>
      </c>
      <c r="U182" s="51">
        <f t="shared" si="218"/>
        <v>11</v>
      </c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spans="1:33" ht="15" customHeight="1" x14ac:dyDescent="0.15">
      <c r="A183" s="22" t="s">
        <v>50</v>
      </c>
      <c r="B183" s="23">
        <f>VLOOKUP($A183, focusarea_loads!$A$1:$R$83, N183, FALSE)</f>
        <v>4612.0590000000002</v>
      </c>
      <c r="C183" s="23">
        <f t="shared" si="210"/>
        <v>1429.7382900000021</v>
      </c>
      <c r="D183" s="23">
        <f>VLOOKUP($A183, focusarea_loads!$A$1:$R$83, P183, FALSE)</f>
        <v>3702.2963</v>
      </c>
      <c r="E183" s="23">
        <f>VLOOKUP($A183, focusarea_loads!$A$1:$R$83, Q183, FALSE)</f>
        <v>19.439961023577599</v>
      </c>
      <c r="F183" s="23">
        <f>VLOOKUP($A183, focusarea_loads!$A$1:$R$83, R183, FALSE)</f>
        <v>2253.1180489764201</v>
      </c>
      <c r="G183" s="24">
        <f t="shared" si="211"/>
        <v>201.39820000000009</v>
      </c>
      <c r="H183" s="23">
        <f>VLOOKUP($A183, focusarea_loads!$A$1:$R$83, T183, FALSE)</f>
        <v>2051.7198489764201</v>
      </c>
      <c r="I183" s="23">
        <f>VLOOKUP($A183, focusarea_loads!$A$1:$R$83, U183, FALSE)</f>
        <v>0</v>
      </c>
      <c r="J183" s="25"/>
      <c r="K183" s="26">
        <f t="shared" si="212"/>
        <v>8.9386439424021413E-2</v>
      </c>
      <c r="L183" s="26">
        <f t="shared" si="213"/>
        <v>0.91061356057597864</v>
      </c>
      <c r="M183" s="26"/>
      <c r="N183" s="51">
        <f t="shared" si="206"/>
        <v>4</v>
      </c>
      <c r="O183" s="51"/>
      <c r="P183" s="51">
        <f t="shared" si="209"/>
        <v>5</v>
      </c>
      <c r="Q183" s="51">
        <f t="shared" si="209"/>
        <v>8</v>
      </c>
      <c r="R183" s="51">
        <f t="shared" si="209"/>
        <v>14</v>
      </c>
      <c r="S183" s="51"/>
      <c r="T183" s="51">
        <f t="shared" ref="T183:U183" si="219">T182</f>
        <v>17</v>
      </c>
      <c r="U183" s="51">
        <f t="shared" si="219"/>
        <v>11</v>
      </c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spans="1:33" ht="15" customHeight="1" x14ac:dyDescent="0.15">
      <c r="A184" s="22" t="s">
        <v>51</v>
      </c>
      <c r="B184" s="23">
        <f>VLOOKUP($A184, focusarea_loads!$A$1:$R$83, N184, FALSE)</f>
        <v>994.42439999999999</v>
      </c>
      <c r="C184" s="23">
        <f t="shared" si="210"/>
        <v>308.27156400000285</v>
      </c>
      <c r="D184" s="23">
        <f>VLOOKUP($A184, focusarea_loads!$A$1:$R$83, P184, FALSE)</f>
        <v>1821.2905000000001</v>
      </c>
      <c r="E184" s="23">
        <f>VLOOKUP($A184, focusarea_loads!$A$1:$R$83, Q184, FALSE)</f>
        <v>1663.5866645685901</v>
      </c>
      <c r="F184" s="23">
        <f>VLOOKUP($A184, focusarea_loads!$A$1:$R$83, R184, FALSE)</f>
        <v>-150.567728568593</v>
      </c>
      <c r="G184" s="24">
        <f t="shared" si="211"/>
        <v>0</v>
      </c>
      <c r="H184" s="23">
        <f>VLOOKUP($A184, focusarea_loads!$A$1:$R$83, T184, FALSE)</f>
        <v>-150.567728568593</v>
      </c>
      <c r="I184" s="23">
        <f>VLOOKUP($A184, focusarea_loads!$A$1:$R$83, U184, FALSE)</f>
        <v>0</v>
      </c>
      <c r="J184" s="25"/>
      <c r="K184" s="26" t="str">
        <f t="shared" si="212"/>
        <v>--</v>
      </c>
      <c r="L184" s="26" t="str">
        <f t="shared" si="213"/>
        <v>--</v>
      </c>
      <c r="M184" s="26"/>
      <c r="N184" s="51">
        <f t="shared" si="206"/>
        <v>4</v>
      </c>
      <c r="O184" s="51"/>
      <c r="P184" s="51">
        <f t="shared" si="209"/>
        <v>5</v>
      </c>
      <c r="Q184" s="51">
        <f t="shared" si="209"/>
        <v>8</v>
      </c>
      <c r="R184" s="51">
        <f t="shared" si="209"/>
        <v>14</v>
      </c>
      <c r="S184" s="51"/>
      <c r="T184" s="51">
        <f t="shared" ref="T184:U184" si="220">T183</f>
        <v>17</v>
      </c>
      <c r="U184" s="51">
        <f t="shared" si="220"/>
        <v>11</v>
      </c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spans="1:33" ht="15" customHeight="1" x14ac:dyDescent="0.15">
      <c r="A185" s="22" t="s">
        <v>52</v>
      </c>
      <c r="B185" s="23">
        <f>VLOOKUP($A185, focusarea_loads!$A$1:$R$83, N185, FALSE)</f>
        <v>6322.6664000000001</v>
      </c>
      <c r="C185" s="23">
        <f t="shared" si="210"/>
        <v>1960.0265840000066</v>
      </c>
      <c r="D185" s="23">
        <f>VLOOKUP($A185, focusarea_loads!$A$1:$R$83, P185, FALSE)</f>
        <v>5847.0704999999998</v>
      </c>
      <c r="E185" s="23">
        <f>VLOOKUP($A185, focusarea_loads!$A$1:$R$83, Q185, FALSE)</f>
        <v>469.83905798959302</v>
      </c>
      <c r="F185" s="23">
        <f>VLOOKUP($A185, focusarea_loads!$A$1:$R$83, R185, FALSE)</f>
        <v>3417.2048580104001</v>
      </c>
      <c r="G185" s="24">
        <f t="shared" si="211"/>
        <v>1294.2411000000002</v>
      </c>
      <c r="H185" s="23">
        <f>VLOOKUP($A185, focusarea_loads!$A$1:$R$83, T185, FALSE)</f>
        <v>2122.9637580103999</v>
      </c>
      <c r="I185" s="23">
        <f>VLOOKUP($A185, focusarea_loads!$A$1:$R$83, U185, FALSE)</f>
        <v>0</v>
      </c>
      <c r="J185" s="25"/>
      <c r="K185" s="26">
        <f t="shared" si="212"/>
        <v>0.3787426138547475</v>
      </c>
      <c r="L185" s="26">
        <f t="shared" si="213"/>
        <v>0.6212573861452525</v>
      </c>
      <c r="M185" s="26"/>
      <c r="N185" s="51">
        <f t="shared" si="206"/>
        <v>4</v>
      </c>
      <c r="O185" s="51"/>
      <c r="P185" s="51">
        <f t="shared" si="209"/>
        <v>5</v>
      </c>
      <c r="Q185" s="51">
        <f t="shared" si="209"/>
        <v>8</v>
      </c>
      <c r="R185" s="51">
        <f t="shared" si="209"/>
        <v>14</v>
      </c>
      <c r="S185" s="51"/>
      <c r="T185" s="51">
        <f t="shared" ref="T185:U185" si="221">T184</f>
        <v>17</v>
      </c>
      <c r="U185" s="51">
        <f t="shared" si="221"/>
        <v>11</v>
      </c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spans="1:33" ht="15" customHeight="1" x14ac:dyDescent="0.15">
      <c r="A186" s="22" t="s">
        <v>53</v>
      </c>
      <c r="B186" s="23">
        <f>VLOOKUP($A186, focusarea_loads!$A$1:$R$83, N186, FALSE)</f>
        <v>1643.8012000000001</v>
      </c>
      <c r="C186" s="23">
        <f t="shared" si="210"/>
        <v>509.57837200005815</v>
      </c>
      <c r="D186" s="23">
        <f>VLOOKUP($A186, focusarea_loads!$A$1:$R$83, P186, FALSE)</f>
        <v>21774.064200000001</v>
      </c>
      <c r="E186" s="23">
        <f>VLOOKUP($A186, focusarea_loads!$A$1:$R$83, Q186, FALSE)</f>
        <v>843.55830869594195</v>
      </c>
      <c r="F186" s="23">
        <f>VLOOKUP($A186, focusarea_loads!$A$1:$R$83, R186, FALSE)</f>
        <v>20420.927519304001</v>
      </c>
      <c r="G186" s="24">
        <f t="shared" si="211"/>
        <v>6.1202000000012049</v>
      </c>
      <c r="H186" s="23">
        <f>VLOOKUP($A186, focusarea_loads!$A$1:$R$83, T186, FALSE)</f>
        <v>20414.807319304</v>
      </c>
      <c r="I186" s="23">
        <f>VLOOKUP($A186, focusarea_loads!$A$1:$R$83, U186, FALSE)</f>
        <v>0</v>
      </c>
      <c r="J186" s="25"/>
      <c r="K186" s="26">
        <f t="shared" si="212"/>
        <v>2.9970235163000067E-4</v>
      </c>
      <c r="L186" s="26">
        <f t="shared" si="213"/>
        <v>0.99970029764836998</v>
      </c>
      <c r="M186" s="26"/>
      <c r="N186" s="51">
        <f t="shared" si="206"/>
        <v>4</v>
      </c>
      <c r="O186" s="51"/>
      <c r="P186" s="51">
        <f t="shared" si="209"/>
        <v>5</v>
      </c>
      <c r="Q186" s="51">
        <f t="shared" si="209"/>
        <v>8</v>
      </c>
      <c r="R186" s="51">
        <f t="shared" si="209"/>
        <v>14</v>
      </c>
      <c r="S186" s="51"/>
      <c r="T186" s="51">
        <f t="shared" ref="T186:U186" si="222">T185</f>
        <v>17</v>
      </c>
      <c r="U186" s="51">
        <f t="shared" si="222"/>
        <v>11</v>
      </c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spans="1:33" ht="15" customHeight="1" x14ac:dyDescent="0.15">
      <c r="A187" s="28" t="s">
        <v>126</v>
      </c>
      <c r="B187" s="23">
        <f>VLOOKUP($A148, cluster_load_noFA!$A$1:$P$10, N187, FALSE)</f>
        <v>160140.70699999999</v>
      </c>
      <c r="C187" s="23">
        <f>D187 - SUM(E187:F187)</f>
        <v>49643.618900000001</v>
      </c>
      <c r="D187" s="23">
        <f>VLOOKUP($A148, cluster_load_noFA!$A$1:$P$10, P187, FALSE)</f>
        <v>128133.583</v>
      </c>
      <c r="E187" s="23">
        <f>VLOOKUP($A148, cluster_load_noFA!$A$1:$P$10, Q187, FALSE)</f>
        <v>64812.590100000001</v>
      </c>
      <c r="F187" s="23">
        <f>VLOOKUP($A148, cluster_load_noFA!$A$1:$P$10, R187, FALSE)</f>
        <v>13677.374</v>
      </c>
      <c r="G187" s="24">
        <f t="shared" si="203"/>
        <v>3901.1560200000004</v>
      </c>
      <c r="H187" s="23">
        <f>VLOOKUP($A148, cluster_load_noFA!$A$1:$P$10, T187, FALSE)</f>
        <v>9776.2179799999994</v>
      </c>
      <c r="I187" s="23">
        <f>VLOOKUP($A148, cluster_load_noFA!$A$1:$P$10, U187, FALSE)</f>
        <v>69.388464200000001</v>
      </c>
      <c r="J187" s="25"/>
      <c r="K187" s="26">
        <f t="shared" si="204"/>
        <v>0.28522697558756532</v>
      </c>
      <c r="L187" s="26">
        <f t="shared" si="205"/>
        <v>0.71477302441243473</v>
      </c>
      <c r="M187" s="26"/>
      <c r="N187" s="55">
        <f>B171</f>
        <v>2</v>
      </c>
      <c r="O187" s="55">
        <f t="shared" ref="O187" si="223">C171</f>
        <v>0</v>
      </c>
      <c r="P187" s="55">
        <f t="shared" ref="P187" si="224">D171</f>
        <v>3</v>
      </c>
      <c r="Q187" s="55">
        <f t="shared" ref="Q187" si="225">E171</f>
        <v>6</v>
      </c>
      <c r="R187" s="55">
        <f t="shared" ref="R187" si="226">F171</f>
        <v>12</v>
      </c>
      <c r="S187" s="55">
        <f t="shared" ref="S187" si="227">G171</f>
        <v>0</v>
      </c>
      <c r="T187" s="55">
        <f t="shared" ref="T187" si="228">H171</f>
        <v>15</v>
      </c>
      <c r="U187" s="55">
        <f t="shared" ref="U187" si="229">I171</f>
        <v>9</v>
      </c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spans="1:33" ht="15" customHeight="1" x14ac:dyDescent="0.15">
      <c r="A188" s="28"/>
      <c r="B188" s="25"/>
      <c r="C188" s="25"/>
      <c r="D188" s="25"/>
      <c r="E188" s="25"/>
      <c r="F188" s="25"/>
      <c r="G188" s="29"/>
      <c r="H188" s="25"/>
      <c r="I188" s="25"/>
      <c r="J188" s="25"/>
      <c r="K188" s="25"/>
      <c r="L188" s="25"/>
      <c r="M188" s="25"/>
      <c r="N188" s="2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spans="1:33" ht="15" customHeight="1" x14ac:dyDescent="0.15">
      <c r="A189" s="30" t="s">
        <v>127</v>
      </c>
      <c r="B189" s="31">
        <f t="shared" ref="B189:I189" si="230">SUM(B175:B187)</f>
        <v>178647.14509999999</v>
      </c>
      <c r="C189" s="31">
        <f t="shared" si="230"/>
        <v>55380.614711000067</v>
      </c>
      <c r="D189" s="31">
        <f t="shared" si="230"/>
        <v>162557.361</v>
      </c>
      <c r="E189" s="31">
        <f t="shared" si="230"/>
        <v>67809.014092277706</v>
      </c>
      <c r="F189" s="31">
        <f t="shared" si="230"/>
        <v>39367.732196722223</v>
      </c>
      <c r="G189" s="31">
        <f t="shared" si="230"/>
        <v>5402.9993200000017</v>
      </c>
      <c r="H189" s="31">
        <f t="shared" si="230"/>
        <v>33964.732876722228</v>
      </c>
      <c r="I189" s="31">
        <f t="shared" si="230"/>
        <v>69.388464200000001</v>
      </c>
      <c r="J189" s="32"/>
      <c r="K189" s="33">
        <f t="shared" ref="K189" si="231">IF($F189&lt;0, "--", G189/$F189)</f>
        <v>0.13724436279440699</v>
      </c>
      <c r="L189" s="33">
        <f t="shared" ref="L189" si="232">IF($F189&lt;0, "--", H189/$F189)</f>
        <v>0.86275563720559312</v>
      </c>
      <c r="M189" s="47"/>
      <c r="N189" s="4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spans="1:33" ht="15" customHeight="1" x14ac:dyDescent="0.15">
      <c r="A190" s="44"/>
      <c r="B190" s="45"/>
      <c r="C190" s="45"/>
      <c r="D190" s="45"/>
      <c r="E190" s="45"/>
      <c r="F190" s="45"/>
      <c r="G190" s="45"/>
      <c r="H190" s="45"/>
      <c r="I190" s="45"/>
      <c r="J190" s="46"/>
      <c r="K190" s="47"/>
      <c r="L190" s="47"/>
      <c r="M190" s="47"/>
      <c r="N190" s="4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spans="1:33" ht="15" customHeight="1" x14ac:dyDescent="0.15">
      <c r="B191" s="43">
        <v>4</v>
      </c>
      <c r="D191" s="42">
        <f>MATCH(D195,focusarea_loads!$A$1:$R$1,0)</f>
        <v>7</v>
      </c>
      <c r="E191" s="42"/>
      <c r="F191" s="42">
        <f>MATCH(F195,focusarea_loads!$A$1:$R$1,0)</f>
        <v>15</v>
      </c>
      <c r="G191" s="42"/>
      <c r="H191" s="42">
        <f>MATCH(H195,focusarea_loads!$A$1:$R$1,0)</f>
        <v>18</v>
      </c>
      <c r="I191" s="42">
        <f>MATCH(I195,focusarea_loads!$A$1:$R$1,0)</f>
        <v>12</v>
      </c>
    </row>
    <row r="192" spans="1:33" ht="17" customHeight="1" x14ac:dyDescent="0.15">
      <c r="A192" s="41"/>
      <c r="B192" s="43">
        <v>2</v>
      </c>
      <c r="D192" s="42">
        <f>MATCH(D195,cluster_load_noFA!$A$1:$P$1,0)</f>
        <v>5</v>
      </c>
      <c r="E192" s="42"/>
      <c r="F192" s="42">
        <f>MATCH(F195,cluster_load_noFA!$A$1:$P$1,0)</f>
        <v>13</v>
      </c>
      <c r="G192" s="42"/>
      <c r="H192" s="42">
        <f>MATCH(H195,cluster_load_noFA!$A$1:$P$1,0)</f>
        <v>16</v>
      </c>
      <c r="I192" s="42">
        <f>MATCH(I195,cluster_load_noFA!$A$1:$P$1,0)</f>
        <v>10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" customHeight="1" x14ac:dyDescent="0.15">
      <c r="A193" s="12" t="s">
        <v>125</v>
      </c>
      <c r="B193" s="13"/>
      <c r="C193" s="14" t="s">
        <v>124</v>
      </c>
      <c r="D193" s="15" t="s">
        <v>110</v>
      </c>
      <c r="E193" s="15"/>
      <c r="F193" s="16"/>
      <c r="G193" s="15"/>
      <c r="H193" s="15"/>
      <c r="I193" s="15"/>
      <c r="J193" s="17"/>
      <c r="K193" s="15" t="s">
        <v>111</v>
      </c>
      <c r="L193" s="15"/>
      <c r="M193" s="53"/>
      <c r="N193" s="53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s="40" customFormat="1" ht="34" customHeight="1" x14ac:dyDescent="0.15">
      <c r="A194" s="39" t="str">
        <f>_xlfn.CONCAT(A148," Cluster")</f>
        <v>New Jersey Highlands Cluster</v>
      </c>
      <c r="B194" s="18" t="s">
        <v>112</v>
      </c>
      <c r="C194" s="18" t="s">
        <v>113</v>
      </c>
      <c r="D194" s="18" t="s">
        <v>114</v>
      </c>
      <c r="E194" s="18" t="s">
        <v>115</v>
      </c>
      <c r="F194" s="18" t="s">
        <v>116</v>
      </c>
      <c r="G194" s="18" t="s">
        <v>117</v>
      </c>
      <c r="H194" s="18" t="s">
        <v>118</v>
      </c>
      <c r="I194" s="18" t="s">
        <v>119</v>
      </c>
      <c r="J194" s="18"/>
      <c r="K194" s="18" t="s">
        <v>120</v>
      </c>
      <c r="L194" s="18" t="s">
        <v>121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5" customHeight="1" x14ac:dyDescent="0.15">
      <c r="A195" s="36"/>
      <c r="B195" s="36"/>
      <c r="C195" s="36"/>
      <c r="D195" s="19" t="s">
        <v>6</v>
      </c>
      <c r="E195" s="36"/>
      <c r="F195" s="19" t="s">
        <v>14</v>
      </c>
      <c r="G195" s="36"/>
      <c r="H195" s="19" t="s">
        <v>17</v>
      </c>
      <c r="I195" s="19" t="s">
        <v>11</v>
      </c>
      <c r="J195" s="36"/>
      <c r="K195" s="56" t="s">
        <v>122</v>
      </c>
      <c r="L195" s="57"/>
      <c r="M195" s="54"/>
      <c r="N195" s="54"/>
      <c r="O195" s="37"/>
      <c r="P195" s="37"/>
      <c r="Q195" s="37"/>
      <c r="R195" s="38"/>
      <c r="S195" s="37"/>
      <c r="T195" s="37"/>
      <c r="U195" s="37"/>
      <c r="V195" s="37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1:33" ht="15" customHeight="1" x14ac:dyDescent="0.15">
      <c r="A196" s="22" t="s">
        <v>41</v>
      </c>
      <c r="B196" s="23">
        <f>VLOOKUP($A196, focusarea_loads!$A$1:$R$83, N196, FALSE)</f>
        <v>2.7877999999999998</v>
      </c>
      <c r="C196" s="23">
        <f>D196 - SUM(E196:F196)</f>
        <v>2575.3696399999899</v>
      </c>
      <c r="D196" s="23">
        <f>VLOOKUP($A196, focusarea_loads!$A$1:$R$83, P196, FALSE)</f>
        <v>1243.9376999999999</v>
      </c>
      <c r="E196" s="23">
        <v>0</v>
      </c>
      <c r="F196" s="23">
        <f>VLOOKUP($A196, focusarea_loads!$A$1:$R$83, R196, FALSE)</f>
        <v>-1331.4319399999899</v>
      </c>
      <c r="G196" s="24">
        <f>F196-H196</f>
        <v>0</v>
      </c>
      <c r="H196" s="23">
        <f>VLOOKUP($A196, focusarea_loads!$A$1:$R$83, T196, FALSE)</f>
        <v>-1331.4319399999899</v>
      </c>
      <c r="I196" s="23">
        <f>VLOOKUP($A196, focusarea_loads!$A$1:$R$83, U196, FALSE)</f>
        <v>0</v>
      </c>
      <c r="J196" s="25"/>
      <c r="K196" s="26" t="str">
        <f>IF($F196&lt;0, "--", G196/$F196)</f>
        <v>--</v>
      </c>
      <c r="L196" s="26" t="str">
        <f>IF($F196&lt;0, "--", H196/$F196)</f>
        <v>--</v>
      </c>
      <c r="M196" s="26"/>
      <c r="N196" s="52">
        <f t="shared" ref="N196" si="233">B191</f>
        <v>4</v>
      </c>
      <c r="O196" s="52"/>
      <c r="P196" s="52">
        <f>D191</f>
        <v>7</v>
      </c>
      <c r="Q196" s="52">
        <f>E191</f>
        <v>0</v>
      </c>
      <c r="R196" s="52">
        <f>F191</f>
        <v>15</v>
      </c>
      <c r="S196" s="52"/>
      <c r="T196" s="52">
        <f>H191</f>
        <v>18</v>
      </c>
      <c r="U196" s="52">
        <f>I191</f>
        <v>12</v>
      </c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spans="1:33" ht="15" customHeight="1" x14ac:dyDescent="0.15">
      <c r="A197" s="22" t="s">
        <v>43</v>
      </c>
      <c r="B197" s="23">
        <f>VLOOKUP($A197, focusarea_loads!$A$1:$R$83, N197, FALSE)</f>
        <v>50.0002</v>
      </c>
      <c r="C197" s="23">
        <f t="shared" ref="C197:C198" si="234">D197 - SUM(E197:F197)</f>
        <v>46190.184759999902</v>
      </c>
      <c r="D197" s="23">
        <f>VLOOKUP($A197, focusarea_loads!$A$1:$R$83, P197, FALSE)</f>
        <v>13642.887699999999</v>
      </c>
      <c r="E197" s="23">
        <v>0</v>
      </c>
      <c r="F197" s="23">
        <f>VLOOKUP($A197, focusarea_loads!$A$1:$R$83, R197, FALSE)</f>
        <v>-32547.297059999899</v>
      </c>
      <c r="G197" s="24">
        <f t="shared" ref="G197:G208" si="235">F197-H197</f>
        <v>0</v>
      </c>
      <c r="H197" s="23">
        <f>VLOOKUP($A197, focusarea_loads!$A$1:$R$83, T197, FALSE)</f>
        <v>-32547.297059999899</v>
      </c>
      <c r="I197" s="23">
        <f>VLOOKUP($A197, focusarea_loads!$A$1:$R$83, U197, FALSE)</f>
        <v>0</v>
      </c>
      <c r="J197" s="25"/>
      <c r="K197" s="26" t="str">
        <f t="shared" ref="K197:K208" si="236">IF($F197&lt;0, "--", G197/$F197)</f>
        <v>--</v>
      </c>
      <c r="L197" s="26" t="str">
        <f t="shared" ref="L197:L208" si="237">IF($F197&lt;0, "--", H197/$F197)</f>
        <v>--</v>
      </c>
      <c r="M197" s="26"/>
      <c r="N197" s="51">
        <f t="shared" ref="N197:N207" si="238">N196</f>
        <v>4</v>
      </c>
      <c r="O197" s="51"/>
      <c r="P197" s="51">
        <f>P196</f>
        <v>7</v>
      </c>
      <c r="Q197" s="51">
        <f t="shared" ref="Q197:R198" si="239">Q196</f>
        <v>0</v>
      </c>
      <c r="R197" s="51">
        <f t="shared" si="239"/>
        <v>15</v>
      </c>
      <c r="S197" s="51"/>
      <c r="T197" s="51">
        <f t="shared" ref="T197:U198" si="240">T196</f>
        <v>18</v>
      </c>
      <c r="U197" s="51">
        <f t="shared" si="240"/>
        <v>12</v>
      </c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spans="1:33" ht="15" customHeight="1" x14ac:dyDescent="0.15">
      <c r="A198" s="22" t="s">
        <v>44</v>
      </c>
      <c r="B198" s="23">
        <f>VLOOKUP($A198, focusarea_loads!$A$1:$R$83, N198, FALSE)</f>
        <v>446.22340000000003</v>
      </c>
      <c r="C198" s="23">
        <f t="shared" si="234"/>
        <v>412221.17691999901</v>
      </c>
      <c r="D198" s="23">
        <f>VLOOKUP($A198, focusarea_loads!$A$1:$R$83, P198, FALSE)</f>
        <v>98983.724000000002</v>
      </c>
      <c r="E198" s="23">
        <v>0</v>
      </c>
      <c r="F198" s="23">
        <f>VLOOKUP($A198, focusarea_loads!$A$1:$R$83, R198, FALSE)</f>
        <v>-313237.45291999902</v>
      </c>
      <c r="G198" s="24">
        <f t="shared" si="235"/>
        <v>0</v>
      </c>
      <c r="H198" s="23">
        <f>VLOOKUP($A198, focusarea_loads!$A$1:$R$83, T198, FALSE)</f>
        <v>-313237.45291999902</v>
      </c>
      <c r="I198" s="23">
        <f>VLOOKUP($A198, focusarea_loads!$A$1:$R$83, U198, FALSE)</f>
        <v>0</v>
      </c>
      <c r="J198" s="25"/>
      <c r="K198" s="26" t="str">
        <f t="shared" si="236"/>
        <v>--</v>
      </c>
      <c r="L198" s="26" t="str">
        <f t="shared" si="237"/>
        <v>--</v>
      </c>
      <c r="M198" s="26"/>
      <c r="N198" s="51">
        <f t="shared" si="238"/>
        <v>4</v>
      </c>
      <c r="O198" s="51"/>
      <c r="P198" s="51">
        <f t="shared" ref="P198:R207" si="241">P197</f>
        <v>7</v>
      </c>
      <c r="Q198" s="51">
        <f t="shared" si="239"/>
        <v>0</v>
      </c>
      <c r="R198" s="51">
        <f t="shared" si="239"/>
        <v>15</v>
      </c>
      <c r="S198" s="51"/>
      <c r="T198" s="51">
        <f t="shared" si="240"/>
        <v>18</v>
      </c>
      <c r="U198" s="51">
        <f t="shared" si="240"/>
        <v>12</v>
      </c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spans="1:33" ht="15" customHeight="1" x14ac:dyDescent="0.15">
      <c r="A199" s="22" t="s">
        <v>45</v>
      </c>
      <c r="B199" s="23">
        <f>VLOOKUP($A199, focusarea_loads!$A$1:$R$83, N199, FALSE)</f>
        <v>9.8023000000000007</v>
      </c>
      <c r="C199" s="23">
        <f t="shared" ref="C199:C207" si="242">D199 - SUM(E199:F199)</f>
        <v>9055.3647400000009</v>
      </c>
      <c r="D199" s="23">
        <f>VLOOKUP($A199, focusarea_loads!$A$1:$R$83, P199, FALSE)</f>
        <v>1676.2953</v>
      </c>
      <c r="E199" s="23">
        <v>0</v>
      </c>
      <c r="F199" s="23">
        <f>VLOOKUP($A199, focusarea_loads!$A$1:$R$83, R199, FALSE)</f>
        <v>-7379.0694400000002</v>
      </c>
      <c r="G199" s="24">
        <f t="shared" ref="G199:G207" si="243">F199-H199</f>
        <v>0</v>
      </c>
      <c r="H199" s="23">
        <f>VLOOKUP($A199, focusarea_loads!$A$1:$R$83, T199, FALSE)</f>
        <v>-7379.0694400000002</v>
      </c>
      <c r="I199" s="23">
        <f>VLOOKUP($A199, focusarea_loads!$A$1:$R$83, U199, FALSE)</f>
        <v>0</v>
      </c>
      <c r="J199" s="25"/>
      <c r="K199" s="26" t="str">
        <f t="shared" ref="K199:K207" si="244">IF($F199&lt;0, "--", G199/$F199)</f>
        <v>--</v>
      </c>
      <c r="L199" s="26" t="str">
        <f t="shared" ref="L199:L207" si="245">IF($F199&lt;0, "--", H199/$F199)</f>
        <v>--</v>
      </c>
      <c r="M199" s="26"/>
      <c r="N199" s="51">
        <f t="shared" si="238"/>
        <v>4</v>
      </c>
      <c r="O199" s="51"/>
      <c r="P199" s="51">
        <f t="shared" si="241"/>
        <v>7</v>
      </c>
      <c r="Q199" s="51">
        <f t="shared" si="241"/>
        <v>0</v>
      </c>
      <c r="R199" s="51">
        <f t="shared" si="241"/>
        <v>15</v>
      </c>
      <c r="S199" s="51"/>
      <c r="T199" s="51">
        <f t="shared" ref="T199:U199" si="246">T198</f>
        <v>18</v>
      </c>
      <c r="U199" s="51">
        <f t="shared" si="246"/>
        <v>12</v>
      </c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spans="1:33" ht="15" customHeight="1" x14ac:dyDescent="0.15">
      <c r="A200" s="22" t="s">
        <v>46</v>
      </c>
      <c r="B200" s="23">
        <f>VLOOKUP($A200, focusarea_loads!$A$1:$R$83, N200, FALSE)</f>
        <v>585.61770000000001</v>
      </c>
      <c r="C200" s="23">
        <f t="shared" si="242"/>
        <v>540993.63125999994</v>
      </c>
      <c r="D200" s="23">
        <f>VLOOKUP($A200, focusarea_loads!$A$1:$R$83, P200, FALSE)</f>
        <v>192851.60949999999</v>
      </c>
      <c r="E200" s="23">
        <v>0</v>
      </c>
      <c r="F200" s="23">
        <f>VLOOKUP($A200, focusarea_loads!$A$1:$R$83, R200, FALSE)</f>
        <v>-348142.02175999997</v>
      </c>
      <c r="G200" s="24">
        <f t="shared" si="243"/>
        <v>32.498399999050889</v>
      </c>
      <c r="H200" s="23">
        <f>VLOOKUP($A200, focusarea_loads!$A$1:$R$83, T200, FALSE)</f>
        <v>-348174.52015999903</v>
      </c>
      <c r="I200" s="23">
        <f>VLOOKUP($A200, focusarea_loads!$A$1:$R$83, U200, FALSE)</f>
        <v>0</v>
      </c>
      <c r="J200" s="25"/>
      <c r="K200" s="26" t="str">
        <f t="shared" si="244"/>
        <v>--</v>
      </c>
      <c r="L200" s="26" t="str">
        <f t="shared" si="245"/>
        <v>--</v>
      </c>
      <c r="M200" s="26"/>
      <c r="N200" s="51">
        <f t="shared" si="238"/>
        <v>4</v>
      </c>
      <c r="O200" s="51"/>
      <c r="P200" s="51">
        <f t="shared" si="241"/>
        <v>7</v>
      </c>
      <c r="Q200" s="51">
        <f t="shared" si="241"/>
        <v>0</v>
      </c>
      <c r="R200" s="51">
        <f t="shared" si="241"/>
        <v>15</v>
      </c>
      <c r="S200" s="51"/>
      <c r="T200" s="51">
        <f t="shared" ref="T200:U200" si="247">T199</f>
        <v>18</v>
      </c>
      <c r="U200" s="51">
        <f t="shared" si="247"/>
        <v>12</v>
      </c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spans="1:33" ht="15" customHeight="1" x14ac:dyDescent="0.15">
      <c r="A201" s="22" t="s">
        <v>47</v>
      </c>
      <c r="B201" s="23">
        <f>VLOOKUP($A201, focusarea_loads!$A$1:$R$83, N201, FALSE)</f>
        <v>672.6789</v>
      </c>
      <c r="C201" s="23">
        <f t="shared" si="242"/>
        <v>621420.76781999995</v>
      </c>
      <c r="D201" s="23">
        <f>VLOOKUP($A201, focusarea_loads!$A$1:$R$83, P201, FALSE)</f>
        <v>262059.1906</v>
      </c>
      <c r="E201" s="23">
        <v>0</v>
      </c>
      <c r="F201" s="23">
        <f>VLOOKUP($A201, focusarea_loads!$A$1:$R$83, R201, FALSE)</f>
        <v>-359361.57721999998</v>
      </c>
      <c r="G201" s="24">
        <f t="shared" si="243"/>
        <v>0</v>
      </c>
      <c r="H201" s="23">
        <f>VLOOKUP($A201, focusarea_loads!$A$1:$R$83, T201, FALSE)</f>
        <v>-359361.57721999998</v>
      </c>
      <c r="I201" s="23">
        <f>VLOOKUP($A201, focusarea_loads!$A$1:$R$83, U201, FALSE)</f>
        <v>0</v>
      </c>
      <c r="J201" s="25"/>
      <c r="K201" s="26" t="str">
        <f t="shared" si="244"/>
        <v>--</v>
      </c>
      <c r="L201" s="26" t="str">
        <f t="shared" si="245"/>
        <v>--</v>
      </c>
      <c r="M201" s="26"/>
      <c r="N201" s="51">
        <f t="shared" si="238"/>
        <v>4</v>
      </c>
      <c r="O201" s="51"/>
      <c r="P201" s="51">
        <f t="shared" si="241"/>
        <v>7</v>
      </c>
      <c r="Q201" s="51">
        <f t="shared" si="241"/>
        <v>0</v>
      </c>
      <c r="R201" s="51">
        <f t="shared" si="241"/>
        <v>15</v>
      </c>
      <c r="S201" s="51"/>
      <c r="T201" s="51">
        <f t="shared" ref="T201:U201" si="248">T200</f>
        <v>18</v>
      </c>
      <c r="U201" s="51">
        <f t="shared" si="248"/>
        <v>12</v>
      </c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spans="1:33" ht="15" customHeight="1" x14ac:dyDescent="0.15">
      <c r="A202" s="22" t="s">
        <v>48</v>
      </c>
      <c r="B202" s="23">
        <f>VLOOKUP($A202, focusarea_loads!$A$1:$R$83, N202, FALSE)</f>
        <v>664.47940000000006</v>
      </c>
      <c r="C202" s="23">
        <f t="shared" si="242"/>
        <v>613846.06972000003</v>
      </c>
      <c r="D202" s="23">
        <f>VLOOKUP($A202, focusarea_loads!$A$1:$R$83, P202, FALSE)</f>
        <v>133968.2543</v>
      </c>
      <c r="E202" s="23">
        <v>0</v>
      </c>
      <c r="F202" s="23">
        <f>VLOOKUP($A202, focusarea_loads!$A$1:$R$83, R202, FALSE)</f>
        <v>-479877.81542</v>
      </c>
      <c r="G202" s="24">
        <f t="shared" si="243"/>
        <v>0</v>
      </c>
      <c r="H202" s="23">
        <f>VLOOKUP($A202, focusarea_loads!$A$1:$R$83, T202, FALSE)</f>
        <v>-479877.81542</v>
      </c>
      <c r="I202" s="23">
        <f>VLOOKUP($A202, focusarea_loads!$A$1:$R$83, U202, FALSE)</f>
        <v>0</v>
      </c>
      <c r="J202" s="25"/>
      <c r="K202" s="26" t="str">
        <f t="shared" si="244"/>
        <v>--</v>
      </c>
      <c r="L202" s="26" t="str">
        <f t="shared" si="245"/>
        <v>--</v>
      </c>
      <c r="M202" s="26"/>
      <c r="N202" s="51">
        <f t="shared" si="238"/>
        <v>4</v>
      </c>
      <c r="O202" s="51"/>
      <c r="P202" s="51">
        <f t="shared" si="241"/>
        <v>7</v>
      </c>
      <c r="Q202" s="51">
        <f t="shared" si="241"/>
        <v>0</v>
      </c>
      <c r="R202" s="51">
        <f t="shared" si="241"/>
        <v>15</v>
      </c>
      <c r="S202" s="51"/>
      <c r="T202" s="51">
        <f t="shared" ref="T202:U202" si="249">T201</f>
        <v>18</v>
      </c>
      <c r="U202" s="51">
        <f t="shared" si="249"/>
        <v>12</v>
      </c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spans="1:33" ht="15" customHeight="1" x14ac:dyDescent="0.15">
      <c r="A203" s="22" t="s">
        <v>49</v>
      </c>
      <c r="B203" s="23">
        <f>VLOOKUP($A203, focusarea_loads!$A$1:$R$83, N203, FALSE)</f>
        <v>2501.8973999999998</v>
      </c>
      <c r="C203" s="23">
        <f t="shared" si="242"/>
        <v>2311252.8181199902</v>
      </c>
      <c r="D203" s="23">
        <f>VLOOKUP($A203, focusarea_loads!$A$1:$R$83, P203, FALSE)</f>
        <v>639828.7672</v>
      </c>
      <c r="E203" s="23">
        <v>0</v>
      </c>
      <c r="F203" s="23">
        <f>VLOOKUP($A203, focusarea_loads!$A$1:$R$83, R203, FALSE)</f>
        <v>-1671424.0509199901</v>
      </c>
      <c r="G203" s="24">
        <f t="shared" si="243"/>
        <v>15.945999999996275</v>
      </c>
      <c r="H203" s="23">
        <f>VLOOKUP($A203, focusarea_loads!$A$1:$R$83, T203, FALSE)</f>
        <v>-1671439.9969199901</v>
      </c>
      <c r="I203" s="23">
        <f>VLOOKUP($A203, focusarea_loads!$A$1:$R$83, U203, FALSE)</f>
        <v>0</v>
      </c>
      <c r="J203" s="25"/>
      <c r="K203" s="26" t="str">
        <f t="shared" si="244"/>
        <v>--</v>
      </c>
      <c r="L203" s="26" t="str">
        <f t="shared" si="245"/>
        <v>--</v>
      </c>
      <c r="M203" s="26"/>
      <c r="N203" s="51">
        <f t="shared" si="238"/>
        <v>4</v>
      </c>
      <c r="O203" s="51"/>
      <c r="P203" s="51">
        <f t="shared" si="241"/>
        <v>7</v>
      </c>
      <c r="Q203" s="51">
        <f t="shared" si="241"/>
        <v>0</v>
      </c>
      <c r="R203" s="51">
        <f t="shared" si="241"/>
        <v>15</v>
      </c>
      <c r="S203" s="51"/>
      <c r="T203" s="51">
        <f t="shared" ref="T203:U203" si="250">T202</f>
        <v>18</v>
      </c>
      <c r="U203" s="51">
        <f t="shared" si="250"/>
        <v>12</v>
      </c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spans="1:33" ht="15" customHeight="1" x14ac:dyDescent="0.15">
      <c r="A204" s="22" t="s">
        <v>50</v>
      </c>
      <c r="B204" s="23">
        <f>VLOOKUP($A204, focusarea_loads!$A$1:$R$83, N204, FALSE)</f>
        <v>4612.0590000000002</v>
      </c>
      <c r="C204" s="23">
        <f t="shared" si="242"/>
        <v>4260620.1041999999</v>
      </c>
      <c r="D204" s="23">
        <f>VLOOKUP($A204, focusarea_loads!$A$1:$R$83, P204, FALSE)</f>
        <v>2796019.9561999999</v>
      </c>
      <c r="E204" s="23">
        <v>0</v>
      </c>
      <c r="F204" s="23">
        <f>VLOOKUP($A204, focusarea_loads!$A$1:$R$83, R204, FALSE)</f>
        <v>-1464600.148</v>
      </c>
      <c r="G204" s="24">
        <f t="shared" si="243"/>
        <v>121229.51389998989</v>
      </c>
      <c r="H204" s="23">
        <f>VLOOKUP($A204, focusarea_loads!$A$1:$R$83, T204, FALSE)</f>
        <v>-1585829.6618999899</v>
      </c>
      <c r="I204" s="23">
        <f>VLOOKUP($A204, focusarea_loads!$A$1:$R$83, U204, FALSE)</f>
        <v>0</v>
      </c>
      <c r="J204" s="25"/>
      <c r="K204" s="26" t="str">
        <f t="shared" si="244"/>
        <v>--</v>
      </c>
      <c r="L204" s="26" t="str">
        <f t="shared" si="245"/>
        <v>--</v>
      </c>
      <c r="M204" s="26"/>
      <c r="N204" s="51">
        <f t="shared" si="238"/>
        <v>4</v>
      </c>
      <c r="O204" s="51"/>
      <c r="P204" s="51">
        <f t="shared" si="241"/>
        <v>7</v>
      </c>
      <c r="Q204" s="51">
        <f t="shared" si="241"/>
        <v>0</v>
      </c>
      <c r="R204" s="51">
        <f t="shared" si="241"/>
        <v>15</v>
      </c>
      <c r="S204" s="51"/>
      <c r="T204" s="51">
        <f t="shared" ref="T204:U204" si="251">T203</f>
        <v>18</v>
      </c>
      <c r="U204" s="51">
        <f t="shared" si="251"/>
        <v>12</v>
      </c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spans="1:33" ht="15" customHeight="1" x14ac:dyDescent="0.15">
      <c r="A205" s="22" t="s">
        <v>51</v>
      </c>
      <c r="B205" s="23">
        <f>VLOOKUP($A205, focusarea_loads!$A$1:$R$83, N205, FALSE)</f>
        <v>994.42439999999999</v>
      </c>
      <c r="C205" s="23">
        <f t="shared" si="242"/>
        <v>918649.2607199999</v>
      </c>
      <c r="D205" s="23">
        <f>VLOOKUP($A205, focusarea_loads!$A$1:$R$83, P205, FALSE)</f>
        <v>141667.8455</v>
      </c>
      <c r="E205" s="23">
        <v>0</v>
      </c>
      <c r="F205" s="23">
        <f>VLOOKUP($A205, focusarea_loads!$A$1:$R$83, R205, FALSE)</f>
        <v>-776981.41521999997</v>
      </c>
      <c r="G205" s="24">
        <f t="shared" si="243"/>
        <v>0</v>
      </c>
      <c r="H205" s="23">
        <f>VLOOKUP($A205, focusarea_loads!$A$1:$R$83, T205, FALSE)</f>
        <v>-776981.41521999997</v>
      </c>
      <c r="I205" s="23">
        <f>VLOOKUP($A205, focusarea_loads!$A$1:$R$83, U205, FALSE)</f>
        <v>0</v>
      </c>
      <c r="J205" s="25"/>
      <c r="K205" s="26" t="str">
        <f t="shared" si="244"/>
        <v>--</v>
      </c>
      <c r="L205" s="26" t="str">
        <f t="shared" si="245"/>
        <v>--</v>
      </c>
      <c r="M205" s="26"/>
      <c r="N205" s="51">
        <f t="shared" si="238"/>
        <v>4</v>
      </c>
      <c r="O205" s="51"/>
      <c r="P205" s="51">
        <f t="shared" si="241"/>
        <v>7</v>
      </c>
      <c r="Q205" s="51">
        <f t="shared" si="241"/>
        <v>0</v>
      </c>
      <c r="R205" s="51">
        <f t="shared" si="241"/>
        <v>15</v>
      </c>
      <c r="S205" s="51"/>
      <c r="T205" s="51">
        <f t="shared" ref="T205:U205" si="252">T204</f>
        <v>18</v>
      </c>
      <c r="U205" s="51">
        <f t="shared" si="252"/>
        <v>12</v>
      </c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spans="1:33" ht="15" customHeight="1" x14ac:dyDescent="0.15">
      <c r="A206" s="22" t="s">
        <v>52</v>
      </c>
      <c r="B206" s="23">
        <f>VLOOKUP($A206, focusarea_loads!$A$1:$R$83, N206, FALSE)</f>
        <v>6322.6664000000001</v>
      </c>
      <c r="C206" s="23">
        <f t="shared" si="242"/>
        <v>5840879.2203199901</v>
      </c>
      <c r="D206" s="23">
        <f>VLOOKUP($A206, focusarea_loads!$A$1:$R$83, P206, FALSE)</f>
        <v>4475855.3710000003</v>
      </c>
      <c r="E206" s="23">
        <v>0</v>
      </c>
      <c r="F206" s="23">
        <f>VLOOKUP($A206, focusarea_loads!$A$1:$R$83, R206, FALSE)</f>
        <v>-1365023.84931999</v>
      </c>
      <c r="G206" s="24">
        <f t="shared" si="243"/>
        <v>1378528.98330001</v>
      </c>
      <c r="H206" s="23">
        <f>VLOOKUP($A206, focusarea_loads!$A$1:$R$83, T206, FALSE)</f>
        <v>-2743552.83262</v>
      </c>
      <c r="I206" s="23">
        <f>VLOOKUP($A206, focusarea_loads!$A$1:$R$83, U206, FALSE)</f>
        <v>0</v>
      </c>
      <c r="J206" s="25"/>
      <c r="K206" s="26" t="str">
        <f t="shared" si="244"/>
        <v>--</v>
      </c>
      <c r="L206" s="26" t="str">
        <f t="shared" si="245"/>
        <v>--</v>
      </c>
      <c r="M206" s="26"/>
      <c r="N206" s="51">
        <f t="shared" si="238"/>
        <v>4</v>
      </c>
      <c r="O206" s="51"/>
      <c r="P206" s="51">
        <f t="shared" si="241"/>
        <v>7</v>
      </c>
      <c r="Q206" s="51">
        <f t="shared" si="241"/>
        <v>0</v>
      </c>
      <c r="R206" s="51">
        <f t="shared" si="241"/>
        <v>15</v>
      </c>
      <c r="S206" s="51"/>
      <c r="T206" s="51">
        <f t="shared" ref="T206:U206" si="253">T205</f>
        <v>18</v>
      </c>
      <c r="U206" s="51">
        <f t="shared" si="253"/>
        <v>12</v>
      </c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spans="1:33" ht="15" customHeight="1" x14ac:dyDescent="0.15">
      <c r="A207" s="22" t="s">
        <v>53</v>
      </c>
      <c r="B207" s="23">
        <f>VLOOKUP($A207, focusarea_loads!$A$1:$R$83, N207, FALSE)</f>
        <v>1643.8012000000001</v>
      </c>
      <c r="C207" s="23">
        <f t="shared" si="242"/>
        <v>1518543.5485600003</v>
      </c>
      <c r="D207" s="23">
        <f>VLOOKUP($A207, focusarea_loads!$A$1:$R$83, P207, FALSE)</f>
        <v>2606805.5498000002</v>
      </c>
      <c r="E207" s="23">
        <v>0</v>
      </c>
      <c r="F207" s="23">
        <f>VLOOKUP($A207, focusarea_loads!$A$1:$R$83, R207, FALSE)</f>
        <v>1088262.0012399999</v>
      </c>
      <c r="G207" s="24">
        <f t="shared" si="243"/>
        <v>3309.5535999999847</v>
      </c>
      <c r="H207" s="23">
        <f>VLOOKUP($A207, focusarea_loads!$A$1:$R$83, T207, FALSE)</f>
        <v>1084952.4476399999</v>
      </c>
      <c r="I207" s="23">
        <f>VLOOKUP($A207, focusarea_loads!$A$1:$R$83, U207, FALSE)</f>
        <v>0</v>
      </c>
      <c r="J207" s="25"/>
      <c r="K207" s="26">
        <f t="shared" si="244"/>
        <v>3.0411367816104719E-3</v>
      </c>
      <c r="L207" s="26">
        <f t="shared" si="245"/>
        <v>0.99695886321838956</v>
      </c>
      <c r="M207" s="26"/>
      <c r="N207" s="51">
        <f t="shared" si="238"/>
        <v>4</v>
      </c>
      <c r="O207" s="51"/>
      <c r="P207" s="51">
        <f t="shared" si="241"/>
        <v>7</v>
      </c>
      <c r="Q207" s="51">
        <f t="shared" si="241"/>
        <v>0</v>
      </c>
      <c r="R207" s="51">
        <f t="shared" si="241"/>
        <v>15</v>
      </c>
      <c r="S207" s="51"/>
      <c r="T207" s="51">
        <f t="shared" ref="T207:U207" si="254">T206</f>
        <v>18</v>
      </c>
      <c r="U207" s="51">
        <f t="shared" si="254"/>
        <v>12</v>
      </c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spans="1:33" ht="15" customHeight="1" x14ac:dyDescent="0.15">
      <c r="A208" s="28" t="s">
        <v>126</v>
      </c>
      <c r="B208" s="23">
        <f>VLOOKUP($A148, cluster_load_noFA!$A$1:$P$10, N208, FALSE)</f>
        <v>160140.70699999999</v>
      </c>
      <c r="C208" s="23">
        <f>D208 - SUM(E208:F208)</f>
        <v>147937985.80000001</v>
      </c>
      <c r="D208" s="23">
        <f>VLOOKUP($A148, cluster_load_noFA!$A$1:$P$10, P208, FALSE)</f>
        <v>76384167.799999997</v>
      </c>
      <c r="E208" s="23">
        <v>0</v>
      </c>
      <c r="F208" s="23">
        <f>VLOOKUP($A148, cluster_load_noFA!$A$1:$P$10, R208, FALSE)</f>
        <v>-71553818</v>
      </c>
      <c r="G208" s="24">
        <f t="shared" si="235"/>
        <v>1955523</v>
      </c>
      <c r="H208" s="23">
        <f>VLOOKUP($A148, cluster_load_noFA!$A$1:$P$10, T208, FALSE)</f>
        <v>-73509341</v>
      </c>
      <c r="I208" s="23">
        <f>VLOOKUP($A148, cluster_load_noFA!$A$1:$P$10, U208, FALSE)</f>
        <v>190964.84700000001</v>
      </c>
      <c r="J208" s="25"/>
      <c r="K208" s="26" t="str">
        <f t="shared" si="236"/>
        <v>--</v>
      </c>
      <c r="L208" s="26" t="str">
        <f t="shared" si="237"/>
        <v>--</v>
      </c>
      <c r="M208" s="26"/>
      <c r="N208" s="55">
        <f>B192</f>
        <v>2</v>
      </c>
      <c r="O208" s="55">
        <f t="shared" ref="O208" si="255">C192</f>
        <v>0</v>
      </c>
      <c r="P208" s="55">
        <f t="shared" ref="P208" si="256">D192</f>
        <v>5</v>
      </c>
      <c r="Q208" s="55">
        <f t="shared" ref="Q208" si="257">E192</f>
        <v>0</v>
      </c>
      <c r="R208" s="55">
        <f t="shared" ref="R208" si="258">F192</f>
        <v>13</v>
      </c>
      <c r="S208" s="55">
        <f t="shared" ref="S208" si="259">G192</f>
        <v>0</v>
      </c>
      <c r="T208" s="55">
        <f t="shared" ref="T208" si="260">H192</f>
        <v>16</v>
      </c>
      <c r="U208" s="55">
        <f t="shared" ref="U208" si="261">I192</f>
        <v>10</v>
      </c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spans="1:33" ht="15" customHeight="1" x14ac:dyDescent="0.15">
      <c r="A209" s="28"/>
      <c r="B209" s="25"/>
      <c r="C209" s="25"/>
      <c r="D209" s="25"/>
      <c r="E209" s="25"/>
      <c r="F209" s="25"/>
      <c r="G209" s="29"/>
      <c r="H209" s="25"/>
      <c r="I209" s="25"/>
      <c r="J209" s="25"/>
      <c r="K209" s="25"/>
      <c r="L209" s="25"/>
      <c r="M209" s="25"/>
      <c r="N209" s="25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spans="1:33" ht="15" customHeight="1" x14ac:dyDescent="0.15">
      <c r="A210" s="30" t="s">
        <v>127</v>
      </c>
      <c r="B210" s="31">
        <f t="shared" ref="B210:I210" si="262">SUM(B196:B208)</f>
        <v>178647.14509999999</v>
      </c>
      <c r="C210" s="31">
        <f t="shared" si="262"/>
        <v>165034233.31678</v>
      </c>
      <c r="D210" s="31">
        <f t="shared" si="262"/>
        <v>87748771.188800007</v>
      </c>
      <c r="E210" s="31">
        <f t="shared" si="262"/>
        <v>0</v>
      </c>
      <c r="F210" s="31">
        <f t="shared" si="262"/>
        <v>-77285462.127979979</v>
      </c>
      <c r="G210" s="31">
        <f t="shared" si="262"/>
        <v>3458639.4951999988</v>
      </c>
      <c r="H210" s="31">
        <f t="shared" si="262"/>
        <v>-80744101.623179972</v>
      </c>
      <c r="I210" s="31">
        <f t="shared" si="262"/>
        <v>190964.84700000001</v>
      </c>
      <c r="J210" s="32"/>
      <c r="K210" s="33" t="str">
        <f t="shared" ref="K210" si="263">IF($F210&lt;0, "--", G210/$F210)</f>
        <v>--</v>
      </c>
      <c r="L210" s="33" t="str">
        <f t="shared" ref="L210" si="264">IF($F210&lt;0, "--", H210/$F210)</f>
        <v>--</v>
      </c>
      <c r="M210" s="47"/>
      <c r="N210" s="4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spans="1:33" ht="15" customHeight="1" x14ac:dyDescent="0.1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s="49" customFormat="1" ht="15" customHeight="1" x14ac:dyDescent="0.15">
      <c r="A212" s="50" t="s">
        <v>55</v>
      </c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 t="s">
        <v>129</v>
      </c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1:33" ht="15" customHeight="1" x14ac:dyDescent="0.15">
      <c r="A213" s="9"/>
      <c r="B213" s="43">
        <v>4</v>
      </c>
      <c r="D213" s="42">
        <f>MATCH(D217,focusarea_loads!$A$1:$R$1,0)</f>
        <v>6</v>
      </c>
      <c r="E213" s="42">
        <f>MATCH(E217,focusarea_loads!$A$1:$R$1,0)</f>
        <v>9</v>
      </c>
      <c r="F213" s="42">
        <f>MATCH(F217,focusarea_loads!$A$1:$R$1,0)</f>
        <v>13</v>
      </c>
      <c r="G213" s="42"/>
      <c r="H213" s="42">
        <f>MATCH(H217,focusarea_loads!$A$1:$R$1,0)</f>
        <v>16</v>
      </c>
      <c r="I213" s="42">
        <f>MATCH(I217,focusarea_loads!$A$1:$R$1,0)</f>
        <v>10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" customHeight="1" x14ac:dyDescent="0.15">
      <c r="A214" s="41"/>
      <c r="B214" s="43">
        <v>2</v>
      </c>
      <c r="D214" s="42">
        <f>MATCH(D217,cluster_load_noFA!$A$1:$P$1,0)</f>
        <v>4</v>
      </c>
      <c r="E214" s="42">
        <f>MATCH(E217,cluster_load_noFA!$A$1:$P$1,0)</f>
        <v>7</v>
      </c>
      <c r="F214" s="42">
        <f>MATCH(F217,cluster_load_noFA!$A$1:$P$1,0)</f>
        <v>11</v>
      </c>
      <c r="G214" s="42"/>
      <c r="H214" s="42">
        <f>MATCH(H217,cluster_load_noFA!$A$1:$P$1,0)</f>
        <v>14</v>
      </c>
      <c r="I214" s="42">
        <f>MATCH(I217,cluster_load_noFA!$A$1:$P$1,0)</f>
        <v>8</v>
      </c>
      <c r="J214" s="34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" customHeight="1" x14ac:dyDescent="0.15">
      <c r="A215" s="12" t="s">
        <v>125</v>
      </c>
      <c r="B215" s="13"/>
      <c r="C215" s="14" t="s">
        <v>123</v>
      </c>
      <c r="D215" s="15" t="s">
        <v>110</v>
      </c>
      <c r="E215" s="15"/>
      <c r="F215" s="16"/>
      <c r="G215" s="15"/>
      <c r="H215" s="15"/>
      <c r="I215" s="15"/>
      <c r="J215" s="17"/>
      <c r="K215" s="15" t="s">
        <v>111</v>
      </c>
      <c r="L215" s="15"/>
      <c r="M215" s="53"/>
      <c r="N215" s="53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</row>
    <row r="216" spans="1:33" s="40" customFormat="1" ht="34" customHeight="1" x14ac:dyDescent="0.15">
      <c r="A216" s="39" t="str">
        <f>_xlfn.CONCAT(A212," Cluster")</f>
        <v>Poconos and Kittatinny Cluster</v>
      </c>
      <c r="B216" s="18" t="s">
        <v>112</v>
      </c>
      <c r="C216" s="18" t="s">
        <v>113</v>
      </c>
      <c r="D216" s="18" t="s">
        <v>114</v>
      </c>
      <c r="E216" s="18" t="s">
        <v>115</v>
      </c>
      <c r="F216" s="18" t="s">
        <v>116</v>
      </c>
      <c r="G216" s="18" t="s">
        <v>117</v>
      </c>
      <c r="H216" s="18" t="s">
        <v>118</v>
      </c>
      <c r="I216" s="18" t="s">
        <v>119</v>
      </c>
      <c r="J216" s="18"/>
      <c r="K216" s="18" t="s">
        <v>120</v>
      </c>
      <c r="L216" s="18" t="s">
        <v>121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5" customHeight="1" x14ac:dyDescent="0.15">
      <c r="A217" s="36"/>
      <c r="B217" s="36"/>
      <c r="C217" s="36"/>
      <c r="D217" s="19" t="s">
        <v>5</v>
      </c>
      <c r="E217" s="19" t="s">
        <v>8</v>
      </c>
      <c r="F217" s="19" t="s">
        <v>12</v>
      </c>
      <c r="G217" s="36"/>
      <c r="H217" s="19" t="s">
        <v>15</v>
      </c>
      <c r="I217" s="19" t="s">
        <v>9</v>
      </c>
      <c r="J217" s="36"/>
      <c r="K217" s="56" t="s">
        <v>128</v>
      </c>
      <c r="L217" s="57"/>
      <c r="M217" s="54"/>
      <c r="N217" s="54"/>
      <c r="O217" s="37"/>
      <c r="P217" s="37"/>
      <c r="Q217" s="37"/>
      <c r="R217" s="38"/>
      <c r="S217" s="37"/>
      <c r="T217" s="37"/>
      <c r="U217" s="37"/>
      <c r="V217" s="37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1:33" ht="15" customHeight="1" x14ac:dyDescent="0.15">
      <c r="A218" s="22" t="s">
        <v>54</v>
      </c>
      <c r="B218" s="23">
        <f>VLOOKUP($A218, focusarea_loads!$A$1:$R$83, N218, FALSE)</f>
        <v>798.49090000000001</v>
      </c>
      <c r="C218" s="23">
        <f>D218 - SUM(E218:F218)</f>
        <v>13630.239663</v>
      </c>
      <c r="D218" s="23">
        <f>VLOOKUP($A218, focusarea_loads!$A$1:$R$83, P218, FALSE)</f>
        <v>10625.7503</v>
      </c>
      <c r="E218" s="23">
        <f>VLOOKUP($A218, focusarea_loads!$A$1:$R$83, Q218, FALSE)</f>
        <v>0</v>
      </c>
      <c r="F218" s="23">
        <f>VLOOKUP($A218, focusarea_loads!$A$1:$R$83, R218, FALSE)</f>
        <v>-3004.4893630000001</v>
      </c>
      <c r="G218" s="24">
        <f>F218-H218</f>
        <v>0</v>
      </c>
      <c r="H218" s="23">
        <f>VLOOKUP($A218, focusarea_loads!$A$1:$R$83, T218, FALSE)</f>
        <v>-3004.4893630000001</v>
      </c>
      <c r="I218" s="23">
        <f>VLOOKUP($A218, focusarea_loads!$A$1:$R$83, U218, FALSE)</f>
        <v>0</v>
      </c>
      <c r="J218" s="25"/>
      <c r="K218" s="26" t="str">
        <f>IF($F218&lt;0, "--", G218/$F218)</f>
        <v>--</v>
      </c>
      <c r="L218" s="26" t="str">
        <f>IF($F218&lt;0, "--", H218/$F218)</f>
        <v>--</v>
      </c>
      <c r="M218" s="26"/>
      <c r="N218" s="52">
        <f t="shared" ref="N218" si="265">B213</f>
        <v>4</v>
      </c>
      <c r="O218" s="52"/>
      <c r="P218" s="52">
        <f>D213</f>
        <v>6</v>
      </c>
      <c r="Q218" s="52">
        <f>E213</f>
        <v>9</v>
      </c>
      <c r="R218" s="52">
        <f>F213</f>
        <v>13</v>
      </c>
      <c r="S218" s="52"/>
      <c r="T218" s="52">
        <f>H213</f>
        <v>16</v>
      </c>
      <c r="U218" s="52">
        <f>I213</f>
        <v>10</v>
      </c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spans="1:33" ht="15" customHeight="1" x14ac:dyDescent="0.15">
      <c r="A219" s="22" t="s">
        <v>56</v>
      </c>
      <c r="B219" s="23">
        <f>VLOOKUP($A219, focusarea_loads!$A$1:$R$83, N219, FALSE)</f>
        <v>1687.8952999999999</v>
      </c>
      <c r="C219" s="23">
        <f t="shared" ref="C219:C233" si="266">D219 - SUM(E219:F219)</f>
        <v>28812.372771000002</v>
      </c>
      <c r="D219" s="23">
        <f>VLOOKUP($A219, focusarea_loads!$A$1:$R$83, P219, FALSE)</f>
        <v>5149.0835999999999</v>
      </c>
      <c r="E219" s="23">
        <f>VLOOKUP($A219, focusarea_loads!$A$1:$R$83, Q219, FALSE)</f>
        <v>0</v>
      </c>
      <c r="F219" s="23">
        <f>VLOOKUP($A219, focusarea_loads!$A$1:$R$83, R219, FALSE)</f>
        <v>-23663.289171</v>
      </c>
      <c r="G219" s="24">
        <f t="shared" ref="G219:G240" si="267">F219-H219</f>
        <v>0</v>
      </c>
      <c r="H219" s="23">
        <f>VLOOKUP($A219, focusarea_loads!$A$1:$R$83, T219, FALSE)</f>
        <v>-23663.289171</v>
      </c>
      <c r="I219" s="23">
        <f>VLOOKUP($A219, focusarea_loads!$A$1:$R$83, U219, FALSE)</f>
        <v>0</v>
      </c>
      <c r="J219" s="25"/>
      <c r="K219" s="26" t="str">
        <f t="shared" ref="K219:K240" si="268">IF($F219&lt;0, "--", G219/$F219)</f>
        <v>--</v>
      </c>
      <c r="L219" s="26" t="str">
        <f t="shared" ref="L219:L240" si="269">IF($F219&lt;0, "--", H219/$F219)</f>
        <v>--</v>
      </c>
      <c r="M219" s="26"/>
      <c r="N219" s="51">
        <f t="shared" ref="N219:N239" si="270">N218</f>
        <v>4</v>
      </c>
      <c r="O219" s="51"/>
      <c r="P219" s="51">
        <f>P218</f>
        <v>6</v>
      </c>
      <c r="Q219" s="51">
        <f t="shared" ref="Q219:R233" si="271">Q218</f>
        <v>9</v>
      </c>
      <c r="R219" s="51">
        <f t="shared" si="271"/>
        <v>13</v>
      </c>
      <c r="S219" s="51"/>
      <c r="T219" s="51">
        <f t="shared" ref="T219:U233" si="272">T218</f>
        <v>16</v>
      </c>
      <c r="U219" s="51">
        <f t="shared" si="272"/>
        <v>10</v>
      </c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spans="1:33" ht="15" customHeight="1" x14ac:dyDescent="0.15">
      <c r="A220" s="22" t="s">
        <v>57</v>
      </c>
      <c r="B220" s="23">
        <f>VLOOKUP($A220, focusarea_loads!$A$1:$R$83, N220, FALSE)</f>
        <v>99.103099999999998</v>
      </c>
      <c r="C220" s="23">
        <f t="shared" si="266"/>
        <v>1691.6899169999992</v>
      </c>
      <c r="D220" s="23">
        <f>VLOOKUP($A220, focusarea_loads!$A$1:$R$83, P220, FALSE)</f>
        <v>1310.9117000000001</v>
      </c>
      <c r="E220" s="23">
        <f>VLOOKUP($A220, focusarea_loads!$A$1:$R$83, Q220, FALSE)</f>
        <v>0</v>
      </c>
      <c r="F220" s="23">
        <f>VLOOKUP($A220, focusarea_loads!$A$1:$R$83, R220, FALSE)</f>
        <v>-380.77821699999902</v>
      </c>
      <c r="G220" s="24">
        <f t="shared" si="267"/>
        <v>0</v>
      </c>
      <c r="H220" s="23">
        <f>VLOOKUP($A220, focusarea_loads!$A$1:$R$83, T220, FALSE)</f>
        <v>-380.77821699999902</v>
      </c>
      <c r="I220" s="23">
        <f>VLOOKUP($A220, focusarea_loads!$A$1:$R$83, U220, FALSE)</f>
        <v>0</v>
      </c>
      <c r="J220" s="25"/>
      <c r="K220" s="26" t="str">
        <f t="shared" si="268"/>
        <v>--</v>
      </c>
      <c r="L220" s="26" t="str">
        <f t="shared" si="269"/>
        <v>--</v>
      </c>
      <c r="M220" s="26"/>
      <c r="N220" s="51">
        <f t="shared" si="270"/>
        <v>4</v>
      </c>
      <c r="O220" s="51"/>
      <c r="P220" s="51">
        <f t="shared" ref="P220:R235" si="273">P219</f>
        <v>6</v>
      </c>
      <c r="Q220" s="51">
        <f t="shared" si="271"/>
        <v>9</v>
      </c>
      <c r="R220" s="51">
        <f t="shared" si="271"/>
        <v>13</v>
      </c>
      <c r="S220" s="51"/>
      <c r="T220" s="51">
        <f t="shared" si="272"/>
        <v>16</v>
      </c>
      <c r="U220" s="51">
        <f t="shared" si="272"/>
        <v>10</v>
      </c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spans="1:33" ht="15" customHeight="1" x14ac:dyDescent="0.15">
      <c r="A221" s="22" t="s">
        <v>58</v>
      </c>
      <c r="B221" s="23">
        <f>VLOOKUP($A221, focusarea_loads!$A$1:$R$83, N221, FALSE)</f>
        <v>120.68680000000001</v>
      </c>
      <c r="C221" s="23">
        <f t="shared" si="266"/>
        <v>2060.1236759999993</v>
      </c>
      <c r="D221" s="23">
        <f>VLOOKUP($A221, focusarea_loads!$A$1:$R$83, P221, FALSE)</f>
        <v>25284.874599999999</v>
      </c>
      <c r="E221" s="23">
        <f>VLOOKUP($A221, focusarea_loads!$A$1:$R$83, Q221, FALSE)</f>
        <v>0</v>
      </c>
      <c r="F221" s="23">
        <f>VLOOKUP($A221, focusarea_loads!$A$1:$R$83, R221, FALSE)</f>
        <v>23224.750924</v>
      </c>
      <c r="G221" s="24">
        <f t="shared" si="267"/>
        <v>0</v>
      </c>
      <c r="H221" s="23">
        <f>VLOOKUP($A221, focusarea_loads!$A$1:$R$83, T221, FALSE)</f>
        <v>23224.750924</v>
      </c>
      <c r="I221" s="23">
        <f>VLOOKUP($A221, focusarea_loads!$A$1:$R$83, U221, FALSE)</f>
        <v>0</v>
      </c>
      <c r="J221" s="25"/>
      <c r="K221" s="26">
        <f t="shared" si="268"/>
        <v>0</v>
      </c>
      <c r="L221" s="26">
        <f t="shared" si="269"/>
        <v>1</v>
      </c>
      <c r="M221" s="26"/>
      <c r="N221" s="51">
        <f t="shared" si="270"/>
        <v>4</v>
      </c>
      <c r="O221" s="51"/>
      <c r="P221" s="51">
        <f t="shared" si="273"/>
        <v>6</v>
      </c>
      <c r="Q221" s="51">
        <f t="shared" si="271"/>
        <v>9</v>
      </c>
      <c r="R221" s="51">
        <f t="shared" si="271"/>
        <v>13</v>
      </c>
      <c r="S221" s="51"/>
      <c r="T221" s="51">
        <f t="shared" si="272"/>
        <v>16</v>
      </c>
      <c r="U221" s="51">
        <f t="shared" si="272"/>
        <v>10</v>
      </c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spans="1:33" ht="15" customHeight="1" x14ac:dyDescent="0.15">
      <c r="A222" s="22" t="s">
        <v>59</v>
      </c>
      <c r="B222" s="23">
        <f>VLOOKUP($A222, focusarea_loads!$A$1:$R$83, N222, FALSE)</f>
        <v>0.80940000000000001</v>
      </c>
      <c r="C222" s="23">
        <f t="shared" si="266"/>
        <v>13.816457999999999</v>
      </c>
      <c r="D222" s="23">
        <f>VLOOKUP($A222, focusarea_loads!$A$1:$R$83, P222, FALSE)</f>
        <v>0.89259999999999995</v>
      </c>
      <c r="E222" s="23">
        <f>VLOOKUP($A222, focusarea_loads!$A$1:$R$83, Q222, FALSE)</f>
        <v>0</v>
      </c>
      <c r="F222" s="23">
        <f>VLOOKUP($A222, focusarea_loads!$A$1:$R$83, R222, FALSE)</f>
        <v>-12.923857999999999</v>
      </c>
      <c r="G222" s="24">
        <f t="shared" si="267"/>
        <v>0</v>
      </c>
      <c r="H222" s="23">
        <f>VLOOKUP($A222, focusarea_loads!$A$1:$R$83, T222, FALSE)</f>
        <v>-12.923857999999999</v>
      </c>
      <c r="I222" s="23">
        <f>VLOOKUP($A222, focusarea_loads!$A$1:$R$83, U222, FALSE)</f>
        <v>0</v>
      </c>
      <c r="J222" s="25"/>
      <c r="K222" s="26" t="str">
        <f t="shared" si="268"/>
        <v>--</v>
      </c>
      <c r="L222" s="26" t="str">
        <f t="shared" si="269"/>
        <v>--</v>
      </c>
      <c r="M222" s="26"/>
      <c r="N222" s="51">
        <f t="shared" si="270"/>
        <v>4</v>
      </c>
      <c r="O222" s="51"/>
      <c r="P222" s="51">
        <f t="shared" si="273"/>
        <v>6</v>
      </c>
      <c r="Q222" s="51">
        <f t="shared" si="271"/>
        <v>9</v>
      </c>
      <c r="R222" s="51">
        <f t="shared" si="271"/>
        <v>13</v>
      </c>
      <c r="S222" s="51"/>
      <c r="T222" s="51">
        <f t="shared" si="272"/>
        <v>16</v>
      </c>
      <c r="U222" s="51">
        <f t="shared" si="272"/>
        <v>10</v>
      </c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spans="1:33" ht="15" customHeight="1" x14ac:dyDescent="0.15">
      <c r="A223" s="22" t="s">
        <v>60</v>
      </c>
      <c r="B223" s="23">
        <f>VLOOKUP($A223, focusarea_loads!$A$1:$R$83, N223, FALSE)</f>
        <v>1719.1582000000001</v>
      </c>
      <c r="C223" s="23">
        <f t="shared" si="266"/>
        <v>29346.030473999999</v>
      </c>
      <c r="D223" s="23">
        <f>VLOOKUP($A223, focusarea_loads!$A$1:$R$83, P223, FALSE)</f>
        <v>2573.2305999999999</v>
      </c>
      <c r="E223" s="23">
        <f>VLOOKUP($A223, focusarea_loads!$A$1:$R$83, Q223, FALSE)</f>
        <v>0</v>
      </c>
      <c r="F223" s="23">
        <f>VLOOKUP($A223, focusarea_loads!$A$1:$R$83, R223, FALSE)</f>
        <v>-26772.799874</v>
      </c>
      <c r="G223" s="24">
        <f t="shared" si="267"/>
        <v>0</v>
      </c>
      <c r="H223" s="23">
        <f>VLOOKUP($A223, focusarea_loads!$A$1:$R$83, T223, FALSE)</f>
        <v>-26772.799874</v>
      </c>
      <c r="I223" s="23">
        <f>VLOOKUP($A223, focusarea_loads!$A$1:$R$83, U223, FALSE)</f>
        <v>0</v>
      </c>
      <c r="J223" s="25"/>
      <c r="K223" s="26" t="str">
        <f t="shared" si="268"/>
        <v>--</v>
      </c>
      <c r="L223" s="26" t="str">
        <f t="shared" si="269"/>
        <v>--</v>
      </c>
      <c r="M223" s="26"/>
      <c r="N223" s="51">
        <f t="shared" si="270"/>
        <v>4</v>
      </c>
      <c r="O223" s="51"/>
      <c r="P223" s="51">
        <f t="shared" si="273"/>
        <v>6</v>
      </c>
      <c r="Q223" s="51">
        <f t="shared" si="271"/>
        <v>9</v>
      </c>
      <c r="R223" s="51">
        <f t="shared" si="271"/>
        <v>13</v>
      </c>
      <c r="S223" s="51"/>
      <c r="T223" s="51">
        <f t="shared" si="272"/>
        <v>16</v>
      </c>
      <c r="U223" s="51">
        <f t="shared" si="272"/>
        <v>10</v>
      </c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spans="1:33" ht="15" customHeight="1" x14ac:dyDescent="0.15">
      <c r="A224" s="22" t="s">
        <v>61</v>
      </c>
      <c r="B224" s="23">
        <f>VLOOKUP($A224, focusarea_loads!$A$1:$R$83, N224, FALSE)</f>
        <v>2688.2242999999999</v>
      </c>
      <c r="C224" s="23">
        <f t="shared" si="266"/>
        <v>45887.988801</v>
      </c>
      <c r="D224" s="23">
        <f>VLOOKUP($A224, focusarea_loads!$A$1:$R$83, P224, FALSE)</f>
        <v>2817.6907000000001</v>
      </c>
      <c r="E224" s="23">
        <f>VLOOKUP($A224, focusarea_loads!$A$1:$R$83, Q224, FALSE)</f>
        <v>0</v>
      </c>
      <c r="F224" s="23">
        <f>VLOOKUP($A224, focusarea_loads!$A$1:$R$83, R224, FALSE)</f>
        <v>-43070.298101</v>
      </c>
      <c r="G224" s="24">
        <f t="shared" si="267"/>
        <v>0</v>
      </c>
      <c r="H224" s="23">
        <f>VLOOKUP($A224, focusarea_loads!$A$1:$R$83, T224, FALSE)</f>
        <v>-43070.298101</v>
      </c>
      <c r="I224" s="23">
        <f>VLOOKUP($A224, focusarea_loads!$A$1:$R$83, U224, FALSE)</f>
        <v>0</v>
      </c>
      <c r="J224" s="25"/>
      <c r="K224" s="26" t="str">
        <f t="shared" si="268"/>
        <v>--</v>
      </c>
      <c r="L224" s="26" t="str">
        <f t="shared" si="269"/>
        <v>--</v>
      </c>
      <c r="M224" s="26"/>
      <c r="N224" s="51">
        <f t="shared" si="270"/>
        <v>4</v>
      </c>
      <c r="O224" s="51"/>
      <c r="P224" s="51">
        <f t="shared" si="273"/>
        <v>6</v>
      </c>
      <c r="Q224" s="51">
        <f t="shared" si="271"/>
        <v>9</v>
      </c>
      <c r="R224" s="51">
        <f t="shared" si="271"/>
        <v>13</v>
      </c>
      <c r="S224" s="51"/>
      <c r="T224" s="51">
        <f t="shared" si="272"/>
        <v>16</v>
      </c>
      <c r="U224" s="51">
        <f t="shared" si="272"/>
        <v>10</v>
      </c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spans="1:33" ht="15" customHeight="1" x14ac:dyDescent="0.15">
      <c r="A225" s="22" t="s">
        <v>62</v>
      </c>
      <c r="B225" s="23">
        <f>VLOOKUP($A225, focusarea_loads!$A$1:$R$83, N225, FALSE)</f>
        <v>1.6187</v>
      </c>
      <c r="C225" s="23">
        <f t="shared" si="266"/>
        <v>27.631208999999998</v>
      </c>
      <c r="D225" s="23">
        <f>VLOOKUP($A225, focusarea_loads!$A$1:$R$83, P225, FALSE)</f>
        <v>11.1762</v>
      </c>
      <c r="E225" s="23">
        <f>VLOOKUP($A225, focusarea_loads!$A$1:$R$83, Q225, FALSE)</f>
        <v>0</v>
      </c>
      <c r="F225" s="23">
        <f>VLOOKUP($A225, focusarea_loads!$A$1:$R$83, R225, FALSE)</f>
        <v>-16.455009</v>
      </c>
      <c r="G225" s="24">
        <f t="shared" si="267"/>
        <v>0</v>
      </c>
      <c r="H225" s="23">
        <f>VLOOKUP($A225, focusarea_loads!$A$1:$R$83, T225, FALSE)</f>
        <v>-16.455009</v>
      </c>
      <c r="I225" s="23">
        <f>VLOOKUP($A225, focusarea_loads!$A$1:$R$83, U225, FALSE)</f>
        <v>3.8848662825887099</v>
      </c>
      <c r="J225" s="25"/>
      <c r="K225" s="26" t="str">
        <f t="shared" si="268"/>
        <v>--</v>
      </c>
      <c r="L225" s="26" t="str">
        <f t="shared" si="269"/>
        <v>--</v>
      </c>
      <c r="M225" s="26"/>
      <c r="N225" s="51">
        <f t="shared" si="270"/>
        <v>4</v>
      </c>
      <c r="O225" s="51"/>
      <c r="P225" s="51">
        <f t="shared" si="273"/>
        <v>6</v>
      </c>
      <c r="Q225" s="51">
        <f t="shared" si="271"/>
        <v>9</v>
      </c>
      <c r="R225" s="51">
        <f t="shared" si="271"/>
        <v>13</v>
      </c>
      <c r="S225" s="51"/>
      <c r="T225" s="51">
        <f t="shared" si="272"/>
        <v>16</v>
      </c>
      <c r="U225" s="51">
        <f t="shared" si="272"/>
        <v>10</v>
      </c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5" customHeight="1" x14ac:dyDescent="0.15">
      <c r="A226" s="22" t="s">
        <v>63</v>
      </c>
      <c r="B226" s="23">
        <f>VLOOKUP($A226, focusarea_loads!$A$1:$R$83, N226, FALSE)</f>
        <v>2350.6482999999998</v>
      </c>
      <c r="C226" s="23">
        <f t="shared" si="266"/>
        <v>40125.566481000002</v>
      </c>
      <c r="D226" s="23">
        <f>VLOOKUP($A226, focusarea_loads!$A$1:$R$83, P226, FALSE)</f>
        <v>1431.6731</v>
      </c>
      <c r="E226" s="23">
        <f>VLOOKUP($A226, focusarea_loads!$A$1:$R$83, Q226, FALSE)</f>
        <v>0</v>
      </c>
      <c r="F226" s="23">
        <f>VLOOKUP($A226, focusarea_loads!$A$1:$R$83, R226, FALSE)</f>
        <v>-38693.893381000002</v>
      </c>
      <c r="G226" s="24">
        <f t="shared" si="267"/>
        <v>0</v>
      </c>
      <c r="H226" s="23">
        <f>VLOOKUP($A226, focusarea_loads!$A$1:$R$83, T226, FALSE)</f>
        <v>-38693.893381000002</v>
      </c>
      <c r="I226" s="23">
        <f>VLOOKUP($A226, focusarea_loads!$A$1:$R$83, U226, FALSE)</f>
        <v>0</v>
      </c>
      <c r="J226" s="25"/>
      <c r="K226" s="26" t="str">
        <f t="shared" si="268"/>
        <v>--</v>
      </c>
      <c r="L226" s="26" t="str">
        <f t="shared" si="269"/>
        <v>--</v>
      </c>
      <c r="M226" s="26"/>
      <c r="N226" s="51">
        <f t="shared" si="270"/>
        <v>4</v>
      </c>
      <c r="O226" s="51"/>
      <c r="P226" s="51">
        <f t="shared" si="273"/>
        <v>6</v>
      </c>
      <c r="Q226" s="51">
        <f t="shared" si="271"/>
        <v>9</v>
      </c>
      <c r="R226" s="51">
        <f t="shared" si="271"/>
        <v>13</v>
      </c>
      <c r="S226" s="51"/>
      <c r="T226" s="51">
        <f t="shared" si="272"/>
        <v>16</v>
      </c>
      <c r="U226" s="51">
        <f t="shared" si="272"/>
        <v>10</v>
      </c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5" customHeight="1" x14ac:dyDescent="0.15">
      <c r="A227" s="22" t="s">
        <v>64</v>
      </c>
      <c r="B227" s="23">
        <f>VLOOKUP($A227, focusarea_loads!$A$1:$R$83, N227, FALSE)</f>
        <v>266.45979999999997</v>
      </c>
      <c r="C227" s="23">
        <f t="shared" si="266"/>
        <v>4548.4687859999995</v>
      </c>
      <c r="D227" s="23">
        <f>VLOOKUP($A227, focusarea_loads!$A$1:$R$83, P227, FALSE)</f>
        <v>1694.0409</v>
      </c>
      <c r="E227" s="23">
        <f>VLOOKUP($A227, focusarea_loads!$A$1:$R$83, Q227, FALSE)</f>
        <v>491.50901454210998</v>
      </c>
      <c r="F227" s="23">
        <f>VLOOKUP($A227, focusarea_loads!$A$1:$R$83, R227, FALSE)</f>
        <v>-3345.9369005421099</v>
      </c>
      <c r="G227" s="24">
        <f t="shared" si="267"/>
        <v>0</v>
      </c>
      <c r="H227" s="23">
        <f>VLOOKUP($A227, focusarea_loads!$A$1:$R$83, T227, FALSE)</f>
        <v>-3345.9369005421099</v>
      </c>
      <c r="I227" s="23">
        <f>VLOOKUP($A227, focusarea_loads!$A$1:$R$83, U227, FALSE)</f>
        <v>0</v>
      </c>
      <c r="J227" s="25"/>
      <c r="K227" s="26" t="str">
        <f t="shared" si="268"/>
        <v>--</v>
      </c>
      <c r="L227" s="26" t="str">
        <f t="shared" si="269"/>
        <v>--</v>
      </c>
      <c r="M227" s="26"/>
      <c r="N227" s="51">
        <f t="shared" si="270"/>
        <v>4</v>
      </c>
      <c r="O227" s="51"/>
      <c r="P227" s="51">
        <f t="shared" si="273"/>
        <v>6</v>
      </c>
      <c r="Q227" s="51">
        <f t="shared" si="271"/>
        <v>9</v>
      </c>
      <c r="R227" s="51">
        <f t="shared" si="271"/>
        <v>13</v>
      </c>
      <c r="S227" s="51"/>
      <c r="T227" s="51">
        <f t="shared" si="272"/>
        <v>16</v>
      </c>
      <c r="U227" s="51">
        <f t="shared" si="272"/>
        <v>10</v>
      </c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5" customHeight="1" x14ac:dyDescent="0.15">
      <c r="A228" s="22" t="s">
        <v>65</v>
      </c>
      <c r="B228" s="23">
        <f>VLOOKUP($A228, focusarea_loads!$A$1:$R$83, N228, FALSE)</f>
        <v>48.561900000000001</v>
      </c>
      <c r="C228" s="23">
        <f t="shared" si="266"/>
        <v>828.95163300000002</v>
      </c>
      <c r="D228" s="23">
        <f>VLOOKUP($A228, focusarea_loads!$A$1:$R$83, P228, FALSE)</f>
        <v>195.3184</v>
      </c>
      <c r="E228" s="23">
        <f>VLOOKUP($A228, focusarea_loads!$A$1:$R$83, Q228, FALSE)</f>
        <v>0</v>
      </c>
      <c r="F228" s="23">
        <f>VLOOKUP($A228, focusarea_loads!$A$1:$R$83, R228, FALSE)</f>
        <v>-633.63323300000002</v>
      </c>
      <c r="G228" s="24">
        <f t="shared" si="267"/>
        <v>0</v>
      </c>
      <c r="H228" s="23">
        <f>VLOOKUP($A228, focusarea_loads!$A$1:$R$83, T228, FALSE)</f>
        <v>-633.63323300000002</v>
      </c>
      <c r="I228" s="23">
        <f>VLOOKUP($A228, focusarea_loads!$A$1:$R$83, U228, FALSE)</f>
        <v>0</v>
      </c>
      <c r="J228" s="25"/>
      <c r="K228" s="26" t="str">
        <f t="shared" si="268"/>
        <v>--</v>
      </c>
      <c r="L228" s="26" t="str">
        <f t="shared" si="269"/>
        <v>--</v>
      </c>
      <c r="M228" s="26"/>
      <c r="N228" s="51">
        <f t="shared" si="270"/>
        <v>4</v>
      </c>
      <c r="O228" s="51"/>
      <c r="P228" s="51">
        <f t="shared" si="273"/>
        <v>6</v>
      </c>
      <c r="Q228" s="51">
        <f t="shared" si="271"/>
        <v>9</v>
      </c>
      <c r="R228" s="51">
        <f t="shared" si="271"/>
        <v>13</v>
      </c>
      <c r="S228" s="51"/>
      <c r="T228" s="51">
        <f t="shared" si="272"/>
        <v>16</v>
      </c>
      <c r="U228" s="51">
        <f t="shared" si="272"/>
        <v>10</v>
      </c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5" customHeight="1" x14ac:dyDescent="0.15">
      <c r="A229" s="22" t="s">
        <v>66</v>
      </c>
      <c r="B229" s="23">
        <f>VLOOKUP($A229, focusarea_loads!$A$1:$R$83, N229, FALSE)</f>
        <v>1.8885000000000001</v>
      </c>
      <c r="C229" s="23">
        <f t="shared" si="266"/>
        <v>32.236694999999997</v>
      </c>
      <c r="D229" s="23">
        <f>VLOOKUP($A229, focusarea_loads!$A$1:$R$83, P229, FALSE)</f>
        <v>0.79810000000000003</v>
      </c>
      <c r="E229" s="23">
        <f>VLOOKUP($A229, focusarea_loads!$A$1:$R$83, Q229, FALSE)</f>
        <v>0</v>
      </c>
      <c r="F229" s="23">
        <f>VLOOKUP($A229, focusarea_loads!$A$1:$R$83, R229, FALSE)</f>
        <v>-31.438594999999999</v>
      </c>
      <c r="G229" s="24">
        <f t="shared" si="267"/>
        <v>0</v>
      </c>
      <c r="H229" s="23">
        <f>VLOOKUP($A229, focusarea_loads!$A$1:$R$83, T229, FALSE)</f>
        <v>-31.438594999999999</v>
      </c>
      <c r="I229" s="23">
        <f>VLOOKUP($A229, focusarea_loads!$A$1:$R$83, U229, FALSE)</f>
        <v>0</v>
      </c>
      <c r="J229" s="25"/>
      <c r="K229" s="26" t="str">
        <f t="shared" si="268"/>
        <v>--</v>
      </c>
      <c r="L229" s="26" t="str">
        <f t="shared" si="269"/>
        <v>--</v>
      </c>
      <c r="M229" s="26"/>
      <c r="N229" s="51">
        <f t="shared" si="270"/>
        <v>4</v>
      </c>
      <c r="O229" s="51"/>
      <c r="P229" s="51">
        <f t="shared" si="273"/>
        <v>6</v>
      </c>
      <c r="Q229" s="51">
        <f t="shared" si="271"/>
        <v>9</v>
      </c>
      <c r="R229" s="51">
        <f t="shared" si="271"/>
        <v>13</v>
      </c>
      <c r="S229" s="51"/>
      <c r="T229" s="51">
        <f t="shared" si="272"/>
        <v>16</v>
      </c>
      <c r="U229" s="51">
        <f t="shared" si="272"/>
        <v>10</v>
      </c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5" customHeight="1" x14ac:dyDescent="0.15">
      <c r="A230" s="22" t="s">
        <v>67</v>
      </c>
      <c r="B230" s="23">
        <f>VLOOKUP($A230, focusarea_loads!$A$1:$R$83, N230, FALSE)</f>
        <v>1084.7171000000001</v>
      </c>
      <c r="C230" s="23">
        <f t="shared" si="266"/>
        <v>18516.120896999979</v>
      </c>
      <c r="D230" s="23">
        <f>VLOOKUP($A230, focusarea_loads!$A$1:$R$83, P230, FALSE)</f>
        <v>11317.864</v>
      </c>
      <c r="E230" s="23">
        <f>VLOOKUP($A230, focusarea_loads!$A$1:$R$83, Q230, FALSE)</f>
        <v>8516.9329238559203</v>
      </c>
      <c r="F230" s="23">
        <f>VLOOKUP($A230, focusarea_loads!$A$1:$R$83, R230, FALSE)</f>
        <v>-15715.1898208559</v>
      </c>
      <c r="G230" s="24">
        <f t="shared" si="267"/>
        <v>0</v>
      </c>
      <c r="H230" s="23">
        <f>VLOOKUP($A230, focusarea_loads!$A$1:$R$83, T230, FALSE)</f>
        <v>-15715.1898208559</v>
      </c>
      <c r="I230" s="23">
        <f>VLOOKUP($A230, focusarea_loads!$A$1:$R$83, U230, FALSE)</f>
        <v>349.69064538546002</v>
      </c>
      <c r="J230" s="25"/>
      <c r="K230" s="26" t="str">
        <f t="shared" si="268"/>
        <v>--</v>
      </c>
      <c r="L230" s="26" t="str">
        <f t="shared" si="269"/>
        <v>--</v>
      </c>
      <c r="M230" s="26"/>
      <c r="N230" s="51">
        <f t="shared" si="270"/>
        <v>4</v>
      </c>
      <c r="O230" s="51"/>
      <c r="P230" s="51">
        <f t="shared" si="273"/>
        <v>6</v>
      </c>
      <c r="Q230" s="51">
        <f t="shared" si="271"/>
        <v>9</v>
      </c>
      <c r="R230" s="51">
        <f t="shared" si="271"/>
        <v>13</v>
      </c>
      <c r="S230" s="51"/>
      <c r="T230" s="51">
        <f t="shared" si="272"/>
        <v>16</v>
      </c>
      <c r="U230" s="51">
        <f t="shared" si="272"/>
        <v>10</v>
      </c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5" customHeight="1" x14ac:dyDescent="0.15">
      <c r="A231" s="22" t="s">
        <v>68</v>
      </c>
      <c r="B231" s="23">
        <f>VLOOKUP($A231, focusarea_loads!$A$1:$R$83, N231, FALSE)</f>
        <v>275.27879999999999</v>
      </c>
      <c r="C231" s="23">
        <f t="shared" si="266"/>
        <v>4699.0091160000002</v>
      </c>
      <c r="D231" s="23">
        <f>VLOOKUP($A231, focusarea_loads!$A$1:$R$83, P231, FALSE)</f>
        <v>772.01049999999998</v>
      </c>
      <c r="E231" s="23">
        <f>VLOOKUP($A231, focusarea_loads!$A$1:$R$83, Q231, FALSE)</f>
        <v>0</v>
      </c>
      <c r="F231" s="23">
        <f>VLOOKUP($A231, focusarea_loads!$A$1:$R$83, R231, FALSE)</f>
        <v>-3926.9986159999999</v>
      </c>
      <c r="G231" s="24">
        <f t="shared" si="267"/>
        <v>0</v>
      </c>
      <c r="H231" s="23">
        <f>VLOOKUP($A231, focusarea_loads!$A$1:$R$83, T231, FALSE)</f>
        <v>-3926.9986159999999</v>
      </c>
      <c r="I231" s="23">
        <f>VLOOKUP($A231, focusarea_loads!$A$1:$R$83, U231, FALSE)</f>
        <v>0</v>
      </c>
      <c r="J231" s="25"/>
      <c r="K231" s="26" t="str">
        <f t="shared" si="268"/>
        <v>--</v>
      </c>
      <c r="L231" s="26" t="str">
        <f t="shared" si="269"/>
        <v>--</v>
      </c>
      <c r="M231" s="26"/>
      <c r="N231" s="51">
        <f t="shared" si="270"/>
        <v>4</v>
      </c>
      <c r="O231" s="51"/>
      <c r="P231" s="51">
        <f t="shared" si="273"/>
        <v>6</v>
      </c>
      <c r="Q231" s="51">
        <f t="shared" si="271"/>
        <v>9</v>
      </c>
      <c r="R231" s="51">
        <f t="shared" si="271"/>
        <v>13</v>
      </c>
      <c r="S231" s="51"/>
      <c r="T231" s="51">
        <f t="shared" si="272"/>
        <v>16</v>
      </c>
      <c r="U231" s="51">
        <f t="shared" si="272"/>
        <v>10</v>
      </c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5" customHeight="1" x14ac:dyDescent="0.15">
      <c r="A232" s="22" t="s">
        <v>69</v>
      </c>
      <c r="B232" s="23">
        <f>VLOOKUP($A232, focusarea_loads!$A$1:$R$83, N232, FALSE)</f>
        <v>503.51220000000001</v>
      </c>
      <c r="C232" s="23">
        <f t="shared" si="266"/>
        <v>8594.953254</v>
      </c>
      <c r="D232" s="23">
        <f>VLOOKUP($A232, focusarea_loads!$A$1:$R$83, P232, FALSE)</f>
        <v>1242.5447999999999</v>
      </c>
      <c r="E232" s="23">
        <f>VLOOKUP($A232, focusarea_loads!$A$1:$R$83, Q232, FALSE)</f>
        <v>0</v>
      </c>
      <c r="F232" s="23">
        <f>VLOOKUP($A232, focusarea_loads!$A$1:$R$83, R232, FALSE)</f>
        <v>-7352.4084540000003</v>
      </c>
      <c r="G232" s="24">
        <f t="shared" si="267"/>
        <v>0</v>
      </c>
      <c r="H232" s="23">
        <f>VLOOKUP($A232, focusarea_loads!$A$1:$R$83, T232, FALSE)</f>
        <v>-7352.4084540000003</v>
      </c>
      <c r="I232" s="23">
        <f>VLOOKUP($A232, focusarea_loads!$A$1:$R$83, U232, FALSE)</f>
        <v>427.54825259476701</v>
      </c>
      <c r="J232" s="25"/>
      <c r="K232" s="26" t="str">
        <f t="shared" si="268"/>
        <v>--</v>
      </c>
      <c r="L232" s="26" t="str">
        <f t="shared" si="269"/>
        <v>--</v>
      </c>
      <c r="M232" s="26"/>
      <c r="N232" s="51">
        <f t="shared" si="270"/>
        <v>4</v>
      </c>
      <c r="O232" s="51"/>
      <c r="P232" s="51">
        <f t="shared" si="273"/>
        <v>6</v>
      </c>
      <c r="Q232" s="51">
        <f t="shared" si="271"/>
        <v>9</v>
      </c>
      <c r="R232" s="51">
        <f t="shared" si="271"/>
        <v>13</v>
      </c>
      <c r="S232" s="51"/>
      <c r="T232" s="51">
        <f t="shared" si="272"/>
        <v>16</v>
      </c>
      <c r="U232" s="51">
        <f t="shared" si="272"/>
        <v>10</v>
      </c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5" customHeight="1" x14ac:dyDescent="0.15">
      <c r="A233" s="22" t="s">
        <v>70</v>
      </c>
      <c r="B233" s="23">
        <f>VLOOKUP($A233, focusarea_loads!$A$1:$R$83, N233, FALSE)</f>
        <v>196.40799999999999</v>
      </c>
      <c r="C233" s="23">
        <f t="shared" si="266"/>
        <v>3352.6845599999801</v>
      </c>
      <c r="D233" s="23">
        <f>VLOOKUP($A233, focusarea_loads!$A$1:$R$83, P233, FALSE)</f>
        <v>1688.8809999999901</v>
      </c>
      <c r="E233" s="23">
        <f>VLOOKUP($A233, focusarea_loads!$A$1:$R$83, Q233, FALSE)</f>
        <v>0</v>
      </c>
      <c r="F233" s="23">
        <f>VLOOKUP($A233, focusarea_loads!$A$1:$R$83, R233, FALSE)</f>
        <v>-1663.8035599999901</v>
      </c>
      <c r="G233" s="24">
        <f t="shared" si="267"/>
        <v>0</v>
      </c>
      <c r="H233" s="23">
        <f>VLOOKUP($A233, focusarea_loads!$A$1:$R$83, T233, FALSE)</f>
        <v>-1663.8035599999901</v>
      </c>
      <c r="I233" s="23">
        <f>VLOOKUP($A233, focusarea_loads!$A$1:$R$83, U233, FALSE)</f>
        <v>0</v>
      </c>
      <c r="J233" s="25"/>
      <c r="K233" s="26" t="str">
        <f t="shared" si="268"/>
        <v>--</v>
      </c>
      <c r="L233" s="26" t="str">
        <f t="shared" si="269"/>
        <v>--</v>
      </c>
      <c r="M233" s="26"/>
      <c r="N233" s="51">
        <f t="shared" si="270"/>
        <v>4</v>
      </c>
      <c r="O233" s="51"/>
      <c r="P233" s="51">
        <f t="shared" si="273"/>
        <v>6</v>
      </c>
      <c r="Q233" s="51">
        <f t="shared" si="271"/>
        <v>9</v>
      </c>
      <c r="R233" s="51">
        <f t="shared" si="271"/>
        <v>13</v>
      </c>
      <c r="S233" s="51"/>
      <c r="T233" s="51">
        <f t="shared" si="272"/>
        <v>16</v>
      </c>
      <c r="U233" s="51">
        <f t="shared" si="272"/>
        <v>10</v>
      </c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5" customHeight="1" x14ac:dyDescent="0.15">
      <c r="A234" s="22" t="s">
        <v>71</v>
      </c>
      <c r="B234" s="23">
        <f>VLOOKUP($A234, focusarea_loads!$A$1:$R$83, N234, FALSE)</f>
        <v>529.77269999999999</v>
      </c>
      <c r="C234" s="23">
        <f t="shared" ref="C234:C239" si="274">D234 - SUM(E234:F234)</f>
        <v>9043.2199889999902</v>
      </c>
      <c r="D234" s="23">
        <f>VLOOKUP($A234, focusarea_loads!$A$1:$R$83, P234, FALSE)</f>
        <v>955.44240000000002</v>
      </c>
      <c r="E234" s="23">
        <f>VLOOKUP($A234, focusarea_loads!$A$1:$R$83, Q234, FALSE)</f>
        <v>0</v>
      </c>
      <c r="F234" s="23">
        <f>VLOOKUP($A234, focusarea_loads!$A$1:$R$83, R234, FALSE)</f>
        <v>-8087.7775889999903</v>
      </c>
      <c r="G234" s="24">
        <f t="shared" ref="G234:G239" si="275">F234-H234</f>
        <v>0</v>
      </c>
      <c r="H234" s="23">
        <f>VLOOKUP($A234, focusarea_loads!$A$1:$R$83, T234, FALSE)</f>
        <v>-8087.7775889999903</v>
      </c>
      <c r="I234" s="23">
        <f>VLOOKUP($A234, focusarea_loads!$A$1:$R$83, U234, FALSE)</f>
        <v>0</v>
      </c>
      <c r="J234" s="25"/>
      <c r="K234" s="26" t="str">
        <f t="shared" ref="K234:K239" si="276">IF($F234&lt;0, "--", G234/$F234)</f>
        <v>--</v>
      </c>
      <c r="L234" s="26" t="str">
        <f t="shared" ref="L234:L239" si="277">IF($F234&lt;0, "--", H234/$F234)</f>
        <v>--</v>
      </c>
      <c r="M234" s="26"/>
      <c r="N234" s="51">
        <f t="shared" si="270"/>
        <v>4</v>
      </c>
      <c r="O234" s="51"/>
      <c r="P234" s="51">
        <f t="shared" si="273"/>
        <v>6</v>
      </c>
      <c r="Q234" s="51">
        <f t="shared" si="273"/>
        <v>9</v>
      </c>
      <c r="R234" s="51">
        <f t="shared" si="273"/>
        <v>13</v>
      </c>
      <c r="S234" s="51"/>
      <c r="T234" s="51">
        <f t="shared" ref="T234:U234" si="278">T233</f>
        <v>16</v>
      </c>
      <c r="U234" s="51">
        <f t="shared" si="278"/>
        <v>10</v>
      </c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5" customHeight="1" x14ac:dyDescent="0.15">
      <c r="A235" s="22" t="s">
        <v>72</v>
      </c>
      <c r="B235" s="23">
        <f>VLOOKUP($A235, focusarea_loads!$A$1:$R$83, N235, FALSE)</f>
        <v>457.55459999999999</v>
      </c>
      <c r="C235" s="23">
        <f t="shared" si="274"/>
        <v>7810.4570219999905</v>
      </c>
      <c r="D235" s="23">
        <f>VLOOKUP($A235, focusarea_loads!$A$1:$R$83, P235, FALSE)</f>
        <v>127.554</v>
      </c>
      <c r="E235" s="23">
        <f>VLOOKUP($A235, focusarea_loads!$A$1:$R$83, Q235, FALSE)</f>
        <v>0</v>
      </c>
      <c r="F235" s="23">
        <f>VLOOKUP($A235, focusarea_loads!$A$1:$R$83, R235, FALSE)</f>
        <v>-7682.9030219999904</v>
      </c>
      <c r="G235" s="24">
        <f t="shared" si="275"/>
        <v>0</v>
      </c>
      <c r="H235" s="23">
        <f>VLOOKUP($A235, focusarea_loads!$A$1:$R$83, T235, FALSE)</f>
        <v>-7682.9030219999904</v>
      </c>
      <c r="I235" s="23">
        <f>VLOOKUP($A235, focusarea_loads!$A$1:$R$83, U235, FALSE)</f>
        <v>0</v>
      </c>
      <c r="J235" s="25"/>
      <c r="K235" s="26" t="str">
        <f t="shared" si="276"/>
        <v>--</v>
      </c>
      <c r="L235" s="26" t="str">
        <f t="shared" si="277"/>
        <v>--</v>
      </c>
      <c r="M235" s="26"/>
      <c r="N235" s="51">
        <f t="shared" si="270"/>
        <v>4</v>
      </c>
      <c r="O235" s="51"/>
      <c r="P235" s="51">
        <f t="shared" si="273"/>
        <v>6</v>
      </c>
      <c r="Q235" s="51">
        <f t="shared" si="273"/>
        <v>9</v>
      </c>
      <c r="R235" s="51">
        <f t="shared" si="273"/>
        <v>13</v>
      </c>
      <c r="S235" s="51"/>
      <c r="T235" s="51">
        <f t="shared" ref="T235:U235" si="279">T234</f>
        <v>16</v>
      </c>
      <c r="U235" s="51">
        <f t="shared" si="279"/>
        <v>10</v>
      </c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5" customHeight="1" x14ac:dyDescent="0.15">
      <c r="A236" s="22" t="s">
        <v>73</v>
      </c>
      <c r="B236" s="23">
        <f>VLOOKUP($A236, focusarea_loads!$A$1:$R$83, N236, FALSE)</f>
        <v>811.33949999999902</v>
      </c>
      <c r="C236" s="23">
        <f t="shared" si="274"/>
        <v>13849.565264999999</v>
      </c>
      <c r="D236" s="23">
        <f>VLOOKUP($A236, focusarea_loads!$A$1:$R$83, P236, FALSE)</f>
        <v>773.85479999999995</v>
      </c>
      <c r="E236" s="23">
        <f>VLOOKUP($A236, focusarea_loads!$A$1:$R$83, Q236, FALSE)</f>
        <v>0</v>
      </c>
      <c r="F236" s="23">
        <f>VLOOKUP($A236, focusarea_loads!$A$1:$R$83, R236, FALSE)</f>
        <v>-13075.710465</v>
      </c>
      <c r="G236" s="24">
        <f t="shared" si="275"/>
        <v>0</v>
      </c>
      <c r="H236" s="23">
        <f>VLOOKUP($A236, focusarea_loads!$A$1:$R$83, T236, FALSE)</f>
        <v>-13075.710465</v>
      </c>
      <c r="I236" s="23">
        <f>VLOOKUP($A236, focusarea_loads!$A$1:$R$83, U236, FALSE)</f>
        <v>0</v>
      </c>
      <c r="J236" s="25"/>
      <c r="K236" s="26" t="str">
        <f t="shared" si="276"/>
        <v>--</v>
      </c>
      <c r="L236" s="26" t="str">
        <f t="shared" si="277"/>
        <v>--</v>
      </c>
      <c r="M236" s="26"/>
      <c r="N236" s="51">
        <f t="shared" si="270"/>
        <v>4</v>
      </c>
      <c r="O236" s="51"/>
      <c r="P236" s="51">
        <f t="shared" ref="P236:R239" si="280">P235</f>
        <v>6</v>
      </c>
      <c r="Q236" s="51">
        <f t="shared" si="280"/>
        <v>9</v>
      </c>
      <c r="R236" s="51">
        <f t="shared" si="280"/>
        <v>13</v>
      </c>
      <c r="S236" s="51"/>
      <c r="T236" s="51">
        <f t="shared" ref="T236:U236" si="281">T235</f>
        <v>16</v>
      </c>
      <c r="U236" s="51">
        <f t="shared" si="281"/>
        <v>10</v>
      </c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5" customHeight="1" x14ac:dyDescent="0.15">
      <c r="A237" s="22" t="s">
        <v>74</v>
      </c>
      <c r="B237" s="23">
        <f>VLOOKUP($A237, focusarea_loads!$A$1:$R$83, N237, FALSE)</f>
        <v>26.799299999999999</v>
      </c>
      <c r="C237" s="23">
        <f t="shared" si="274"/>
        <v>457.46405099999998</v>
      </c>
      <c r="D237" s="23">
        <f>VLOOKUP($A237, focusarea_loads!$A$1:$R$83, P237, FALSE)</f>
        <v>114.77809999999999</v>
      </c>
      <c r="E237" s="23">
        <f>VLOOKUP($A237, focusarea_loads!$A$1:$R$83, Q237, FALSE)</f>
        <v>0</v>
      </c>
      <c r="F237" s="23">
        <f>VLOOKUP($A237, focusarea_loads!$A$1:$R$83, R237, FALSE)</f>
        <v>-342.68595099999999</v>
      </c>
      <c r="G237" s="24">
        <f t="shared" si="275"/>
        <v>0</v>
      </c>
      <c r="H237" s="23">
        <f>VLOOKUP($A237, focusarea_loads!$A$1:$R$83, T237, FALSE)</f>
        <v>-342.68595099999999</v>
      </c>
      <c r="I237" s="23">
        <f>VLOOKUP($A237, focusarea_loads!$A$1:$R$83, U237, FALSE)</f>
        <v>0</v>
      </c>
      <c r="J237" s="25"/>
      <c r="K237" s="26" t="str">
        <f t="shared" si="276"/>
        <v>--</v>
      </c>
      <c r="L237" s="26" t="str">
        <f t="shared" si="277"/>
        <v>--</v>
      </c>
      <c r="M237" s="26"/>
      <c r="N237" s="51">
        <f t="shared" si="270"/>
        <v>4</v>
      </c>
      <c r="O237" s="51"/>
      <c r="P237" s="51">
        <f t="shared" si="280"/>
        <v>6</v>
      </c>
      <c r="Q237" s="51">
        <f t="shared" si="280"/>
        <v>9</v>
      </c>
      <c r="R237" s="51">
        <f t="shared" si="280"/>
        <v>13</v>
      </c>
      <c r="S237" s="51"/>
      <c r="T237" s="51">
        <f t="shared" ref="T237:U237" si="282">T236</f>
        <v>16</v>
      </c>
      <c r="U237" s="51">
        <f t="shared" si="282"/>
        <v>10</v>
      </c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5" customHeight="1" x14ac:dyDescent="0.15">
      <c r="A238" s="22" t="s">
        <v>75</v>
      </c>
      <c r="B238" s="23">
        <f>VLOOKUP($A238, focusarea_loads!$A$1:$R$83, N238, FALSE)</f>
        <v>26.978899999999999</v>
      </c>
      <c r="C238" s="23">
        <f t="shared" si="274"/>
        <v>460.52982300000008</v>
      </c>
      <c r="D238" s="23">
        <f>VLOOKUP($A238, focusarea_loads!$A$1:$R$83, P238, FALSE)</f>
        <v>985.64160000000004</v>
      </c>
      <c r="E238" s="23">
        <f>VLOOKUP($A238, focusarea_loads!$A$1:$R$83, Q238, FALSE)</f>
        <v>0</v>
      </c>
      <c r="F238" s="23">
        <f>VLOOKUP($A238, focusarea_loads!$A$1:$R$83, R238, FALSE)</f>
        <v>525.11177699999996</v>
      </c>
      <c r="G238" s="24">
        <f t="shared" si="275"/>
        <v>0</v>
      </c>
      <c r="H238" s="23">
        <f>VLOOKUP($A238, focusarea_loads!$A$1:$R$83, T238, FALSE)</f>
        <v>525.11177699999996</v>
      </c>
      <c r="I238" s="23">
        <f>VLOOKUP($A238, focusarea_loads!$A$1:$R$83, U238, FALSE)</f>
        <v>0</v>
      </c>
      <c r="J238" s="25"/>
      <c r="K238" s="26">
        <f t="shared" si="276"/>
        <v>0</v>
      </c>
      <c r="L238" s="26">
        <f t="shared" si="277"/>
        <v>1</v>
      </c>
      <c r="M238" s="26"/>
      <c r="N238" s="51">
        <f t="shared" si="270"/>
        <v>4</v>
      </c>
      <c r="O238" s="51"/>
      <c r="P238" s="51">
        <f t="shared" si="280"/>
        <v>6</v>
      </c>
      <c r="Q238" s="51">
        <f t="shared" si="280"/>
        <v>9</v>
      </c>
      <c r="R238" s="51">
        <f t="shared" si="280"/>
        <v>13</v>
      </c>
      <c r="S238" s="51"/>
      <c r="T238" s="51">
        <f t="shared" ref="T238:U238" si="283">T237</f>
        <v>16</v>
      </c>
      <c r="U238" s="51">
        <f t="shared" si="283"/>
        <v>10</v>
      </c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5" customHeight="1" x14ac:dyDescent="0.15">
      <c r="A239" s="22" t="s">
        <v>76</v>
      </c>
      <c r="B239" s="23">
        <f>VLOOKUP($A239, focusarea_loads!$A$1:$R$83, N239, FALSE)</f>
        <v>563.14670000000001</v>
      </c>
      <c r="C239" s="23">
        <f t="shared" si="274"/>
        <v>9612.9141689999906</v>
      </c>
      <c r="D239" s="23">
        <f>VLOOKUP($A239, focusarea_loads!$A$1:$R$83, P239, FALSE)</f>
        <v>941.49450000000002</v>
      </c>
      <c r="E239" s="23">
        <f>VLOOKUP($A239, focusarea_loads!$A$1:$R$83, Q239, FALSE)</f>
        <v>0</v>
      </c>
      <c r="F239" s="23">
        <f>VLOOKUP($A239, focusarea_loads!$A$1:$R$83, R239, FALSE)</f>
        <v>-8671.4196689999899</v>
      </c>
      <c r="G239" s="24">
        <f t="shared" si="275"/>
        <v>0</v>
      </c>
      <c r="H239" s="23">
        <f>VLOOKUP($A239, focusarea_loads!$A$1:$R$83, T239, FALSE)</f>
        <v>-8671.4196689999899</v>
      </c>
      <c r="I239" s="23">
        <f>VLOOKUP($A239, focusarea_loads!$A$1:$R$83, U239, FALSE)</f>
        <v>0</v>
      </c>
      <c r="J239" s="25"/>
      <c r="K239" s="26" t="str">
        <f t="shared" si="276"/>
        <v>--</v>
      </c>
      <c r="L239" s="26" t="str">
        <f t="shared" si="277"/>
        <v>--</v>
      </c>
      <c r="M239" s="26"/>
      <c r="N239" s="51">
        <f t="shared" si="270"/>
        <v>4</v>
      </c>
      <c r="O239" s="51"/>
      <c r="P239" s="51">
        <f t="shared" si="280"/>
        <v>6</v>
      </c>
      <c r="Q239" s="51">
        <f t="shared" si="280"/>
        <v>9</v>
      </c>
      <c r="R239" s="51">
        <f t="shared" si="280"/>
        <v>13</v>
      </c>
      <c r="S239" s="51"/>
      <c r="T239" s="51">
        <f t="shared" ref="T239:U239" si="284">T238</f>
        <v>16</v>
      </c>
      <c r="U239" s="51">
        <f t="shared" si="284"/>
        <v>10</v>
      </c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5" customHeight="1" x14ac:dyDescent="0.15">
      <c r="A240" s="28" t="s">
        <v>126</v>
      </c>
      <c r="B240" s="23">
        <f>VLOOKUP($A212, cluster_load_noFA!$A$1:$P$10, N240, FALSE)</f>
        <v>328203.08100000001</v>
      </c>
      <c r="C240" s="23">
        <f>D240 - SUM(E240:F240)</f>
        <v>5602426.6217</v>
      </c>
      <c r="D240" s="23">
        <f>VLOOKUP($A212, cluster_load_noFA!$A$1:$P$10, P240, FALSE)</f>
        <v>806595.44299999997</v>
      </c>
      <c r="E240" s="23">
        <f>VLOOKUP($A212, cluster_load_noFA!$A$1:$P$10, Q240, FALSE)</f>
        <v>79148.121299999999</v>
      </c>
      <c r="F240" s="23">
        <f>VLOOKUP($A212, cluster_load_noFA!$A$1:$P$10, R240, FALSE)</f>
        <v>-4874979.3</v>
      </c>
      <c r="G240" s="24">
        <f t="shared" si="267"/>
        <v>0</v>
      </c>
      <c r="H240" s="23">
        <f>VLOOKUP($A212, cluster_load_noFA!$A$1:$P$10, T240, FALSE)</f>
        <v>-4874979.3</v>
      </c>
      <c r="I240" s="23">
        <f>VLOOKUP($A212, cluster_load_noFA!$A$1:$P$10, U240, FALSE)</f>
        <v>16246.0064</v>
      </c>
      <c r="J240" s="25"/>
      <c r="K240" s="26" t="str">
        <f t="shared" si="268"/>
        <v>--</v>
      </c>
      <c r="L240" s="26" t="str">
        <f t="shared" si="269"/>
        <v>--</v>
      </c>
      <c r="M240" s="26"/>
      <c r="N240" s="55">
        <f>B214</f>
        <v>2</v>
      </c>
      <c r="O240" s="55">
        <f t="shared" ref="O240" si="285">C214</f>
        <v>0</v>
      </c>
      <c r="P240" s="55">
        <f t="shared" ref="P240" si="286">D214</f>
        <v>4</v>
      </c>
      <c r="Q240" s="55">
        <f t="shared" ref="Q240" si="287">E214</f>
        <v>7</v>
      </c>
      <c r="R240" s="55">
        <f t="shared" ref="R240" si="288">F214</f>
        <v>11</v>
      </c>
      <c r="S240" s="55">
        <f t="shared" ref="S240" si="289">G214</f>
        <v>0</v>
      </c>
      <c r="T240" s="55">
        <f t="shared" ref="T240" si="290">H214</f>
        <v>14</v>
      </c>
      <c r="U240" s="55">
        <f t="shared" ref="U240" si="291">I214</f>
        <v>8</v>
      </c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5" customHeight="1" x14ac:dyDescent="0.15">
      <c r="A241" s="28"/>
      <c r="B241" s="25"/>
      <c r="C241" s="25"/>
      <c r="D241" s="25"/>
      <c r="E241" s="25"/>
      <c r="F241" s="25"/>
      <c r="G241" s="29"/>
      <c r="H241" s="25"/>
      <c r="I241" s="25"/>
      <c r="J241" s="25"/>
      <c r="K241" s="25"/>
      <c r="L241" s="25"/>
      <c r="M241" s="25"/>
      <c r="N241" s="25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5" customHeight="1" x14ac:dyDescent="0.15">
      <c r="A242" s="30" t="s">
        <v>127</v>
      </c>
      <c r="B242" s="31">
        <f t="shared" ref="B242:I242" si="292">SUM(B218:B240)</f>
        <v>342462.13400000002</v>
      </c>
      <c r="C242" s="31">
        <f t="shared" si="292"/>
        <v>5845828.6564100003</v>
      </c>
      <c r="D242" s="31">
        <f t="shared" si="292"/>
        <v>876610.94949999999</v>
      </c>
      <c r="E242" s="31">
        <f t="shared" si="292"/>
        <v>88156.563238398026</v>
      </c>
      <c r="F242" s="31">
        <f t="shared" si="292"/>
        <v>-5057374.2701483974</v>
      </c>
      <c r="G242" s="31">
        <f t="shared" si="292"/>
        <v>0</v>
      </c>
      <c r="H242" s="31">
        <f t="shared" si="292"/>
        <v>-5057374.2701483974</v>
      </c>
      <c r="I242" s="31">
        <f t="shared" si="292"/>
        <v>17027.130164262817</v>
      </c>
      <c r="J242" s="32"/>
      <c r="K242" s="33" t="str">
        <f t="shared" ref="K242" si="293">IF($F242&lt;0, "--", G242/$F242)</f>
        <v>--</v>
      </c>
      <c r="L242" s="33" t="str">
        <f t="shared" ref="L242" si="294">IF($F242&lt;0, "--", H242/$F242)</f>
        <v>--</v>
      </c>
      <c r="M242" s="47"/>
      <c r="N242" s="4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4" spans="1:33" ht="15" customHeight="1" x14ac:dyDescent="0.15">
      <c r="B244" s="43">
        <v>4</v>
      </c>
      <c r="D244" s="42">
        <f>MATCH(D248,focusarea_loads!$A$1:$R$1,0)</f>
        <v>5</v>
      </c>
      <c r="E244" s="42">
        <f>MATCH(E$19,focusarea_loads!$A$1:$R$1,0)</f>
        <v>8</v>
      </c>
      <c r="F244" s="42">
        <f>MATCH(F$19,focusarea_loads!$A$1:$R$1,0)</f>
        <v>14</v>
      </c>
      <c r="G244" s="10"/>
      <c r="H244" s="42">
        <f>MATCH(H$19,focusarea_loads!$A$1:$R$1,0)</f>
        <v>17</v>
      </c>
      <c r="I244" s="42">
        <f>MATCH(I$19,focusarea_loads!$A$1:$R$1,0)</f>
        <v>11</v>
      </c>
    </row>
    <row r="245" spans="1:33" ht="17" customHeight="1" x14ac:dyDescent="0.15">
      <c r="A245" s="41"/>
      <c r="B245" s="43">
        <v>2</v>
      </c>
      <c r="D245" s="42">
        <f>MATCH(D248,cluster_load_noFA!$A$1:$P$1,0)</f>
        <v>3</v>
      </c>
      <c r="E245" s="42">
        <f>MATCH(E248,cluster_load_noFA!$A$1:$P$1,0)</f>
        <v>6</v>
      </c>
      <c r="F245" s="42">
        <f>MATCH(F248,cluster_load_noFA!$A$1:$P$1,0)</f>
        <v>12</v>
      </c>
      <c r="G245" s="42"/>
      <c r="H245" s="42">
        <f>MATCH(H248,cluster_load_noFA!$A$1:$P$1,0)</f>
        <v>15</v>
      </c>
      <c r="I245" s="42">
        <f>MATCH(I248,cluster_load_noFA!$A$1:$P$1,0)</f>
        <v>9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" customHeight="1" x14ac:dyDescent="0.15">
      <c r="A246" s="12" t="s">
        <v>125</v>
      </c>
      <c r="B246" s="13"/>
      <c r="C246" s="14" t="s">
        <v>109</v>
      </c>
      <c r="D246" s="15" t="s">
        <v>110</v>
      </c>
      <c r="E246" s="15"/>
      <c r="F246" s="16"/>
      <c r="G246" s="15"/>
      <c r="H246" s="15"/>
      <c r="I246" s="15"/>
      <c r="J246" s="17"/>
      <c r="K246" s="15" t="s">
        <v>111</v>
      </c>
      <c r="L246" s="15"/>
      <c r="M246" s="53"/>
      <c r="N246" s="53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s="40" customFormat="1" ht="34" customHeight="1" x14ac:dyDescent="0.15">
      <c r="A247" s="39" t="str">
        <f>_xlfn.CONCAT(A212," Cluster")</f>
        <v>Poconos and Kittatinny Cluster</v>
      </c>
      <c r="B247" s="18" t="s">
        <v>112</v>
      </c>
      <c r="C247" s="18" t="s">
        <v>113</v>
      </c>
      <c r="D247" s="18" t="s">
        <v>114</v>
      </c>
      <c r="E247" s="18" t="s">
        <v>115</v>
      </c>
      <c r="F247" s="18" t="s">
        <v>116</v>
      </c>
      <c r="G247" s="18" t="s">
        <v>117</v>
      </c>
      <c r="H247" s="18" t="s">
        <v>118</v>
      </c>
      <c r="I247" s="18" t="s">
        <v>119</v>
      </c>
      <c r="J247" s="18"/>
      <c r="K247" s="18" t="s">
        <v>120</v>
      </c>
      <c r="L247" s="18" t="s">
        <v>121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5" customHeight="1" x14ac:dyDescent="0.15">
      <c r="A248" s="19"/>
      <c r="B248" s="19"/>
      <c r="C248" s="19"/>
      <c r="D248" s="19" t="s">
        <v>4</v>
      </c>
      <c r="E248" s="19" t="s">
        <v>7</v>
      </c>
      <c r="F248" s="19" t="s">
        <v>13</v>
      </c>
      <c r="G248" s="19"/>
      <c r="H248" s="19" t="s">
        <v>16</v>
      </c>
      <c r="I248" s="19" t="s">
        <v>10</v>
      </c>
      <c r="J248" s="19"/>
      <c r="K248" s="56" t="s">
        <v>128</v>
      </c>
      <c r="L248" s="57"/>
      <c r="M248" s="54"/>
      <c r="N248" s="54"/>
      <c r="O248" s="20"/>
      <c r="P248" s="20"/>
      <c r="Q248" s="20"/>
      <c r="R248" s="21"/>
      <c r="S248" s="20"/>
      <c r="T248" s="20"/>
      <c r="U248" s="20"/>
      <c r="V248" s="20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t="15" customHeight="1" x14ac:dyDescent="0.15">
      <c r="A249" s="22" t="s">
        <v>54</v>
      </c>
      <c r="B249" s="23">
        <f>VLOOKUP($A249, focusarea_loads!$A$1:$R$83, N249, FALSE)</f>
        <v>798.49090000000001</v>
      </c>
      <c r="C249" s="23">
        <f>D249 - SUM(E249:F249)</f>
        <v>247.53217900000095</v>
      </c>
      <c r="D249" s="23">
        <f>VLOOKUP($A249, focusarea_loads!$A$1:$R$83, P249, FALSE)</f>
        <v>713.96299999999997</v>
      </c>
      <c r="E249" s="23">
        <f>VLOOKUP($A249, focusarea_loads!$A$1:$R$83, Q249, FALSE)</f>
        <v>0</v>
      </c>
      <c r="F249" s="23">
        <f>VLOOKUP($A249, focusarea_loads!$A$1:$R$83, R249, FALSE)</f>
        <v>466.43082099999901</v>
      </c>
      <c r="G249" s="24">
        <f>F249-H249</f>
        <v>0</v>
      </c>
      <c r="H249" s="23">
        <f>VLOOKUP($A249, focusarea_loads!$A$1:$R$83, T249, FALSE)</f>
        <v>466.43082099999901</v>
      </c>
      <c r="I249" s="23">
        <f>VLOOKUP($A249, focusarea_loads!$A$1:$R$83, U249, FALSE)</f>
        <v>0</v>
      </c>
      <c r="J249" s="25"/>
      <c r="K249" s="26">
        <f>IF($F249&lt;0, "--", G249/$F249)</f>
        <v>0</v>
      </c>
      <c r="L249" s="26">
        <f>IF($F249&lt;0, "--", H249/$F249)</f>
        <v>1</v>
      </c>
      <c r="M249" s="26"/>
      <c r="N249" s="52">
        <f t="shared" ref="N249" si="295">B244</f>
        <v>4</v>
      </c>
      <c r="O249" s="52"/>
      <c r="P249" s="52">
        <f>D244</f>
        <v>5</v>
      </c>
      <c r="Q249" s="52">
        <f>E244</f>
        <v>8</v>
      </c>
      <c r="R249" s="52">
        <f>F244</f>
        <v>14</v>
      </c>
      <c r="S249" s="52"/>
      <c r="T249" s="52">
        <f>H244</f>
        <v>17</v>
      </c>
      <c r="U249" s="52">
        <f>I244</f>
        <v>11</v>
      </c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5" customHeight="1" x14ac:dyDescent="0.15">
      <c r="A250" s="22" t="s">
        <v>56</v>
      </c>
      <c r="B250" s="23">
        <f>VLOOKUP($A250, focusarea_loads!$A$1:$R$83, N250, FALSE)</f>
        <v>1687.8952999999999</v>
      </c>
      <c r="C250" s="23">
        <f t="shared" ref="C250:C264" si="296">D250 - SUM(E250:F250)</f>
        <v>523.24754299999904</v>
      </c>
      <c r="D250" s="23">
        <f>VLOOKUP($A250, focusarea_loads!$A$1:$R$83, P250, FALSE)</f>
        <v>168.69730000000001</v>
      </c>
      <c r="E250" s="23">
        <f>VLOOKUP($A250, focusarea_loads!$A$1:$R$83, Q250, FALSE)</f>
        <v>0</v>
      </c>
      <c r="F250" s="23">
        <f>VLOOKUP($A250, focusarea_loads!$A$1:$R$83, R250, FALSE)</f>
        <v>-354.550242999999</v>
      </c>
      <c r="G250" s="24">
        <f t="shared" ref="G250:G271" si="297">F250-H250</f>
        <v>0</v>
      </c>
      <c r="H250" s="23">
        <f>VLOOKUP($A250, focusarea_loads!$A$1:$R$83, T250, FALSE)</f>
        <v>-354.550242999999</v>
      </c>
      <c r="I250" s="23">
        <f>VLOOKUP($A250, focusarea_loads!$A$1:$R$83, U250, FALSE)</f>
        <v>0</v>
      </c>
      <c r="J250" s="25"/>
      <c r="K250" s="26" t="str">
        <f t="shared" ref="K250:K271" si="298">IF($F250&lt;0, "--", G250/$F250)</f>
        <v>--</v>
      </c>
      <c r="L250" s="26" t="str">
        <f t="shared" ref="L250:L271" si="299">IF($F250&lt;0, "--", H250/$F250)</f>
        <v>--</v>
      </c>
      <c r="M250" s="26"/>
      <c r="N250" s="51">
        <f t="shared" ref="N250:N270" si="300">N249</f>
        <v>4</v>
      </c>
      <c r="O250" s="51"/>
      <c r="P250" s="51">
        <f>P249</f>
        <v>5</v>
      </c>
      <c r="Q250" s="51">
        <f t="shared" ref="Q250:R264" si="301">Q249</f>
        <v>8</v>
      </c>
      <c r="R250" s="51">
        <f t="shared" si="301"/>
        <v>14</v>
      </c>
      <c r="S250" s="51"/>
      <c r="T250" s="51">
        <f t="shared" ref="T250:U264" si="302">T249</f>
        <v>17</v>
      </c>
      <c r="U250" s="51">
        <f t="shared" si="302"/>
        <v>11</v>
      </c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5" customHeight="1" x14ac:dyDescent="0.15">
      <c r="A251" s="22" t="s">
        <v>57</v>
      </c>
      <c r="B251" s="23">
        <f>VLOOKUP($A251, focusarea_loads!$A$1:$R$83, N251, FALSE)</f>
        <v>99.103099999999998</v>
      </c>
      <c r="C251" s="23">
        <f t="shared" si="296"/>
        <v>30.72196099999999</v>
      </c>
      <c r="D251" s="23">
        <f>VLOOKUP($A251, focusarea_loads!$A$1:$R$83, P251, FALSE)</f>
        <v>22.760999999999999</v>
      </c>
      <c r="E251" s="23">
        <f>VLOOKUP($A251, focusarea_loads!$A$1:$R$83, Q251, FALSE)</f>
        <v>0</v>
      </c>
      <c r="F251" s="23">
        <f>VLOOKUP($A251, focusarea_loads!$A$1:$R$83, R251, FALSE)</f>
        <v>-7.9609609999999904</v>
      </c>
      <c r="G251" s="24">
        <f t="shared" si="297"/>
        <v>0</v>
      </c>
      <c r="H251" s="23">
        <f>VLOOKUP($A251, focusarea_loads!$A$1:$R$83, T251, FALSE)</f>
        <v>-7.9609609999999904</v>
      </c>
      <c r="I251" s="23">
        <f>VLOOKUP($A251, focusarea_loads!$A$1:$R$83, U251, FALSE)</f>
        <v>0</v>
      </c>
      <c r="J251" s="25"/>
      <c r="K251" s="26" t="str">
        <f t="shared" si="298"/>
        <v>--</v>
      </c>
      <c r="L251" s="26" t="str">
        <f t="shared" si="299"/>
        <v>--</v>
      </c>
      <c r="M251" s="26"/>
      <c r="N251" s="51">
        <f t="shared" si="300"/>
        <v>4</v>
      </c>
      <c r="O251" s="51"/>
      <c r="P251" s="51">
        <f t="shared" ref="P251:R266" si="303">P250</f>
        <v>5</v>
      </c>
      <c r="Q251" s="51">
        <f t="shared" si="301"/>
        <v>8</v>
      </c>
      <c r="R251" s="51">
        <f t="shared" si="301"/>
        <v>14</v>
      </c>
      <c r="S251" s="51"/>
      <c r="T251" s="51">
        <f t="shared" si="302"/>
        <v>17</v>
      </c>
      <c r="U251" s="51">
        <f t="shared" si="302"/>
        <v>11</v>
      </c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5" customHeight="1" x14ac:dyDescent="0.15">
      <c r="A252" s="22" t="s">
        <v>58</v>
      </c>
      <c r="B252" s="23">
        <f>VLOOKUP($A252, focusarea_loads!$A$1:$R$83, N252, FALSE)</f>
        <v>120.68680000000001</v>
      </c>
      <c r="C252" s="23">
        <f t="shared" si="296"/>
        <v>37.412908000000016</v>
      </c>
      <c r="D252" s="23">
        <f>VLOOKUP($A252, focusarea_loads!$A$1:$R$83, P252, FALSE)</f>
        <v>512.28430000000003</v>
      </c>
      <c r="E252" s="23">
        <f>VLOOKUP($A252, focusarea_loads!$A$1:$R$83, Q252, FALSE)</f>
        <v>0</v>
      </c>
      <c r="F252" s="23">
        <f>VLOOKUP($A252, focusarea_loads!$A$1:$R$83, R252, FALSE)</f>
        <v>474.87139200000001</v>
      </c>
      <c r="G252" s="24">
        <f t="shared" si="297"/>
        <v>0</v>
      </c>
      <c r="H252" s="23">
        <f>VLOOKUP($A252, focusarea_loads!$A$1:$R$83, T252, FALSE)</f>
        <v>474.87139200000001</v>
      </c>
      <c r="I252" s="23">
        <f>VLOOKUP($A252, focusarea_loads!$A$1:$R$83, U252, FALSE)</f>
        <v>0</v>
      </c>
      <c r="J252" s="25"/>
      <c r="K252" s="26">
        <f t="shared" si="298"/>
        <v>0</v>
      </c>
      <c r="L252" s="26">
        <f t="shared" si="299"/>
        <v>1</v>
      </c>
      <c r="M252" s="26"/>
      <c r="N252" s="51">
        <f t="shared" si="300"/>
        <v>4</v>
      </c>
      <c r="O252" s="51"/>
      <c r="P252" s="51">
        <f t="shared" si="303"/>
        <v>5</v>
      </c>
      <c r="Q252" s="51">
        <f t="shared" si="301"/>
        <v>8</v>
      </c>
      <c r="R252" s="51">
        <f t="shared" si="301"/>
        <v>14</v>
      </c>
      <c r="S252" s="51"/>
      <c r="T252" s="51">
        <f t="shared" si="302"/>
        <v>17</v>
      </c>
      <c r="U252" s="51">
        <f t="shared" si="302"/>
        <v>11</v>
      </c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5" customHeight="1" x14ac:dyDescent="0.15">
      <c r="A253" s="22" t="s">
        <v>59</v>
      </c>
      <c r="B253" s="23">
        <f>VLOOKUP($A253, focusarea_loads!$A$1:$R$83, N253, FALSE)</f>
        <v>0.80940000000000001</v>
      </c>
      <c r="C253" s="23">
        <f t="shared" si="296"/>
        <v>0.25091399999999997</v>
      </c>
      <c r="D253" s="23">
        <f>VLOOKUP($A253, focusarea_loads!$A$1:$R$83, P253, FALSE)</f>
        <v>5.2900000000000003E-2</v>
      </c>
      <c r="E253" s="23">
        <f>VLOOKUP($A253, focusarea_loads!$A$1:$R$83, Q253, FALSE)</f>
        <v>0</v>
      </c>
      <c r="F253" s="23">
        <f>VLOOKUP($A253, focusarea_loads!$A$1:$R$83, R253, FALSE)</f>
        <v>-0.198014</v>
      </c>
      <c r="G253" s="24">
        <f t="shared" si="297"/>
        <v>0</v>
      </c>
      <c r="H253" s="23">
        <f>VLOOKUP($A253, focusarea_loads!$A$1:$R$83, T253, FALSE)</f>
        <v>-0.198014</v>
      </c>
      <c r="I253" s="23">
        <f>VLOOKUP($A253, focusarea_loads!$A$1:$R$83, U253, FALSE)</f>
        <v>0</v>
      </c>
      <c r="J253" s="25"/>
      <c r="K253" s="26" t="str">
        <f t="shared" si="298"/>
        <v>--</v>
      </c>
      <c r="L253" s="26" t="str">
        <f t="shared" si="299"/>
        <v>--</v>
      </c>
      <c r="M253" s="26"/>
      <c r="N253" s="51">
        <f t="shared" si="300"/>
        <v>4</v>
      </c>
      <c r="O253" s="51"/>
      <c r="P253" s="51">
        <f t="shared" si="303"/>
        <v>5</v>
      </c>
      <c r="Q253" s="51">
        <f t="shared" si="301"/>
        <v>8</v>
      </c>
      <c r="R253" s="51">
        <f t="shared" si="301"/>
        <v>14</v>
      </c>
      <c r="S253" s="51"/>
      <c r="T253" s="51">
        <f t="shared" si="302"/>
        <v>17</v>
      </c>
      <c r="U253" s="51">
        <f t="shared" si="302"/>
        <v>11</v>
      </c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5" customHeight="1" x14ac:dyDescent="0.15">
      <c r="A254" s="22" t="s">
        <v>60</v>
      </c>
      <c r="B254" s="23">
        <f>VLOOKUP($A254, focusarea_loads!$A$1:$R$83, N254, FALSE)</f>
        <v>1719.1582000000001</v>
      </c>
      <c r="C254" s="23">
        <f t="shared" si="296"/>
        <v>532.93904199999906</v>
      </c>
      <c r="D254" s="23">
        <f>VLOOKUP($A254, focusarea_loads!$A$1:$R$83, P254, FALSE)</f>
        <v>159.68860000000001</v>
      </c>
      <c r="E254" s="23">
        <f>VLOOKUP($A254, focusarea_loads!$A$1:$R$83, Q254, FALSE)</f>
        <v>0</v>
      </c>
      <c r="F254" s="23">
        <f>VLOOKUP($A254, focusarea_loads!$A$1:$R$83, R254, FALSE)</f>
        <v>-373.250441999999</v>
      </c>
      <c r="G254" s="24">
        <f t="shared" si="297"/>
        <v>0</v>
      </c>
      <c r="H254" s="23">
        <f>VLOOKUP($A254, focusarea_loads!$A$1:$R$83, T254, FALSE)</f>
        <v>-373.250441999999</v>
      </c>
      <c r="I254" s="23">
        <f>VLOOKUP($A254, focusarea_loads!$A$1:$R$83, U254, FALSE)</f>
        <v>0</v>
      </c>
      <c r="J254" s="25"/>
      <c r="K254" s="26" t="str">
        <f t="shared" si="298"/>
        <v>--</v>
      </c>
      <c r="L254" s="26" t="str">
        <f t="shared" si="299"/>
        <v>--</v>
      </c>
      <c r="M254" s="26"/>
      <c r="N254" s="51">
        <f t="shared" si="300"/>
        <v>4</v>
      </c>
      <c r="O254" s="51"/>
      <c r="P254" s="51">
        <f t="shared" si="303"/>
        <v>5</v>
      </c>
      <c r="Q254" s="51">
        <f t="shared" si="301"/>
        <v>8</v>
      </c>
      <c r="R254" s="51">
        <f t="shared" si="301"/>
        <v>14</v>
      </c>
      <c r="S254" s="51"/>
      <c r="T254" s="51">
        <f t="shared" si="302"/>
        <v>17</v>
      </c>
      <c r="U254" s="51">
        <f t="shared" si="302"/>
        <v>11</v>
      </c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5" customHeight="1" x14ac:dyDescent="0.15">
      <c r="A255" s="22" t="s">
        <v>61</v>
      </c>
      <c r="B255" s="23">
        <f>VLOOKUP($A255, focusarea_loads!$A$1:$R$83, N255, FALSE)</f>
        <v>2688.2242999999999</v>
      </c>
      <c r="C255" s="23">
        <f t="shared" si="296"/>
        <v>833.34953299999995</v>
      </c>
      <c r="D255" s="23">
        <f>VLOOKUP($A255, focusarea_loads!$A$1:$R$83, P255, FALSE)</f>
        <v>124.08920000000001</v>
      </c>
      <c r="E255" s="23">
        <f>VLOOKUP($A255, focusarea_loads!$A$1:$R$83, Q255, FALSE)</f>
        <v>0</v>
      </c>
      <c r="F255" s="23">
        <f>VLOOKUP($A255, focusarea_loads!$A$1:$R$83, R255, FALSE)</f>
        <v>-709.26033299999995</v>
      </c>
      <c r="G255" s="24">
        <f t="shared" si="297"/>
        <v>0</v>
      </c>
      <c r="H255" s="23">
        <f>VLOOKUP($A255, focusarea_loads!$A$1:$R$83, T255, FALSE)</f>
        <v>-709.26033299999995</v>
      </c>
      <c r="I255" s="23">
        <f>VLOOKUP($A255, focusarea_loads!$A$1:$R$83, U255, FALSE)</f>
        <v>0</v>
      </c>
      <c r="J255" s="25"/>
      <c r="K255" s="26" t="str">
        <f t="shared" si="298"/>
        <v>--</v>
      </c>
      <c r="L255" s="26" t="str">
        <f t="shared" si="299"/>
        <v>--</v>
      </c>
      <c r="M255" s="26"/>
      <c r="N255" s="51">
        <f t="shared" si="300"/>
        <v>4</v>
      </c>
      <c r="O255" s="51"/>
      <c r="P255" s="51">
        <f t="shared" si="303"/>
        <v>5</v>
      </c>
      <c r="Q255" s="51">
        <f t="shared" si="301"/>
        <v>8</v>
      </c>
      <c r="R255" s="51">
        <f t="shared" si="301"/>
        <v>14</v>
      </c>
      <c r="S255" s="51"/>
      <c r="T255" s="51">
        <f t="shared" si="302"/>
        <v>17</v>
      </c>
      <c r="U255" s="51">
        <f t="shared" si="302"/>
        <v>11</v>
      </c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5" customHeight="1" x14ac:dyDescent="0.15">
      <c r="A256" s="22" t="s">
        <v>62</v>
      </c>
      <c r="B256" s="23">
        <f>VLOOKUP($A256, focusarea_loads!$A$1:$R$83, N256, FALSE)</f>
        <v>1.6187</v>
      </c>
      <c r="C256" s="23">
        <f t="shared" si="296"/>
        <v>0.50179699999999994</v>
      </c>
      <c r="D256" s="23">
        <f>VLOOKUP($A256, focusarea_loads!$A$1:$R$83, P256, FALSE)</f>
        <v>1.2081999999999999</v>
      </c>
      <c r="E256" s="23">
        <f>VLOOKUP($A256, focusarea_loads!$A$1:$R$83, Q256, FALSE)</f>
        <v>0</v>
      </c>
      <c r="F256" s="23">
        <f>VLOOKUP($A256, focusarea_loads!$A$1:$R$83, R256, FALSE)</f>
        <v>0.706403</v>
      </c>
      <c r="G256" s="24">
        <f t="shared" si="297"/>
        <v>0</v>
      </c>
      <c r="H256" s="23">
        <f>VLOOKUP($A256, focusarea_loads!$A$1:$R$83, T256, FALSE)</f>
        <v>0.706403</v>
      </c>
      <c r="I256" s="23">
        <f>VLOOKUP($A256, focusarea_loads!$A$1:$R$83, U256, FALSE)</f>
        <v>1.3382949628998599</v>
      </c>
      <c r="J256" s="25"/>
      <c r="K256" s="26">
        <f t="shared" si="298"/>
        <v>0</v>
      </c>
      <c r="L256" s="26">
        <f t="shared" si="299"/>
        <v>1</v>
      </c>
      <c r="M256" s="26"/>
      <c r="N256" s="51">
        <f t="shared" si="300"/>
        <v>4</v>
      </c>
      <c r="O256" s="51"/>
      <c r="P256" s="51">
        <f t="shared" si="303"/>
        <v>5</v>
      </c>
      <c r="Q256" s="51">
        <f t="shared" si="301"/>
        <v>8</v>
      </c>
      <c r="R256" s="51">
        <f t="shared" si="301"/>
        <v>14</v>
      </c>
      <c r="S256" s="51"/>
      <c r="T256" s="51">
        <f t="shared" si="302"/>
        <v>17</v>
      </c>
      <c r="U256" s="51">
        <f t="shared" si="302"/>
        <v>11</v>
      </c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5" customHeight="1" x14ac:dyDescent="0.15">
      <c r="A257" s="22" t="s">
        <v>63</v>
      </c>
      <c r="B257" s="23">
        <f>VLOOKUP($A257, focusarea_loads!$A$1:$R$83, N257, FALSE)</f>
        <v>2350.6482999999998</v>
      </c>
      <c r="C257" s="23">
        <f t="shared" si="296"/>
        <v>728.70097299999998</v>
      </c>
      <c r="D257" s="23">
        <f>VLOOKUP($A257, focusarea_loads!$A$1:$R$83, P257, FALSE)</f>
        <v>177.46279999999999</v>
      </c>
      <c r="E257" s="23">
        <f>VLOOKUP($A257, focusarea_loads!$A$1:$R$83, Q257, FALSE)</f>
        <v>0</v>
      </c>
      <c r="F257" s="23">
        <f>VLOOKUP($A257, focusarea_loads!$A$1:$R$83, R257, FALSE)</f>
        <v>-551.23817299999996</v>
      </c>
      <c r="G257" s="24">
        <f t="shared" si="297"/>
        <v>0</v>
      </c>
      <c r="H257" s="23">
        <f>VLOOKUP($A257, focusarea_loads!$A$1:$R$83, T257, FALSE)</f>
        <v>-551.23817299999996</v>
      </c>
      <c r="I257" s="23">
        <f>VLOOKUP($A257, focusarea_loads!$A$1:$R$83, U257, FALSE)</f>
        <v>0</v>
      </c>
      <c r="J257" s="25"/>
      <c r="K257" s="26" t="str">
        <f t="shared" si="298"/>
        <v>--</v>
      </c>
      <c r="L257" s="26" t="str">
        <f t="shared" si="299"/>
        <v>--</v>
      </c>
      <c r="M257" s="26"/>
      <c r="N257" s="51">
        <f t="shared" si="300"/>
        <v>4</v>
      </c>
      <c r="O257" s="51"/>
      <c r="P257" s="51">
        <f t="shared" si="303"/>
        <v>5</v>
      </c>
      <c r="Q257" s="51">
        <f t="shared" si="301"/>
        <v>8</v>
      </c>
      <c r="R257" s="51">
        <f t="shared" si="301"/>
        <v>14</v>
      </c>
      <c r="S257" s="51"/>
      <c r="T257" s="51">
        <f t="shared" si="302"/>
        <v>17</v>
      </c>
      <c r="U257" s="51">
        <f t="shared" si="302"/>
        <v>11</v>
      </c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5" customHeight="1" x14ac:dyDescent="0.15">
      <c r="A258" s="22" t="s">
        <v>64</v>
      </c>
      <c r="B258" s="23">
        <f>VLOOKUP($A258, focusarea_loads!$A$1:$R$83, N258, FALSE)</f>
        <v>266.45979999999997</v>
      </c>
      <c r="C258" s="23">
        <f t="shared" si="296"/>
        <v>82.602537999999896</v>
      </c>
      <c r="D258" s="23">
        <f>VLOOKUP($A258, focusarea_loads!$A$1:$R$83, P258, FALSE)</f>
        <v>167.3742</v>
      </c>
      <c r="E258" s="23">
        <f>VLOOKUP($A258, focusarea_loads!$A$1:$R$83, Q258, FALSE)</f>
        <v>96.779805959971199</v>
      </c>
      <c r="F258" s="23">
        <f>VLOOKUP($A258, focusarea_loads!$A$1:$R$83, R258, FALSE)</f>
        <v>-12.0081439599711</v>
      </c>
      <c r="G258" s="24">
        <f t="shared" si="297"/>
        <v>0</v>
      </c>
      <c r="H258" s="23">
        <f>VLOOKUP($A258, focusarea_loads!$A$1:$R$83, T258, FALSE)</f>
        <v>-12.0081439599711</v>
      </c>
      <c r="I258" s="23">
        <f>VLOOKUP($A258, focusarea_loads!$A$1:$R$83, U258, FALSE)</f>
        <v>0</v>
      </c>
      <c r="J258" s="25"/>
      <c r="K258" s="26" t="str">
        <f t="shared" si="298"/>
        <v>--</v>
      </c>
      <c r="L258" s="26" t="str">
        <f t="shared" si="299"/>
        <v>--</v>
      </c>
      <c r="M258" s="26"/>
      <c r="N258" s="51">
        <f t="shared" si="300"/>
        <v>4</v>
      </c>
      <c r="O258" s="51"/>
      <c r="P258" s="51">
        <f t="shared" si="303"/>
        <v>5</v>
      </c>
      <c r="Q258" s="51">
        <f t="shared" si="301"/>
        <v>8</v>
      </c>
      <c r="R258" s="51">
        <f t="shared" si="301"/>
        <v>14</v>
      </c>
      <c r="S258" s="51"/>
      <c r="T258" s="51">
        <f t="shared" si="302"/>
        <v>17</v>
      </c>
      <c r="U258" s="51">
        <f t="shared" si="302"/>
        <v>11</v>
      </c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5" customHeight="1" x14ac:dyDescent="0.15">
      <c r="A259" s="22" t="s">
        <v>65</v>
      </c>
      <c r="B259" s="23">
        <f>VLOOKUP($A259, focusarea_loads!$A$1:$R$83, N259, FALSE)</f>
        <v>48.561900000000001</v>
      </c>
      <c r="C259" s="23">
        <f t="shared" si="296"/>
        <v>15.054189000000099</v>
      </c>
      <c r="D259" s="23">
        <f>VLOOKUP($A259, focusarea_loads!$A$1:$R$83, P259, FALSE)</f>
        <v>26.258299999999998</v>
      </c>
      <c r="E259" s="23">
        <f>VLOOKUP($A259, focusarea_loads!$A$1:$R$83, Q259, FALSE)</f>
        <v>0</v>
      </c>
      <c r="F259" s="23">
        <f>VLOOKUP($A259, focusarea_loads!$A$1:$R$83, R259, FALSE)</f>
        <v>11.2041109999999</v>
      </c>
      <c r="G259" s="24">
        <f t="shared" si="297"/>
        <v>0</v>
      </c>
      <c r="H259" s="23">
        <f>VLOOKUP($A259, focusarea_loads!$A$1:$R$83, T259, FALSE)</f>
        <v>11.2041109999999</v>
      </c>
      <c r="I259" s="23">
        <f>VLOOKUP($A259, focusarea_loads!$A$1:$R$83, U259, FALSE)</f>
        <v>0</v>
      </c>
      <c r="J259" s="25"/>
      <c r="K259" s="26">
        <f t="shared" si="298"/>
        <v>0</v>
      </c>
      <c r="L259" s="26">
        <f t="shared" si="299"/>
        <v>1</v>
      </c>
      <c r="M259" s="26"/>
      <c r="N259" s="51">
        <f t="shared" si="300"/>
        <v>4</v>
      </c>
      <c r="O259" s="51"/>
      <c r="P259" s="51">
        <f t="shared" si="303"/>
        <v>5</v>
      </c>
      <c r="Q259" s="51">
        <f t="shared" si="301"/>
        <v>8</v>
      </c>
      <c r="R259" s="51">
        <f t="shared" si="301"/>
        <v>14</v>
      </c>
      <c r="S259" s="51"/>
      <c r="T259" s="51">
        <f t="shared" si="302"/>
        <v>17</v>
      </c>
      <c r="U259" s="51">
        <f t="shared" si="302"/>
        <v>11</v>
      </c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5" customHeight="1" x14ac:dyDescent="0.15">
      <c r="A260" s="22" t="s">
        <v>66</v>
      </c>
      <c r="B260" s="23">
        <f>VLOOKUP($A260, focusarea_loads!$A$1:$R$83, N260, FALSE)</f>
        <v>1.8885000000000001</v>
      </c>
      <c r="C260" s="23">
        <f t="shared" si="296"/>
        <v>0.58543499999999993</v>
      </c>
      <c r="D260" s="23">
        <f>VLOOKUP($A260, focusarea_loads!$A$1:$R$83, P260, FALSE)</f>
        <v>0.16689999999999999</v>
      </c>
      <c r="E260" s="23">
        <f>VLOOKUP($A260, focusarea_loads!$A$1:$R$83, Q260, FALSE)</f>
        <v>0</v>
      </c>
      <c r="F260" s="23">
        <f>VLOOKUP($A260, focusarea_loads!$A$1:$R$83, R260, FALSE)</f>
        <v>-0.41853499999999999</v>
      </c>
      <c r="G260" s="24">
        <f t="shared" si="297"/>
        <v>0</v>
      </c>
      <c r="H260" s="23">
        <f>VLOOKUP($A260, focusarea_loads!$A$1:$R$83, T260, FALSE)</f>
        <v>-0.41853499999999999</v>
      </c>
      <c r="I260" s="23">
        <f>VLOOKUP($A260, focusarea_loads!$A$1:$R$83, U260, FALSE)</f>
        <v>0</v>
      </c>
      <c r="J260" s="25"/>
      <c r="K260" s="26" t="str">
        <f t="shared" si="298"/>
        <v>--</v>
      </c>
      <c r="L260" s="26" t="str">
        <f t="shared" si="299"/>
        <v>--</v>
      </c>
      <c r="M260" s="26"/>
      <c r="N260" s="51">
        <f t="shared" si="300"/>
        <v>4</v>
      </c>
      <c r="O260" s="51"/>
      <c r="P260" s="51">
        <f t="shared" si="303"/>
        <v>5</v>
      </c>
      <c r="Q260" s="51">
        <f t="shared" si="301"/>
        <v>8</v>
      </c>
      <c r="R260" s="51">
        <f t="shared" si="301"/>
        <v>14</v>
      </c>
      <c r="S260" s="51"/>
      <c r="T260" s="51">
        <f t="shared" si="302"/>
        <v>17</v>
      </c>
      <c r="U260" s="51">
        <f t="shared" si="302"/>
        <v>11</v>
      </c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5" customHeight="1" x14ac:dyDescent="0.15">
      <c r="A261" s="22" t="s">
        <v>67</v>
      </c>
      <c r="B261" s="23">
        <f>VLOOKUP($A261, focusarea_loads!$A$1:$R$83, N261, FALSE)</f>
        <v>1084.7171000000001</v>
      </c>
      <c r="C261" s="23">
        <f t="shared" si="296"/>
        <v>336.26230100000078</v>
      </c>
      <c r="D261" s="23">
        <f>VLOOKUP($A261, focusarea_loads!$A$1:$R$83, P261, FALSE)</f>
        <v>1016.5155</v>
      </c>
      <c r="E261" s="23">
        <f>VLOOKUP($A261, focusarea_loads!$A$1:$R$83, Q261, FALSE)</f>
        <v>730.01853633910002</v>
      </c>
      <c r="F261" s="23">
        <f>VLOOKUP($A261, focusarea_loads!$A$1:$R$83, R261, FALSE)</f>
        <v>-49.765337339100803</v>
      </c>
      <c r="G261" s="24">
        <f t="shared" si="297"/>
        <v>0</v>
      </c>
      <c r="H261" s="23">
        <f>VLOOKUP($A261, focusarea_loads!$A$1:$R$83, T261, FALSE)</f>
        <v>-49.765337339100803</v>
      </c>
      <c r="I261" s="23">
        <f>VLOOKUP($A261, focusarea_loads!$A$1:$R$83, U261, FALSE)</f>
        <v>86.3693425093591</v>
      </c>
      <c r="J261" s="25"/>
      <c r="K261" s="26" t="str">
        <f t="shared" si="298"/>
        <v>--</v>
      </c>
      <c r="L261" s="26" t="str">
        <f t="shared" si="299"/>
        <v>--</v>
      </c>
      <c r="M261" s="26"/>
      <c r="N261" s="51">
        <f t="shared" si="300"/>
        <v>4</v>
      </c>
      <c r="O261" s="51"/>
      <c r="P261" s="51">
        <f t="shared" si="303"/>
        <v>5</v>
      </c>
      <c r="Q261" s="51">
        <f t="shared" si="301"/>
        <v>8</v>
      </c>
      <c r="R261" s="51">
        <f t="shared" si="301"/>
        <v>14</v>
      </c>
      <c r="S261" s="51"/>
      <c r="T261" s="51">
        <f t="shared" si="302"/>
        <v>17</v>
      </c>
      <c r="U261" s="51">
        <f t="shared" si="302"/>
        <v>11</v>
      </c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5" customHeight="1" x14ac:dyDescent="0.15">
      <c r="A262" s="22" t="s">
        <v>68</v>
      </c>
      <c r="B262" s="23">
        <f>VLOOKUP($A262, focusarea_loads!$A$1:$R$83, N262, FALSE)</f>
        <v>275.27879999999999</v>
      </c>
      <c r="C262" s="23">
        <f t="shared" si="296"/>
        <v>85.336427999999898</v>
      </c>
      <c r="D262" s="23">
        <f>VLOOKUP($A262, focusarea_loads!$A$1:$R$83, P262, FALSE)</f>
        <v>49.987000000000002</v>
      </c>
      <c r="E262" s="23">
        <f>VLOOKUP($A262, focusarea_loads!$A$1:$R$83, Q262, FALSE)</f>
        <v>0</v>
      </c>
      <c r="F262" s="23">
        <f>VLOOKUP($A262, focusarea_loads!$A$1:$R$83, R262, FALSE)</f>
        <v>-35.349427999999897</v>
      </c>
      <c r="G262" s="24">
        <f t="shared" si="297"/>
        <v>0</v>
      </c>
      <c r="H262" s="23">
        <f>VLOOKUP($A262, focusarea_loads!$A$1:$R$83, T262, FALSE)</f>
        <v>-35.349427999999897</v>
      </c>
      <c r="I262" s="23">
        <f>VLOOKUP($A262, focusarea_loads!$A$1:$R$83, U262, FALSE)</f>
        <v>0</v>
      </c>
      <c r="J262" s="25"/>
      <c r="K262" s="26" t="str">
        <f t="shared" si="298"/>
        <v>--</v>
      </c>
      <c r="L262" s="26" t="str">
        <f t="shared" si="299"/>
        <v>--</v>
      </c>
      <c r="M262" s="26"/>
      <c r="N262" s="51">
        <f t="shared" si="300"/>
        <v>4</v>
      </c>
      <c r="O262" s="51"/>
      <c r="P262" s="51">
        <f t="shared" si="303"/>
        <v>5</v>
      </c>
      <c r="Q262" s="51">
        <f t="shared" si="301"/>
        <v>8</v>
      </c>
      <c r="R262" s="51">
        <f t="shared" si="301"/>
        <v>14</v>
      </c>
      <c r="S262" s="51"/>
      <c r="T262" s="51">
        <f t="shared" si="302"/>
        <v>17</v>
      </c>
      <c r="U262" s="51">
        <f t="shared" si="302"/>
        <v>11</v>
      </c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5" customHeight="1" x14ac:dyDescent="0.15">
      <c r="A263" s="22" t="s">
        <v>69</v>
      </c>
      <c r="B263" s="23">
        <f>VLOOKUP($A263, focusarea_loads!$A$1:$R$83, N263, FALSE)</f>
        <v>503.51220000000001</v>
      </c>
      <c r="C263" s="23">
        <f t="shared" si="296"/>
        <v>156.08878199999992</v>
      </c>
      <c r="D263" s="23">
        <f>VLOOKUP($A263, focusarea_loads!$A$1:$R$83, P263, FALSE)</f>
        <v>91.481299999999905</v>
      </c>
      <c r="E263" s="23">
        <f>VLOOKUP($A263, focusarea_loads!$A$1:$R$83, Q263, FALSE)</f>
        <v>0</v>
      </c>
      <c r="F263" s="23">
        <f>VLOOKUP($A263, focusarea_loads!$A$1:$R$83, R263, FALSE)</f>
        <v>-64.607482000000005</v>
      </c>
      <c r="G263" s="24">
        <f t="shared" si="297"/>
        <v>0</v>
      </c>
      <c r="H263" s="23">
        <f>VLOOKUP($A263, focusarea_loads!$A$1:$R$83, T263, FALSE)</f>
        <v>-64.607482000000005</v>
      </c>
      <c r="I263" s="23">
        <f>VLOOKUP($A263, focusarea_loads!$A$1:$R$83, U263, FALSE)</f>
        <v>110.845345109731</v>
      </c>
      <c r="J263" s="25"/>
      <c r="K263" s="26" t="str">
        <f t="shared" si="298"/>
        <v>--</v>
      </c>
      <c r="L263" s="26" t="str">
        <f t="shared" si="299"/>
        <v>--</v>
      </c>
      <c r="M263" s="26"/>
      <c r="N263" s="51">
        <f t="shared" si="300"/>
        <v>4</v>
      </c>
      <c r="O263" s="51"/>
      <c r="P263" s="51">
        <f t="shared" si="303"/>
        <v>5</v>
      </c>
      <c r="Q263" s="51">
        <f t="shared" si="301"/>
        <v>8</v>
      </c>
      <c r="R263" s="51">
        <f t="shared" si="301"/>
        <v>14</v>
      </c>
      <c r="S263" s="51"/>
      <c r="T263" s="51">
        <f t="shared" si="302"/>
        <v>17</v>
      </c>
      <c r="U263" s="51">
        <f t="shared" si="302"/>
        <v>11</v>
      </c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5" customHeight="1" x14ac:dyDescent="0.15">
      <c r="A264" s="22" t="s">
        <v>70</v>
      </c>
      <c r="B264" s="23">
        <f>VLOOKUP($A264, focusarea_loads!$A$1:$R$83, N264, FALSE)</f>
        <v>196.40799999999999</v>
      </c>
      <c r="C264" s="23">
        <f t="shared" si="296"/>
        <v>60.886479999999899</v>
      </c>
      <c r="D264" s="23">
        <f>VLOOKUP($A264, focusarea_loads!$A$1:$R$83, P264, FALSE)</f>
        <v>33.111899999999999</v>
      </c>
      <c r="E264" s="23">
        <f>VLOOKUP($A264, focusarea_loads!$A$1:$R$83, Q264, FALSE)</f>
        <v>0</v>
      </c>
      <c r="F264" s="23">
        <f>VLOOKUP($A264, focusarea_loads!$A$1:$R$83, R264, FALSE)</f>
        <v>-27.774579999999901</v>
      </c>
      <c r="G264" s="24">
        <f t="shared" si="297"/>
        <v>0</v>
      </c>
      <c r="H264" s="23">
        <f>VLOOKUP($A264, focusarea_loads!$A$1:$R$83, T264, FALSE)</f>
        <v>-27.774579999999901</v>
      </c>
      <c r="I264" s="23">
        <f>VLOOKUP($A264, focusarea_loads!$A$1:$R$83, U264, FALSE)</f>
        <v>0</v>
      </c>
      <c r="J264" s="25"/>
      <c r="K264" s="26" t="str">
        <f t="shared" si="298"/>
        <v>--</v>
      </c>
      <c r="L264" s="26" t="str">
        <f t="shared" si="299"/>
        <v>--</v>
      </c>
      <c r="M264" s="26"/>
      <c r="N264" s="51">
        <f t="shared" si="300"/>
        <v>4</v>
      </c>
      <c r="O264" s="51"/>
      <c r="P264" s="51">
        <f t="shared" si="303"/>
        <v>5</v>
      </c>
      <c r="Q264" s="51">
        <f t="shared" si="301"/>
        <v>8</v>
      </c>
      <c r="R264" s="51">
        <f t="shared" si="301"/>
        <v>14</v>
      </c>
      <c r="S264" s="51"/>
      <c r="T264" s="51">
        <f t="shared" si="302"/>
        <v>17</v>
      </c>
      <c r="U264" s="51">
        <f t="shared" si="302"/>
        <v>11</v>
      </c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5" customHeight="1" x14ac:dyDescent="0.15">
      <c r="A265" s="22" t="s">
        <v>71</v>
      </c>
      <c r="B265" s="23">
        <f>VLOOKUP($A265, focusarea_loads!$A$1:$R$83, N265, FALSE)</f>
        <v>529.77269999999999</v>
      </c>
      <c r="C265" s="23">
        <f t="shared" ref="C265:C270" si="304">D265 - SUM(E265:F265)</f>
        <v>164.22953699999999</v>
      </c>
      <c r="D265" s="23">
        <f>VLOOKUP($A265, focusarea_loads!$A$1:$R$83, P265, FALSE)</f>
        <v>71.417000000000002</v>
      </c>
      <c r="E265" s="23">
        <f>VLOOKUP($A265, focusarea_loads!$A$1:$R$83, Q265, FALSE)</f>
        <v>0</v>
      </c>
      <c r="F265" s="23">
        <f>VLOOKUP($A265, focusarea_loads!$A$1:$R$83, R265, FALSE)</f>
        <v>-92.812537000000006</v>
      </c>
      <c r="G265" s="24">
        <f t="shared" ref="G265:G270" si="305">F265-H265</f>
        <v>0</v>
      </c>
      <c r="H265" s="23">
        <f>VLOOKUP($A265, focusarea_loads!$A$1:$R$83, T265, FALSE)</f>
        <v>-92.812537000000006</v>
      </c>
      <c r="I265" s="23">
        <f>VLOOKUP($A265, focusarea_loads!$A$1:$R$83, U265, FALSE)</f>
        <v>0</v>
      </c>
      <c r="J265" s="25"/>
      <c r="K265" s="26" t="str">
        <f t="shared" ref="K265:K270" si="306">IF($F265&lt;0, "--", G265/$F265)</f>
        <v>--</v>
      </c>
      <c r="L265" s="26" t="str">
        <f t="shared" ref="L265:L270" si="307">IF($F265&lt;0, "--", H265/$F265)</f>
        <v>--</v>
      </c>
      <c r="M265" s="26"/>
      <c r="N265" s="51">
        <f t="shared" si="300"/>
        <v>4</v>
      </c>
      <c r="O265" s="51"/>
      <c r="P265" s="51">
        <f t="shared" si="303"/>
        <v>5</v>
      </c>
      <c r="Q265" s="51">
        <f t="shared" si="303"/>
        <v>8</v>
      </c>
      <c r="R265" s="51">
        <f t="shared" si="303"/>
        <v>14</v>
      </c>
      <c r="S265" s="51"/>
      <c r="T265" s="51">
        <f t="shared" ref="T265:U265" si="308">T264</f>
        <v>17</v>
      </c>
      <c r="U265" s="51">
        <f t="shared" si="308"/>
        <v>11</v>
      </c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5" customHeight="1" x14ac:dyDescent="0.15">
      <c r="A266" s="22" t="s">
        <v>72</v>
      </c>
      <c r="B266" s="23">
        <f>VLOOKUP($A266, focusarea_loads!$A$1:$R$83, N266, FALSE)</f>
        <v>457.55459999999999</v>
      </c>
      <c r="C266" s="23">
        <f t="shared" si="304"/>
        <v>141.841926</v>
      </c>
      <c r="D266" s="23">
        <f>VLOOKUP($A266, focusarea_loads!$A$1:$R$83, P266, FALSE)</f>
        <v>12.958299999999999</v>
      </c>
      <c r="E266" s="23">
        <f>VLOOKUP($A266, focusarea_loads!$A$1:$R$83, Q266, FALSE)</f>
        <v>0</v>
      </c>
      <c r="F266" s="23">
        <f>VLOOKUP($A266, focusarea_loads!$A$1:$R$83, R266, FALSE)</f>
        <v>-128.88362599999999</v>
      </c>
      <c r="G266" s="24">
        <f t="shared" si="305"/>
        <v>0</v>
      </c>
      <c r="H266" s="23">
        <f>VLOOKUP($A266, focusarea_loads!$A$1:$R$83, T266, FALSE)</f>
        <v>-128.88362599999999</v>
      </c>
      <c r="I266" s="23">
        <f>VLOOKUP($A266, focusarea_loads!$A$1:$R$83, U266, FALSE)</f>
        <v>0</v>
      </c>
      <c r="J266" s="25"/>
      <c r="K266" s="26" t="str">
        <f t="shared" si="306"/>
        <v>--</v>
      </c>
      <c r="L266" s="26" t="str">
        <f t="shared" si="307"/>
        <v>--</v>
      </c>
      <c r="M266" s="26"/>
      <c r="N266" s="51">
        <f t="shared" si="300"/>
        <v>4</v>
      </c>
      <c r="O266" s="51"/>
      <c r="P266" s="51">
        <f t="shared" si="303"/>
        <v>5</v>
      </c>
      <c r="Q266" s="51">
        <f t="shared" si="303"/>
        <v>8</v>
      </c>
      <c r="R266" s="51">
        <f t="shared" si="303"/>
        <v>14</v>
      </c>
      <c r="S266" s="51"/>
      <c r="T266" s="51">
        <f t="shared" ref="T266:U266" si="309">T265</f>
        <v>17</v>
      </c>
      <c r="U266" s="51">
        <f t="shared" si="309"/>
        <v>11</v>
      </c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5" customHeight="1" x14ac:dyDescent="0.15">
      <c r="A267" s="22" t="s">
        <v>73</v>
      </c>
      <c r="B267" s="23">
        <f>VLOOKUP($A267, focusarea_loads!$A$1:$R$83, N267, FALSE)</f>
        <v>811.33949999999902</v>
      </c>
      <c r="C267" s="23">
        <f t="shared" si="304"/>
        <v>251.51524499999999</v>
      </c>
      <c r="D267" s="23">
        <f>VLOOKUP($A267, focusarea_loads!$A$1:$R$83, P267, FALSE)</f>
        <v>48.731699999999996</v>
      </c>
      <c r="E267" s="23">
        <f>VLOOKUP($A267, focusarea_loads!$A$1:$R$83, Q267, FALSE)</f>
        <v>0</v>
      </c>
      <c r="F267" s="23">
        <f>VLOOKUP($A267, focusarea_loads!$A$1:$R$83, R267, FALSE)</f>
        <v>-202.783545</v>
      </c>
      <c r="G267" s="24">
        <f t="shared" si="305"/>
        <v>0</v>
      </c>
      <c r="H267" s="23">
        <f>VLOOKUP($A267, focusarea_loads!$A$1:$R$83, T267, FALSE)</f>
        <v>-202.783545</v>
      </c>
      <c r="I267" s="23">
        <f>VLOOKUP($A267, focusarea_loads!$A$1:$R$83, U267, FALSE)</f>
        <v>0</v>
      </c>
      <c r="J267" s="25"/>
      <c r="K267" s="26" t="str">
        <f t="shared" si="306"/>
        <v>--</v>
      </c>
      <c r="L267" s="26" t="str">
        <f t="shared" si="307"/>
        <v>--</v>
      </c>
      <c r="M267" s="26"/>
      <c r="N267" s="51">
        <f t="shared" si="300"/>
        <v>4</v>
      </c>
      <c r="O267" s="51"/>
      <c r="P267" s="51">
        <f t="shared" ref="P267:R270" si="310">P266</f>
        <v>5</v>
      </c>
      <c r="Q267" s="51">
        <f t="shared" si="310"/>
        <v>8</v>
      </c>
      <c r="R267" s="51">
        <f t="shared" si="310"/>
        <v>14</v>
      </c>
      <c r="S267" s="51"/>
      <c r="T267" s="51">
        <f t="shared" ref="T267:U267" si="311">T266</f>
        <v>17</v>
      </c>
      <c r="U267" s="51">
        <f t="shared" si="311"/>
        <v>11</v>
      </c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5" customHeight="1" x14ac:dyDescent="0.15">
      <c r="A268" s="22" t="s">
        <v>74</v>
      </c>
      <c r="B268" s="23">
        <f>VLOOKUP($A268, focusarea_loads!$A$1:$R$83, N268, FALSE)</f>
        <v>26.799299999999999</v>
      </c>
      <c r="C268" s="23">
        <f t="shared" si="304"/>
        <v>8.3077830000000006</v>
      </c>
      <c r="D268" s="23">
        <f>VLOOKUP($A268, focusarea_loads!$A$1:$R$83, P268, FALSE)</f>
        <v>10.6591</v>
      </c>
      <c r="E268" s="23">
        <f>VLOOKUP($A268, focusarea_loads!$A$1:$R$83, Q268, FALSE)</f>
        <v>0</v>
      </c>
      <c r="F268" s="23">
        <f>VLOOKUP($A268, focusarea_loads!$A$1:$R$83, R268, FALSE)</f>
        <v>2.3513169999999999</v>
      </c>
      <c r="G268" s="24">
        <f t="shared" si="305"/>
        <v>0</v>
      </c>
      <c r="H268" s="23">
        <f>VLOOKUP($A268, focusarea_loads!$A$1:$R$83, T268, FALSE)</f>
        <v>2.3513169999999999</v>
      </c>
      <c r="I268" s="23">
        <f>VLOOKUP($A268, focusarea_loads!$A$1:$R$83, U268, FALSE)</f>
        <v>0</v>
      </c>
      <c r="J268" s="25"/>
      <c r="K268" s="26">
        <f t="shared" si="306"/>
        <v>0</v>
      </c>
      <c r="L268" s="26">
        <f t="shared" si="307"/>
        <v>1</v>
      </c>
      <c r="M268" s="26"/>
      <c r="N268" s="51">
        <f t="shared" si="300"/>
        <v>4</v>
      </c>
      <c r="O268" s="51"/>
      <c r="P268" s="51">
        <f t="shared" si="310"/>
        <v>5</v>
      </c>
      <c r="Q268" s="51">
        <f t="shared" si="310"/>
        <v>8</v>
      </c>
      <c r="R268" s="51">
        <f t="shared" si="310"/>
        <v>14</v>
      </c>
      <c r="S268" s="51"/>
      <c r="T268" s="51">
        <f t="shared" ref="T268:U268" si="312">T267</f>
        <v>17</v>
      </c>
      <c r="U268" s="51">
        <f t="shared" si="312"/>
        <v>11</v>
      </c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5" customHeight="1" x14ac:dyDescent="0.15">
      <c r="A269" s="22" t="s">
        <v>75</v>
      </c>
      <c r="B269" s="23">
        <f>VLOOKUP($A269, focusarea_loads!$A$1:$R$83, N269, FALSE)</f>
        <v>26.978899999999999</v>
      </c>
      <c r="C269" s="23">
        <f t="shared" si="304"/>
        <v>8.3634589999999989</v>
      </c>
      <c r="D269" s="23">
        <f>VLOOKUP($A269, focusarea_loads!$A$1:$R$83, P269, FALSE)</f>
        <v>31.721699999999998</v>
      </c>
      <c r="E269" s="23">
        <f>VLOOKUP($A269, focusarea_loads!$A$1:$R$83, Q269, FALSE)</f>
        <v>0</v>
      </c>
      <c r="F269" s="23">
        <f>VLOOKUP($A269, focusarea_loads!$A$1:$R$83, R269, FALSE)</f>
        <v>23.358241</v>
      </c>
      <c r="G269" s="24">
        <f t="shared" si="305"/>
        <v>0</v>
      </c>
      <c r="H269" s="23">
        <f>VLOOKUP($A269, focusarea_loads!$A$1:$R$83, T269, FALSE)</f>
        <v>23.358241</v>
      </c>
      <c r="I269" s="23">
        <f>VLOOKUP($A269, focusarea_loads!$A$1:$R$83, U269, FALSE)</f>
        <v>0</v>
      </c>
      <c r="J269" s="25"/>
      <c r="K269" s="26">
        <f t="shared" si="306"/>
        <v>0</v>
      </c>
      <c r="L269" s="26">
        <f t="shared" si="307"/>
        <v>1</v>
      </c>
      <c r="M269" s="26"/>
      <c r="N269" s="51">
        <f t="shared" si="300"/>
        <v>4</v>
      </c>
      <c r="O269" s="51"/>
      <c r="P269" s="51">
        <f t="shared" si="310"/>
        <v>5</v>
      </c>
      <c r="Q269" s="51">
        <f t="shared" si="310"/>
        <v>8</v>
      </c>
      <c r="R269" s="51">
        <f t="shared" si="310"/>
        <v>14</v>
      </c>
      <c r="S269" s="51"/>
      <c r="T269" s="51">
        <f t="shared" ref="T269:U269" si="313">T268</f>
        <v>17</v>
      </c>
      <c r="U269" s="51">
        <f t="shared" si="313"/>
        <v>11</v>
      </c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5" customHeight="1" x14ac:dyDescent="0.15">
      <c r="A270" s="22" t="s">
        <v>76</v>
      </c>
      <c r="B270" s="23">
        <f>VLOOKUP($A270, focusarea_loads!$A$1:$R$83, N270, FALSE)</f>
        <v>563.14670000000001</v>
      </c>
      <c r="C270" s="23">
        <f t="shared" si="304"/>
        <v>174.57547700000001</v>
      </c>
      <c r="D270" s="23">
        <f>VLOOKUP($A270, focusarea_loads!$A$1:$R$83, P270, FALSE)</f>
        <v>70.973600000000005</v>
      </c>
      <c r="E270" s="23">
        <f>VLOOKUP($A270, focusarea_loads!$A$1:$R$83, Q270, FALSE)</f>
        <v>0</v>
      </c>
      <c r="F270" s="23">
        <f>VLOOKUP($A270, focusarea_loads!$A$1:$R$83, R270, FALSE)</f>
        <v>-103.601877</v>
      </c>
      <c r="G270" s="24">
        <f t="shared" si="305"/>
        <v>0</v>
      </c>
      <c r="H270" s="23">
        <f>VLOOKUP($A270, focusarea_loads!$A$1:$R$83, T270, FALSE)</f>
        <v>-103.601877</v>
      </c>
      <c r="I270" s="23">
        <f>VLOOKUP($A270, focusarea_loads!$A$1:$R$83, U270, FALSE)</f>
        <v>0</v>
      </c>
      <c r="J270" s="25"/>
      <c r="K270" s="26" t="str">
        <f t="shared" si="306"/>
        <v>--</v>
      </c>
      <c r="L270" s="26" t="str">
        <f t="shared" si="307"/>
        <v>--</v>
      </c>
      <c r="M270" s="26"/>
      <c r="N270" s="51">
        <f t="shared" si="300"/>
        <v>4</v>
      </c>
      <c r="O270" s="51"/>
      <c r="P270" s="51">
        <f t="shared" si="310"/>
        <v>5</v>
      </c>
      <c r="Q270" s="51">
        <f t="shared" si="310"/>
        <v>8</v>
      </c>
      <c r="R270" s="51">
        <f t="shared" si="310"/>
        <v>14</v>
      </c>
      <c r="S270" s="51"/>
      <c r="T270" s="51">
        <f t="shared" ref="T270:U270" si="314">T269</f>
        <v>17</v>
      </c>
      <c r="U270" s="51">
        <f t="shared" si="314"/>
        <v>11</v>
      </c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5" customHeight="1" x14ac:dyDescent="0.15">
      <c r="A271" s="28" t="s">
        <v>126</v>
      </c>
      <c r="B271" s="23">
        <f>VLOOKUP($A212, cluster_load_noFA!$A$1:$P$10, N271, FALSE)</f>
        <v>328203.08100000001</v>
      </c>
      <c r="C271" s="23">
        <f>D271 - SUM(E271:F271)</f>
        <v>101742.9546</v>
      </c>
      <c r="D271" s="23">
        <f>VLOOKUP($A212, cluster_load_noFA!$A$1:$P$10, P271, FALSE)</f>
        <v>65471.801399999997</v>
      </c>
      <c r="E271" s="23">
        <f>VLOOKUP($A212, cluster_load_noFA!$A$1:$P$10, Q271, FALSE)</f>
        <v>14066.461799999999</v>
      </c>
      <c r="F271" s="23">
        <f>VLOOKUP($A212, cluster_load_noFA!$A$1:$P$10, F$16, FALSE)</f>
        <v>-50337.614999999998</v>
      </c>
      <c r="G271" s="24">
        <f t="shared" si="297"/>
        <v>0</v>
      </c>
      <c r="H271" s="23">
        <f>VLOOKUP($A212, cluster_load_noFA!$A$1:$P$10, T271, FALSE)</f>
        <v>-50337.614999999998</v>
      </c>
      <c r="I271" s="23">
        <f>VLOOKUP($A212, cluster_load_noFA!$A$1:$P$10, U271, FALSE)</f>
        <v>4738.8284899999999</v>
      </c>
      <c r="J271" s="25"/>
      <c r="K271" s="26" t="str">
        <f t="shared" si="298"/>
        <v>--</v>
      </c>
      <c r="L271" s="26" t="str">
        <f t="shared" si="299"/>
        <v>--</v>
      </c>
      <c r="M271" s="26"/>
      <c r="N271" s="55">
        <f t="shared" ref="N271:U271" si="315">B245</f>
        <v>2</v>
      </c>
      <c r="O271" s="55">
        <f t="shared" si="315"/>
        <v>0</v>
      </c>
      <c r="P271" s="55">
        <f t="shared" si="315"/>
        <v>3</v>
      </c>
      <c r="Q271" s="55">
        <f t="shared" si="315"/>
        <v>6</v>
      </c>
      <c r="R271" s="55">
        <f t="shared" si="315"/>
        <v>12</v>
      </c>
      <c r="S271" s="55">
        <f t="shared" si="315"/>
        <v>0</v>
      </c>
      <c r="T271" s="55">
        <f t="shared" si="315"/>
        <v>15</v>
      </c>
      <c r="U271" s="55">
        <f t="shared" si="315"/>
        <v>9</v>
      </c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5" customHeight="1" x14ac:dyDescent="0.15">
      <c r="A272" s="28"/>
      <c r="B272" s="25"/>
      <c r="C272" s="25"/>
      <c r="D272" s="25"/>
      <c r="E272" s="25"/>
      <c r="F272" s="25"/>
      <c r="G272" s="29"/>
      <c r="H272" s="25"/>
      <c r="I272" s="25"/>
      <c r="J272" s="25"/>
      <c r="K272" s="25"/>
      <c r="L272" s="25"/>
      <c r="M272" s="25"/>
      <c r="N272" s="25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5" customHeight="1" x14ac:dyDescent="0.15">
      <c r="A273" s="30" t="s">
        <v>127</v>
      </c>
      <c r="B273" s="31">
        <f t="shared" ref="B273:I273" si="316">SUM(B249:B271)</f>
        <v>342462.13400000002</v>
      </c>
      <c r="C273" s="31">
        <f t="shared" si="316"/>
        <v>106163.26102999999</v>
      </c>
      <c r="D273" s="31">
        <f t="shared" si="316"/>
        <v>68983.3652</v>
      </c>
      <c r="E273" s="31">
        <f t="shared" si="316"/>
        <v>14893.26014229907</v>
      </c>
      <c r="F273" s="31">
        <f t="shared" si="316"/>
        <v>-52073.155972299071</v>
      </c>
      <c r="G273" s="31">
        <f t="shared" si="316"/>
        <v>0</v>
      </c>
      <c r="H273" s="31">
        <f t="shared" si="316"/>
        <v>-52073.155972299071</v>
      </c>
      <c r="I273" s="31">
        <f t="shared" si="316"/>
        <v>4937.3814725819902</v>
      </c>
      <c r="J273" s="32"/>
      <c r="K273" s="33" t="str">
        <f t="shared" ref="K273" si="317">IF($F273&lt;0, "--", G273/$F273)</f>
        <v>--</v>
      </c>
      <c r="L273" s="33" t="str">
        <f t="shared" ref="L273" si="318">IF($F273&lt;0, "--", H273/$F273)</f>
        <v>--</v>
      </c>
      <c r="M273" s="47"/>
      <c r="N273" s="4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5" customHeight="1" x14ac:dyDescent="0.15">
      <c r="A274" s="44"/>
      <c r="B274" s="45"/>
      <c r="C274" s="45"/>
      <c r="D274" s="45"/>
      <c r="E274" s="45"/>
      <c r="F274" s="45"/>
      <c r="G274" s="45"/>
      <c r="H274" s="45"/>
      <c r="I274" s="45"/>
      <c r="J274" s="46"/>
      <c r="K274" s="47"/>
      <c r="L274" s="47"/>
      <c r="M274" s="47"/>
      <c r="N274" s="4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5" customHeight="1" x14ac:dyDescent="0.15">
      <c r="B275" s="43">
        <v>4</v>
      </c>
      <c r="D275" s="42">
        <f>MATCH(D279,focusarea_loads!$A$1:$R$1,0)</f>
        <v>7</v>
      </c>
      <c r="E275" s="42"/>
      <c r="F275" s="42">
        <f>MATCH(F279,focusarea_loads!$A$1:$R$1,0)</f>
        <v>15</v>
      </c>
      <c r="G275" s="42"/>
      <c r="H275" s="42">
        <f>MATCH(H279,focusarea_loads!$A$1:$R$1,0)</f>
        <v>18</v>
      </c>
      <c r="I275" s="42">
        <f>MATCH(I279,focusarea_loads!$A$1:$R$1,0)</f>
        <v>12</v>
      </c>
    </row>
    <row r="276" spans="1:33" ht="17" customHeight="1" x14ac:dyDescent="0.15">
      <c r="A276" s="41"/>
      <c r="B276" s="43">
        <v>2</v>
      </c>
      <c r="D276" s="42">
        <f>MATCH(D279,cluster_load_noFA!$A$1:$P$1,0)</f>
        <v>5</v>
      </c>
      <c r="E276" s="42"/>
      <c r="F276" s="42">
        <f>MATCH(F279,cluster_load_noFA!$A$1:$P$1,0)</f>
        <v>13</v>
      </c>
      <c r="G276" s="42"/>
      <c r="H276" s="42">
        <f>MATCH(H279,cluster_load_noFA!$A$1:$P$1,0)</f>
        <v>16</v>
      </c>
      <c r="I276" s="42">
        <f>MATCH(I279,cluster_load_noFA!$A$1:$P$1,0)</f>
        <v>10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" customHeight="1" x14ac:dyDescent="0.15">
      <c r="A277" s="12" t="s">
        <v>125</v>
      </c>
      <c r="B277" s="13"/>
      <c r="C277" s="14" t="s">
        <v>124</v>
      </c>
      <c r="D277" s="15" t="s">
        <v>110</v>
      </c>
      <c r="E277" s="15"/>
      <c r="F277" s="16"/>
      <c r="G277" s="15"/>
      <c r="H277" s="15"/>
      <c r="I277" s="15"/>
      <c r="J277" s="17"/>
      <c r="K277" s="15" t="s">
        <v>111</v>
      </c>
      <c r="L277" s="15"/>
      <c r="M277" s="53"/>
      <c r="N277" s="53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s="40" customFormat="1" ht="34" customHeight="1" x14ac:dyDescent="0.15">
      <c r="A278" s="39" t="str">
        <f>_xlfn.CONCAT(A212," Cluster")</f>
        <v>Poconos and Kittatinny Cluster</v>
      </c>
      <c r="B278" s="18" t="s">
        <v>112</v>
      </c>
      <c r="C278" s="18" t="s">
        <v>113</v>
      </c>
      <c r="D278" s="18" t="s">
        <v>114</v>
      </c>
      <c r="E278" s="18" t="s">
        <v>115</v>
      </c>
      <c r="F278" s="18" t="s">
        <v>116</v>
      </c>
      <c r="G278" s="18" t="s">
        <v>117</v>
      </c>
      <c r="H278" s="18" t="s">
        <v>118</v>
      </c>
      <c r="I278" s="18" t="s">
        <v>119</v>
      </c>
      <c r="J278" s="18"/>
      <c r="K278" s="18" t="s">
        <v>120</v>
      </c>
      <c r="L278" s="18" t="s">
        <v>121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5" customHeight="1" x14ac:dyDescent="0.15">
      <c r="A279" s="36"/>
      <c r="B279" s="36"/>
      <c r="C279" s="36"/>
      <c r="D279" s="19" t="s">
        <v>6</v>
      </c>
      <c r="E279" s="36"/>
      <c r="F279" s="19" t="s">
        <v>14</v>
      </c>
      <c r="G279" s="36"/>
      <c r="H279" s="19" t="s">
        <v>17</v>
      </c>
      <c r="I279" s="19" t="s">
        <v>11</v>
      </c>
      <c r="J279" s="36"/>
      <c r="K279" s="56" t="s">
        <v>122</v>
      </c>
      <c r="L279" s="57"/>
      <c r="M279" s="54"/>
      <c r="N279" s="54"/>
      <c r="O279" s="37"/>
      <c r="P279" s="37"/>
      <c r="Q279" s="37"/>
      <c r="R279" s="38"/>
      <c r="S279" s="37"/>
      <c r="T279" s="37"/>
      <c r="U279" s="37"/>
      <c r="V279" s="37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spans="1:33" ht="15" customHeight="1" x14ac:dyDescent="0.15">
      <c r="A280" s="22" t="s">
        <v>54</v>
      </c>
      <c r="B280" s="23">
        <f>VLOOKUP($A280, focusarea_loads!$A$1:$R$83, N280, FALSE)</f>
        <v>798.49090000000001</v>
      </c>
      <c r="C280" s="23">
        <f>D280 - SUM(E280:F280)</f>
        <v>737645.89341999986</v>
      </c>
      <c r="D280" s="23">
        <f>VLOOKUP($A280, focusarea_loads!$A$1:$R$83, P280, FALSE)</f>
        <v>695557.82770000002</v>
      </c>
      <c r="E280" s="23">
        <v>0</v>
      </c>
      <c r="F280" s="23">
        <f>VLOOKUP($A280, focusarea_loads!$A$1:$R$83, R280, FALSE)</f>
        <v>-42088.065719999897</v>
      </c>
      <c r="G280" s="24">
        <f>F280-H280</f>
        <v>0</v>
      </c>
      <c r="H280" s="23">
        <f>VLOOKUP($A280, focusarea_loads!$A$1:$R$83, T280, FALSE)</f>
        <v>-42088.065719999897</v>
      </c>
      <c r="I280" s="23">
        <f>VLOOKUP($A280, focusarea_loads!$A$1:$R$83, U280, FALSE)</f>
        <v>0</v>
      </c>
      <c r="J280" s="25"/>
      <c r="K280" s="26" t="str">
        <f>IF($F280&lt;0, "--", G280/$F280)</f>
        <v>--</v>
      </c>
      <c r="L280" s="26" t="str">
        <f>IF($F280&lt;0, "--", H280/$F280)</f>
        <v>--</v>
      </c>
      <c r="M280" s="26"/>
      <c r="N280" s="52">
        <f t="shared" ref="N280" si="319">B275</f>
        <v>4</v>
      </c>
      <c r="O280" s="52"/>
      <c r="P280" s="52">
        <f>D275</f>
        <v>7</v>
      </c>
      <c r="Q280" s="52">
        <f>E275</f>
        <v>0</v>
      </c>
      <c r="R280" s="52">
        <f>F275</f>
        <v>15</v>
      </c>
      <c r="S280" s="52"/>
      <c r="T280" s="52">
        <f>H275</f>
        <v>18</v>
      </c>
      <c r="U280" s="52">
        <f>I275</f>
        <v>12</v>
      </c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5" customHeight="1" x14ac:dyDescent="0.15">
      <c r="A281" s="22" t="s">
        <v>56</v>
      </c>
      <c r="B281" s="23">
        <f>VLOOKUP($A281, focusarea_loads!$A$1:$R$83, N281, FALSE)</f>
        <v>1687.8952999999999</v>
      </c>
      <c r="C281" s="23">
        <f t="shared" ref="C281:C295" si="320">D281 - SUM(E281:F281)</f>
        <v>1559277.6781399988</v>
      </c>
      <c r="D281" s="23">
        <f>VLOOKUP($A281, focusarea_loads!$A$1:$R$83, P281, FALSE)</f>
        <v>275374.50899999897</v>
      </c>
      <c r="E281" s="23">
        <v>0</v>
      </c>
      <c r="F281" s="23">
        <f>VLOOKUP($A281, focusarea_loads!$A$1:$R$83, R281, FALSE)</f>
        <v>-1283903.1691399999</v>
      </c>
      <c r="G281" s="24">
        <f t="shared" ref="G281:G302" si="321">F281-H281</f>
        <v>0</v>
      </c>
      <c r="H281" s="23">
        <f>VLOOKUP($A281, focusarea_loads!$A$1:$R$83, T281, FALSE)</f>
        <v>-1283903.1691399999</v>
      </c>
      <c r="I281" s="23">
        <f>VLOOKUP($A281, focusarea_loads!$A$1:$R$83, U281, FALSE)</f>
        <v>0</v>
      </c>
      <c r="J281" s="25"/>
      <c r="K281" s="26" t="str">
        <f t="shared" ref="K281:K302" si="322">IF($F281&lt;0, "--", G281/$F281)</f>
        <v>--</v>
      </c>
      <c r="L281" s="26" t="str">
        <f t="shared" ref="L281:L302" si="323">IF($F281&lt;0, "--", H281/$F281)</f>
        <v>--</v>
      </c>
      <c r="M281" s="26"/>
      <c r="N281" s="51">
        <f t="shared" ref="N281:N301" si="324">N280</f>
        <v>4</v>
      </c>
      <c r="O281" s="51"/>
      <c r="P281" s="51">
        <f>P280</f>
        <v>7</v>
      </c>
      <c r="Q281" s="51">
        <f t="shared" ref="Q281:R295" si="325">Q280</f>
        <v>0</v>
      </c>
      <c r="R281" s="51">
        <f t="shared" si="325"/>
        <v>15</v>
      </c>
      <c r="S281" s="51"/>
      <c r="T281" s="51">
        <f t="shared" ref="T281:U295" si="326">T280</f>
        <v>18</v>
      </c>
      <c r="U281" s="51">
        <f t="shared" si="326"/>
        <v>12</v>
      </c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5" customHeight="1" x14ac:dyDescent="0.15">
      <c r="A282" s="22" t="s">
        <v>57</v>
      </c>
      <c r="B282" s="23">
        <f>VLOOKUP($A282, focusarea_loads!$A$1:$R$83, N282, FALSE)</f>
        <v>99.103099999999998</v>
      </c>
      <c r="C282" s="23">
        <f t="shared" si="320"/>
        <v>91551.4437799999</v>
      </c>
      <c r="D282" s="23">
        <f>VLOOKUP($A282, focusarea_loads!$A$1:$R$83, P282, FALSE)</f>
        <v>13673.992399999999</v>
      </c>
      <c r="E282" s="23">
        <v>0</v>
      </c>
      <c r="F282" s="23">
        <f>VLOOKUP($A282, focusarea_loads!$A$1:$R$83, R282, FALSE)</f>
        <v>-77877.451379999897</v>
      </c>
      <c r="G282" s="24">
        <f t="shared" si="321"/>
        <v>0</v>
      </c>
      <c r="H282" s="23">
        <f>VLOOKUP($A282, focusarea_loads!$A$1:$R$83, T282, FALSE)</f>
        <v>-77877.451379999897</v>
      </c>
      <c r="I282" s="23">
        <f>VLOOKUP($A282, focusarea_loads!$A$1:$R$83, U282, FALSE)</f>
        <v>0</v>
      </c>
      <c r="J282" s="25"/>
      <c r="K282" s="26" t="str">
        <f t="shared" si="322"/>
        <v>--</v>
      </c>
      <c r="L282" s="26" t="str">
        <f t="shared" si="323"/>
        <v>--</v>
      </c>
      <c r="M282" s="26"/>
      <c r="N282" s="51">
        <f t="shared" si="324"/>
        <v>4</v>
      </c>
      <c r="O282" s="51"/>
      <c r="P282" s="51">
        <f t="shared" ref="P282:R297" si="327">P281</f>
        <v>7</v>
      </c>
      <c r="Q282" s="51">
        <f t="shared" si="325"/>
        <v>0</v>
      </c>
      <c r="R282" s="51">
        <f t="shared" si="325"/>
        <v>15</v>
      </c>
      <c r="S282" s="51"/>
      <c r="T282" s="51">
        <f t="shared" si="326"/>
        <v>18</v>
      </c>
      <c r="U282" s="51">
        <f t="shared" si="326"/>
        <v>12</v>
      </c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5" customHeight="1" x14ac:dyDescent="0.15">
      <c r="A283" s="22" t="s">
        <v>58</v>
      </c>
      <c r="B283" s="23">
        <f>VLOOKUP($A283, focusarea_loads!$A$1:$R$83, N283, FALSE)</f>
        <v>120.68680000000001</v>
      </c>
      <c r="C283" s="23">
        <f t="shared" si="320"/>
        <v>111490.46583999999</v>
      </c>
      <c r="D283" s="23">
        <f>VLOOKUP($A283, focusarea_loads!$A$1:$R$83, P283, FALSE)</f>
        <v>110464.74950000001</v>
      </c>
      <c r="E283" s="23">
        <v>0</v>
      </c>
      <c r="F283" s="23">
        <f>VLOOKUP($A283, focusarea_loads!$A$1:$R$83, R283, FALSE)</f>
        <v>-1025.7163399999899</v>
      </c>
      <c r="G283" s="24">
        <f t="shared" si="321"/>
        <v>0</v>
      </c>
      <c r="H283" s="23">
        <f>VLOOKUP($A283, focusarea_loads!$A$1:$R$83, T283, FALSE)</f>
        <v>-1025.7163399999899</v>
      </c>
      <c r="I283" s="23">
        <f>VLOOKUP($A283, focusarea_loads!$A$1:$R$83, U283, FALSE)</f>
        <v>0</v>
      </c>
      <c r="J283" s="25"/>
      <c r="K283" s="26" t="str">
        <f t="shared" si="322"/>
        <v>--</v>
      </c>
      <c r="L283" s="26" t="str">
        <f t="shared" si="323"/>
        <v>--</v>
      </c>
      <c r="M283" s="26"/>
      <c r="N283" s="51">
        <f t="shared" si="324"/>
        <v>4</v>
      </c>
      <c r="O283" s="51"/>
      <c r="P283" s="51">
        <f t="shared" si="327"/>
        <v>7</v>
      </c>
      <c r="Q283" s="51">
        <f t="shared" si="325"/>
        <v>0</v>
      </c>
      <c r="R283" s="51">
        <f t="shared" si="325"/>
        <v>15</v>
      </c>
      <c r="S283" s="51"/>
      <c r="T283" s="51">
        <f t="shared" si="326"/>
        <v>18</v>
      </c>
      <c r="U283" s="51">
        <f t="shared" si="326"/>
        <v>12</v>
      </c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5" customHeight="1" x14ac:dyDescent="0.15">
      <c r="A284" s="22" t="s">
        <v>59</v>
      </c>
      <c r="B284" s="23">
        <f>VLOOKUP($A284, focusarea_loads!$A$1:$R$83, N284, FALSE)</f>
        <v>0.80940000000000001</v>
      </c>
      <c r="C284" s="23">
        <f t="shared" si="320"/>
        <v>747.72371999999905</v>
      </c>
      <c r="D284" s="23">
        <f>VLOOKUP($A284, focusarea_loads!$A$1:$R$83, P284, FALSE)</f>
        <v>38.652500000000003</v>
      </c>
      <c r="E284" s="23">
        <v>0</v>
      </c>
      <c r="F284" s="23">
        <f>VLOOKUP($A284, focusarea_loads!$A$1:$R$83, R284, FALSE)</f>
        <v>-709.07121999999902</v>
      </c>
      <c r="G284" s="24">
        <f t="shared" si="321"/>
        <v>0</v>
      </c>
      <c r="H284" s="23">
        <f>VLOOKUP($A284, focusarea_loads!$A$1:$R$83, T284, FALSE)</f>
        <v>-709.07121999999902</v>
      </c>
      <c r="I284" s="23">
        <f>VLOOKUP($A284, focusarea_loads!$A$1:$R$83, U284, FALSE)</f>
        <v>0</v>
      </c>
      <c r="J284" s="25"/>
      <c r="K284" s="26" t="str">
        <f t="shared" si="322"/>
        <v>--</v>
      </c>
      <c r="L284" s="26" t="str">
        <f t="shared" si="323"/>
        <v>--</v>
      </c>
      <c r="M284" s="26"/>
      <c r="N284" s="51">
        <f t="shared" si="324"/>
        <v>4</v>
      </c>
      <c r="O284" s="51"/>
      <c r="P284" s="51">
        <f t="shared" si="327"/>
        <v>7</v>
      </c>
      <c r="Q284" s="51">
        <f t="shared" si="325"/>
        <v>0</v>
      </c>
      <c r="R284" s="51">
        <f t="shared" si="325"/>
        <v>15</v>
      </c>
      <c r="S284" s="51"/>
      <c r="T284" s="51">
        <f t="shared" si="326"/>
        <v>18</v>
      </c>
      <c r="U284" s="51">
        <f t="shared" si="326"/>
        <v>12</v>
      </c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5" customHeight="1" x14ac:dyDescent="0.15">
      <c r="A285" s="22" t="s">
        <v>60</v>
      </c>
      <c r="B285" s="23">
        <f>VLOOKUP($A285, focusarea_loads!$A$1:$R$83, N285, FALSE)</f>
        <v>1719.1582000000001</v>
      </c>
      <c r="C285" s="23">
        <f t="shared" si="320"/>
        <v>1588158.34516</v>
      </c>
      <c r="D285" s="23">
        <f>VLOOKUP($A285, focusarea_loads!$A$1:$R$83, P285, FALSE)</f>
        <v>250431.89199999999</v>
      </c>
      <c r="E285" s="23">
        <v>0</v>
      </c>
      <c r="F285" s="23">
        <f>VLOOKUP($A285, focusarea_loads!$A$1:$R$83, R285, FALSE)</f>
        <v>-1337726.45316</v>
      </c>
      <c r="G285" s="24">
        <f t="shared" si="321"/>
        <v>0</v>
      </c>
      <c r="H285" s="23">
        <f>VLOOKUP($A285, focusarea_loads!$A$1:$R$83, T285, FALSE)</f>
        <v>-1337726.45316</v>
      </c>
      <c r="I285" s="23">
        <f>VLOOKUP($A285, focusarea_loads!$A$1:$R$83, U285, FALSE)</f>
        <v>0</v>
      </c>
      <c r="J285" s="25"/>
      <c r="K285" s="26" t="str">
        <f t="shared" si="322"/>
        <v>--</v>
      </c>
      <c r="L285" s="26" t="str">
        <f t="shared" si="323"/>
        <v>--</v>
      </c>
      <c r="M285" s="26"/>
      <c r="N285" s="51">
        <f t="shared" si="324"/>
        <v>4</v>
      </c>
      <c r="O285" s="51"/>
      <c r="P285" s="51">
        <f t="shared" si="327"/>
        <v>7</v>
      </c>
      <c r="Q285" s="51">
        <f t="shared" si="325"/>
        <v>0</v>
      </c>
      <c r="R285" s="51">
        <f t="shared" si="325"/>
        <v>15</v>
      </c>
      <c r="S285" s="51"/>
      <c r="T285" s="51">
        <f t="shared" si="326"/>
        <v>18</v>
      </c>
      <c r="U285" s="51">
        <f t="shared" si="326"/>
        <v>12</v>
      </c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5" customHeight="1" x14ac:dyDescent="0.15">
      <c r="A286" s="22" t="s">
        <v>61</v>
      </c>
      <c r="B286" s="23">
        <f>VLOOKUP($A286, focusarea_loads!$A$1:$R$83, N286, FALSE)</f>
        <v>2688.2242999999999</v>
      </c>
      <c r="C286" s="23">
        <f t="shared" si="320"/>
        <v>2483381.6083399998</v>
      </c>
      <c r="D286" s="23">
        <f>VLOOKUP($A286, focusarea_loads!$A$1:$R$83, P286, FALSE)</f>
        <v>143000.14920000001</v>
      </c>
      <c r="E286" s="23">
        <v>0</v>
      </c>
      <c r="F286" s="23">
        <f>VLOOKUP($A286, focusarea_loads!$A$1:$R$83, R286, FALSE)</f>
        <v>-2340381.4591399999</v>
      </c>
      <c r="G286" s="24">
        <f t="shared" si="321"/>
        <v>0</v>
      </c>
      <c r="H286" s="23">
        <f>VLOOKUP($A286, focusarea_loads!$A$1:$R$83, T286, FALSE)</f>
        <v>-2340381.4591399999</v>
      </c>
      <c r="I286" s="23">
        <f>VLOOKUP($A286, focusarea_loads!$A$1:$R$83, U286, FALSE)</f>
        <v>0</v>
      </c>
      <c r="J286" s="25"/>
      <c r="K286" s="26" t="str">
        <f t="shared" si="322"/>
        <v>--</v>
      </c>
      <c r="L286" s="26" t="str">
        <f t="shared" si="323"/>
        <v>--</v>
      </c>
      <c r="M286" s="26"/>
      <c r="N286" s="51">
        <f t="shared" si="324"/>
        <v>4</v>
      </c>
      <c r="O286" s="51"/>
      <c r="P286" s="51">
        <f t="shared" si="327"/>
        <v>7</v>
      </c>
      <c r="Q286" s="51">
        <f t="shared" si="325"/>
        <v>0</v>
      </c>
      <c r="R286" s="51">
        <f t="shared" si="325"/>
        <v>15</v>
      </c>
      <c r="S286" s="51"/>
      <c r="T286" s="51">
        <f t="shared" si="326"/>
        <v>18</v>
      </c>
      <c r="U286" s="51">
        <f t="shared" si="326"/>
        <v>12</v>
      </c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5" customHeight="1" x14ac:dyDescent="0.15">
      <c r="A287" s="22" t="s">
        <v>62</v>
      </c>
      <c r="B287" s="23">
        <f>VLOOKUP($A287, focusarea_loads!$A$1:$R$83, N287, FALSE)</f>
        <v>1.6187</v>
      </c>
      <c r="C287" s="23">
        <f t="shared" si="320"/>
        <v>1495.3550600000001</v>
      </c>
      <c r="D287" s="23">
        <f>VLOOKUP($A287, focusarea_loads!$A$1:$R$83, P287, FALSE)</f>
        <v>3029.5661</v>
      </c>
      <c r="E287" s="23">
        <v>0</v>
      </c>
      <c r="F287" s="23">
        <f>VLOOKUP($A287, focusarea_loads!$A$1:$R$83, R287, FALSE)</f>
        <v>1534.2110399999999</v>
      </c>
      <c r="G287" s="24">
        <f t="shared" si="321"/>
        <v>0</v>
      </c>
      <c r="H287" s="23">
        <f>VLOOKUP($A287, focusarea_loads!$A$1:$R$83, T287, FALSE)</f>
        <v>1534.2110399999999</v>
      </c>
      <c r="I287" s="23">
        <f>VLOOKUP($A287, focusarea_loads!$A$1:$R$83, U287, FALSE)</f>
        <v>3480.8334640991702</v>
      </c>
      <c r="J287" s="25"/>
      <c r="K287" s="26">
        <f t="shared" si="322"/>
        <v>0</v>
      </c>
      <c r="L287" s="26">
        <f t="shared" si="323"/>
        <v>1</v>
      </c>
      <c r="M287" s="26"/>
      <c r="N287" s="51">
        <f t="shared" si="324"/>
        <v>4</v>
      </c>
      <c r="O287" s="51"/>
      <c r="P287" s="51">
        <f t="shared" si="327"/>
        <v>7</v>
      </c>
      <c r="Q287" s="51">
        <f t="shared" si="325"/>
        <v>0</v>
      </c>
      <c r="R287" s="51">
        <f t="shared" si="325"/>
        <v>15</v>
      </c>
      <c r="S287" s="51"/>
      <c r="T287" s="51">
        <f t="shared" si="326"/>
        <v>18</v>
      </c>
      <c r="U287" s="51">
        <f t="shared" si="326"/>
        <v>12</v>
      </c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5" customHeight="1" x14ac:dyDescent="0.15">
      <c r="A288" s="22" t="s">
        <v>63</v>
      </c>
      <c r="B288" s="23">
        <f>VLOOKUP($A288, focusarea_loads!$A$1:$R$83, N288, FALSE)</f>
        <v>2350.6482999999998</v>
      </c>
      <c r="C288" s="23">
        <f t="shared" si="320"/>
        <v>2171528.8995399997</v>
      </c>
      <c r="D288" s="23">
        <f>VLOOKUP($A288, focusarea_loads!$A$1:$R$83, P288, FALSE)</f>
        <v>514444.35609999998</v>
      </c>
      <c r="E288" s="23">
        <v>0</v>
      </c>
      <c r="F288" s="23">
        <f>VLOOKUP($A288, focusarea_loads!$A$1:$R$83, R288, FALSE)</f>
        <v>-1657084.5434399999</v>
      </c>
      <c r="G288" s="24">
        <f t="shared" si="321"/>
        <v>0</v>
      </c>
      <c r="H288" s="23">
        <f>VLOOKUP($A288, focusarea_loads!$A$1:$R$83, T288, FALSE)</f>
        <v>-1657084.5434399999</v>
      </c>
      <c r="I288" s="23">
        <f>VLOOKUP($A288, focusarea_loads!$A$1:$R$83, U288, FALSE)</f>
        <v>0</v>
      </c>
      <c r="J288" s="25"/>
      <c r="K288" s="26" t="str">
        <f t="shared" si="322"/>
        <v>--</v>
      </c>
      <c r="L288" s="26" t="str">
        <f t="shared" si="323"/>
        <v>--</v>
      </c>
      <c r="M288" s="26"/>
      <c r="N288" s="51">
        <f t="shared" si="324"/>
        <v>4</v>
      </c>
      <c r="O288" s="51"/>
      <c r="P288" s="51">
        <f t="shared" si="327"/>
        <v>7</v>
      </c>
      <c r="Q288" s="51">
        <f t="shared" si="325"/>
        <v>0</v>
      </c>
      <c r="R288" s="51">
        <f t="shared" si="325"/>
        <v>15</v>
      </c>
      <c r="S288" s="51"/>
      <c r="T288" s="51">
        <f t="shared" si="326"/>
        <v>18</v>
      </c>
      <c r="U288" s="51">
        <f t="shared" si="326"/>
        <v>12</v>
      </c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5" customHeight="1" x14ac:dyDescent="0.15">
      <c r="A289" s="22" t="s">
        <v>64</v>
      </c>
      <c r="B289" s="23">
        <f>VLOOKUP($A289, focusarea_loads!$A$1:$R$83, N289, FALSE)</f>
        <v>266.45979999999997</v>
      </c>
      <c r="C289" s="23">
        <f t="shared" si="320"/>
        <v>246155.56323999987</v>
      </c>
      <c r="D289" s="23">
        <f>VLOOKUP($A289, focusarea_loads!$A$1:$R$83, P289, FALSE)</f>
        <v>149098.62789999999</v>
      </c>
      <c r="E289" s="23">
        <v>0</v>
      </c>
      <c r="F289" s="23">
        <f>VLOOKUP($A289, focusarea_loads!$A$1:$R$83, R289, FALSE)</f>
        <v>-97056.935339999894</v>
      </c>
      <c r="G289" s="24">
        <f t="shared" si="321"/>
        <v>0</v>
      </c>
      <c r="H289" s="23">
        <f>VLOOKUP($A289, focusarea_loads!$A$1:$R$83, T289, FALSE)</f>
        <v>-97056.935339999894</v>
      </c>
      <c r="I289" s="23">
        <f>VLOOKUP($A289, focusarea_loads!$A$1:$R$83, U289, FALSE)</f>
        <v>0</v>
      </c>
      <c r="J289" s="25"/>
      <c r="K289" s="26" t="str">
        <f t="shared" si="322"/>
        <v>--</v>
      </c>
      <c r="L289" s="26" t="str">
        <f t="shared" si="323"/>
        <v>--</v>
      </c>
      <c r="M289" s="26"/>
      <c r="N289" s="51">
        <f t="shared" si="324"/>
        <v>4</v>
      </c>
      <c r="O289" s="51"/>
      <c r="P289" s="51">
        <f t="shared" si="327"/>
        <v>7</v>
      </c>
      <c r="Q289" s="51">
        <f t="shared" si="325"/>
        <v>0</v>
      </c>
      <c r="R289" s="51">
        <f t="shared" si="325"/>
        <v>15</v>
      </c>
      <c r="S289" s="51"/>
      <c r="T289" s="51">
        <f t="shared" si="326"/>
        <v>18</v>
      </c>
      <c r="U289" s="51">
        <f t="shared" si="326"/>
        <v>12</v>
      </c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5" customHeight="1" x14ac:dyDescent="0.15">
      <c r="A290" s="22" t="s">
        <v>65</v>
      </c>
      <c r="B290" s="23">
        <f>VLOOKUP($A290, focusarea_loads!$A$1:$R$83, N290, FALSE)</f>
        <v>48.561900000000001</v>
      </c>
      <c r="C290" s="23">
        <f t="shared" si="320"/>
        <v>44861.483219999995</v>
      </c>
      <c r="D290" s="23">
        <f>VLOOKUP($A290, focusarea_loads!$A$1:$R$83, P290, FALSE)</f>
        <v>57158.549299999999</v>
      </c>
      <c r="E290" s="23">
        <v>0</v>
      </c>
      <c r="F290" s="23">
        <f>VLOOKUP($A290, focusarea_loads!$A$1:$R$83, R290, FALSE)</f>
        <v>12297.066080000001</v>
      </c>
      <c r="G290" s="24">
        <f t="shared" si="321"/>
        <v>0</v>
      </c>
      <c r="H290" s="23">
        <f>VLOOKUP($A290, focusarea_loads!$A$1:$R$83, T290, FALSE)</f>
        <v>12297.066080000001</v>
      </c>
      <c r="I290" s="23">
        <f>VLOOKUP($A290, focusarea_loads!$A$1:$R$83, U290, FALSE)</f>
        <v>0</v>
      </c>
      <c r="J290" s="25"/>
      <c r="K290" s="26">
        <f t="shared" si="322"/>
        <v>0</v>
      </c>
      <c r="L290" s="26">
        <f t="shared" si="323"/>
        <v>1</v>
      </c>
      <c r="M290" s="26"/>
      <c r="N290" s="51">
        <f t="shared" si="324"/>
        <v>4</v>
      </c>
      <c r="O290" s="51"/>
      <c r="P290" s="51">
        <f t="shared" si="327"/>
        <v>7</v>
      </c>
      <c r="Q290" s="51">
        <f t="shared" si="325"/>
        <v>0</v>
      </c>
      <c r="R290" s="51">
        <f t="shared" si="325"/>
        <v>15</v>
      </c>
      <c r="S290" s="51"/>
      <c r="T290" s="51">
        <f t="shared" si="326"/>
        <v>18</v>
      </c>
      <c r="U290" s="51">
        <f t="shared" si="326"/>
        <v>12</v>
      </c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5" customHeight="1" x14ac:dyDescent="0.15">
      <c r="A291" s="22" t="s">
        <v>66</v>
      </c>
      <c r="B291" s="23">
        <f>VLOOKUP($A291, focusarea_loads!$A$1:$R$83, N291, FALSE)</f>
        <v>1.8885000000000001</v>
      </c>
      <c r="C291" s="23">
        <f t="shared" si="320"/>
        <v>1744.5963000000002</v>
      </c>
      <c r="D291" s="23">
        <f>VLOOKUP($A291, focusarea_loads!$A$1:$R$83, P291, FALSE)</f>
        <v>540.76229999999998</v>
      </c>
      <c r="E291" s="23">
        <v>0</v>
      </c>
      <c r="F291" s="23">
        <f>VLOOKUP($A291, focusarea_loads!$A$1:$R$83, R291, FALSE)</f>
        <v>-1203.8340000000001</v>
      </c>
      <c r="G291" s="24">
        <f t="shared" si="321"/>
        <v>0</v>
      </c>
      <c r="H291" s="23">
        <f>VLOOKUP($A291, focusarea_loads!$A$1:$R$83, T291, FALSE)</f>
        <v>-1203.8340000000001</v>
      </c>
      <c r="I291" s="23">
        <f>VLOOKUP($A291, focusarea_loads!$A$1:$R$83, U291, FALSE)</f>
        <v>0</v>
      </c>
      <c r="J291" s="25"/>
      <c r="K291" s="26" t="str">
        <f t="shared" si="322"/>
        <v>--</v>
      </c>
      <c r="L291" s="26" t="str">
        <f t="shared" si="323"/>
        <v>--</v>
      </c>
      <c r="M291" s="26"/>
      <c r="N291" s="51">
        <f t="shared" si="324"/>
        <v>4</v>
      </c>
      <c r="O291" s="51"/>
      <c r="P291" s="51">
        <f t="shared" si="327"/>
        <v>7</v>
      </c>
      <c r="Q291" s="51">
        <f t="shared" si="325"/>
        <v>0</v>
      </c>
      <c r="R291" s="51">
        <f t="shared" si="325"/>
        <v>15</v>
      </c>
      <c r="S291" s="51"/>
      <c r="T291" s="51">
        <f t="shared" si="326"/>
        <v>18</v>
      </c>
      <c r="U291" s="51">
        <f t="shared" si="326"/>
        <v>12</v>
      </c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5" customHeight="1" x14ac:dyDescent="0.15">
      <c r="A292" s="22" t="s">
        <v>67</v>
      </c>
      <c r="B292" s="23">
        <f>VLOOKUP($A292, focusarea_loads!$A$1:$R$83, N292, FALSE)</f>
        <v>1084.7171000000001</v>
      </c>
      <c r="C292" s="23">
        <f t="shared" si="320"/>
        <v>1002061.65698</v>
      </c>
      <c r="D292" s="23">
        <f>VLOOKUP($A292, focusarea_loads!$A$1:$R$83, P292, FALSE)</f>
        <v>393069.65659999999</v>
      </c>
      <c r="E292" s="23">
        <v>0</v>
      </c>
      <c r="F292" s="23">
        <f>VLOOKUP($A292, focusarea_loads!$A$1:$R$83, R292, FALSE)</f>
        <v>-608992.00037999998</v>
      </c>
      <c r="G292" s="24">
        <f t="shared" si="321"/>
        <v>0</v>
      </c>
      <c r="H292" s="23">
        <f>VLOOKUP($A292, focusarea_loads!$A$1:$R$83, T292, FALSE)</f>
        <v>-608992.00037999998</v>
      </c>
      <c r="I292" s="23">
        <f>VLOOKUP($A292, focusarea_loads!$A$1:$R$83, U292, FALSE)</f>
        <v>179132.97428769901</v>
      </c>
      <c r="J292" s="25"/>
      <c r="K292" s="26" t="str">
        <f t="shared" si="322"/>
        <v>--</v>
      </c>
      <c r="L292" s="26" t="str">
        <f t="shared" si="323"/>
        <v>--</v>
      </c>
      <c r="M292" s="26"/>
      <c r="N292" s="51">
        <f t="shared" si="324"/>
        <v>4</v>
      </c>
      <c r="O292" s="51"/>
      <c r="P292" s="51">
        <f t="shared" si="327"/>
        <v>7</v>
      </c>
      <c r="Q292" s="51">
        <f t="shared" si="325"/>
        <v>0</v>
      </c>
      <c r="R292" s="51">
        <f t="shared" si="325"/>
        <v>15</v>
      </c>
      <c r="S292" s="51"/>
      <c r="T292" s="51">
        <f t="shared" si="326"/>
        <v>18</v>
      </c>
      <c r="U292" s="51">
        <f t="shared" si="326"/>
        <v>12</v>
      </c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5" customHeight="1" x14ac:dyDescent="0.15">
      <c r="A293" s="22" t="s">
        <v>68</v>
      </c>
      <c r="B293" s="23">
        <f>VLOOKUP($A293, focusarea_loads!$A$1:$R$83, N293, FALSE)</f>
        <v>275.27879999999999</v>
      </c>
      <c r="C293" s="23">
        <f t="shared" si="320"/>
        <v>254302.55543999898</v>
      </c>
      <c r="D293" s="23">
        <f>VLOOKUP($A293, focusarea_loads!$A$1:$R$83, P293, FALSE)</f>
        <v>50760.416299999997</v>
      </c>
      <c r="E293" s="23">
        <v>0</v>
      </c>
      <c r="F293" s="23">
        <f>VLOOKUP($A293, focusarea_loads!$A$1:$R$83, R293, FALSE)</f>
        <v>-203542.139139999</v>
      </c>
      <c r="G293" s="24">
        <f t="shared" si="321"/>
        <v>0</v>
      </c>
      <c r="H293" s="23">
        <f>VLOOKUP($A293, focusarea_loads!$A$1:$R$83, T293, FALSE)</f>
        <v>-203542.139139999</v>
      </c>
      <c r="I293" s="23">
        <f>VLOOKUP($A293, focusarea_loads!$A$1:$R$83, U293, FALSE)</f>
        <v>0</v>
      </c>
      <c r="J293" s="25"/>
      <c r="K293" s="26" t="str">
        <f t="shared" si="322"/>
        <v>--</v>
      </c>
      <c r="L293" s="26" t="str">
        <f t="shared" si="323"/>
        <v>--</v>
      </c>
      <c r="M293" s="26"/>
      <c r="N293" s="51">
        <f t="shared" si="324"/>
        <v>4</v>
      </c>
      <c r="O293" s="51"/>
      <c r="P293" s="51">
        <f t="shared" si="327"/>
        <v>7</v>
      </c>
      <c r="Q293" s="51">
        <f t="shared" si="325"/>
        <v>0</v>
      </c>
      <c r="R293" s="51">
        <f t="shared" si="325"/>
        <v>15</v>
      </c>
      <c r="S293" s="51"/>
      <c r="T293" s="51">
        <f t="shared" si="326"/>
        <v>18</v>
      </c>
      <c r="U293" s="51">
        <f t="shared" si="326"/>
        <v>12</v>
      </c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5" customHeight="1" x14ac:dyDescent="0.15">
      <c r="A294" s="22" t="s">
        <v>69</v>
      </c>
      <c r="B294" s="23">
        <f>VLOOKUP($A294, focusarea_loads!$A$1:$R$83, N294, FALSE)</f>
        <v>503.51220000000001</v>
      </c>
      <c r="C294" s="23">
        <f t="shared" si="320"/>
        <v>465144.57036000001</v>
      </c>
      <c r="D294" s="23">
        <f>VLOOKUP($A294, focusarea_loads!$A$1:$R$83, P294, FALSE)</f>
        <v>119216.8765</v>
      </c>
      <c r="E294" s="23">
        <v>0</v>
      </c>
      <c r="F294" s="23">
        <f>VLOOKUP($A294, focusarea_loads!$A$1:$R$83, R294, FALSE)</f>
        <v>-345927.69386</v>
      </c>
      <c r="G294" s="24">
        <f t="shared" si="321"/>
        <v>0</v>
      </c>
      <c r="H294" s="23">
        <f>VLOOKUP($A294, focusarea_loads!$A$1:$R$83, T294, FALSE)</f>
        <v>-345927.69386</v>
      </c>
      <c r="I294" s="23">
        <f>VLOOKUP($A294, focusarea_loads!$A$1:$R$83, U294, FALSE)</f>
        <v>262995.51435808901</v>
      </c>
      <c r="J294" s="25"/>
      <c r="K294" s="26" t="str">
        <f t="shared" si="322"/>
        <v>--</v>
      </c>
      <c r="L294" s="26" t="str">
        <f t="shared" si="323"/>
        <v>--</v>
      </c>
      <c r="M294" s="26"/>
      <c r="N294" s="51">
        <f t="shared" si="324"/>
        <v>4</v>
      </c>
      <c r="O294" s="51"/>
      <c r="P294" s="51">
        <f t="shared" si="327"/>
        <v>7</v>
      </c>
      <c r="Q294" s="51">
        <f t="shared" si="325"/>
        <v>0</v>
      </c>
      <c r="R294" s="51">
        <f t="shared" si="325"/>
        <v>15</v>
      </c>
      <c r="S294" s="51"/>
      <c r="T294" s="51">
        <f t="shared" si="326"/>
        <v>18</v>
      </c>
      <c r="U294" s="51">
        <f t="shared" si="326"/>
        <v>12</v>
      </c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5" customHeight="1" x14ac:dyDescent="0.15">
      <c r="A295" s="22" t="s">
        <v>70</v>
      </c>
      <c r="B295" s="23">
        <f>VLOOKUP($A295, focusarea_loads!$A$1:$R$83, N295, FALSE)</f>
        <v>196.40799999999999</v>
      </c>
      <c r="C295" s="23">
        <f t="shared" si="320"/>
        <v>181441.71039999902</v>
      </c>
      <c r="D295" s="23">
        <f>VLOOKUP($A295, focusarea_loads!$A$1:$R$83, P295, FALSE)</f>
        <v>27696.543099999999</v>
      </c>
      <c r="E295" s="23">
        <v>0</v>
      </c>
      <c r="F295" s="23">
        <f>VLOOKUP($A295, focusarea_loads!$A$1:$R$83, R295, FALSE)</f>
        <v>-153745.16729999901</v>
      </c>
      <c r="G295" s="24">
        <f t="shared" si="321"/>
        <v>0</v>
      </c>
      <c r="H295" s="23">
        <f>VLOOKUP($A295, focusarea_loads!$A$1:$R$83, T295, FALSE)</f>
        <v>-153745.16729999901</v>
      </c>
      <c r="I295" s="23">
        <f>VLOOKUP($A295, focusarea_loads!$A$1:$R$83, U295, FALSE)</f>
        <v>0</v>
      </c>
      <c r="J295" s="25"/>
      <c r="K295" s="26" t="str">
        <f t="shared" si="322"/>
        <v>--</v>
      </c>
      <c r="L295" s="26" t="str">
        <f t="shared" si="323"/>
        <v>--</v>
      </c>
      <c r="M295" s="26"/>
      <c r="N295" s="51">
        <f t="shared" si="324"/>
        <v>4</v>
      </c>
      <c r="O295" s="51"/>
      <c r="P295" s="51">
        <f t="shared" si="327"/>
        <v>7</v>
      </c>
      <c r="Q295" s="51">
        <f t="shared" si="325"/>
        <v>0</v>
      </c>
      <c r="R295" s="51">
        <f t="shared" si="325"/>
        <v>15</v>
      </c>
      <c r="S295" s="51"/>
      <c r="T295" s="51">
        <f t="shared" si="326"/>
        <v>18</v>
      </c>
      <c r="U295" s="51">
        <f t="shared" si="326"/>
        <v>12</v>
      </c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5" customHeight="1" x14ac:dyDescent="0.15">
      <c r="A296" s="22" t="s">
        <v>71</v>
      </c>
      <c r="B296" s="23">
        <f>VLOOKUP($A296, focusarea_loads!$A$1:$R$83, N296, FALSE)</f>
        <v>529.77269999999999</v>
      </c>
      <c r="C296" s="23">
        <f t="shared" ref="C296:C301" si="328">D296 - SUM(E296:F296)</f>
        <v>489404.02025999903</v>
      </c>
      <c r="D296" s="23">
        <f>VLOOKUP($A296, focusarea_loads!$A$1:$R$83, P296, FALSE)</f>
        <v>43042.655700000003</v>
      </c>
      <c r="E296" s="23">
        <v>0</v>
      </c>
      <c r="F296" s="23">
        <f>VLOOKUP($A296, focusarea_loads!$A$1:$R$83, R296, FALSE)</f>
        <v>-446361.36455999903</v>
      </c>
      <c r="G296" s="24">
        <f t="shared" ref="G296:G301" si="329">F296-H296</f>
        <v>0</v>
      </c>
      <c r="H296" s="23">
        <f>VLOOKUP($A296, focusarea_loads!$A$1:$R$83, T296, FALSE)</f>
        <v>-446361.36455999903</v>
      </c>
      <c r="I296" s="23">
        <f>VLOOKUP($A296, focusarea_loads!$A$1:$R$83, U296, FALSE)</f>
        <v>0</v>
      </c>
      <c r="J296" s="25"/>
      <c r="K296" s="26" t="str">
        <f t="shared" ref="K296:K301" si="330">IF($F296&lt;0, "--", G296/$F296)</f>
        <v>--</v>
      </c>
      <c r="L296" s="26" t="str">
        <f t="shared" ref="L296:L301" si="331">IF($F296&lt;0, "--", H296/$F296)</f>
        <v>--</v>
      </c>
      <c r="M296" s="26"/>
      <c r="N296" s="51">
        <f t="shared" si="324"/>
        <v>4</v>
      </c>
      <c r="O296" s="51"/>
      <c r="P296" s="51">
        <f t="shared" si="327"/>
        <v>7</v>
      </c>
      <c r="Q296" s="51">
        <f t="shared" si="327"/>
        <v>0</v>
      </c>
      <c r="R296" s="51">
        <f t="shared" si="327"/>
        <v>15</v>
      </c>
      <c r="S296" s="51"/>
      <c r="T296" s="51">
        <f t="shared" ref="T296:U296" si="332">T295</f>
        <v>18</v>
      </c>
      <c r="U296" s="51">
        <f t="shared" si="332"/>
        <v>12</v>
      </c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5" customHeight="1" x14ac:dyDescent="0.15">
      <c r="A297" s="22" t="s">
        <v>72</v>
      </c>
      <c r="B297" s="23">
        <f>VLOOKUP($A297, focusarea_loads!$A$1:$R$83, N297, FALSE)</f>
        <v>457.55459999999999</v>
      </c>
      <c r="C297" s="23">
        <f t="shared" si="328"/>
        <v>422688.93947999895</v>
      </c>
      <c r="D297" s="23">
        <f>VLOOKUP($A297, focusarea_loads!$A$1:$R$83, P297, FALSE)</f>
        <v>27244.3354</v>
      </c>
      <c r="E297" s="23">
        <v>0</v>
      </c>
      <c r="F297" s="23">
        <f>VLOOKUP($A297, focusarea_loads!$A$1:$R$83, R297, FALSE)</f>
        <v>-395444.60407999897</v>
      </c>
      <c r="G297" s="24">
        <f t="shared" si="329"/>
        <v>0</v>
      </c>
      <c r="H297" s="23">
        <f>VLOOKUP($A297, focusarea_loads!$A$1:$R$83, T297, FALSE)</f>
        <v>-395444.60407999897</v>
      </c>
      <c r="I297" s="23">
        <f>VLOOKUP($A297, focusarea_loads!$A$1:$R$83, U297, FALSE)</f>
        <v>0</v>
      </c>
      <c r="J297" s="25"/>
      <c r="K297" s="26" t="str">
        <f t="shared" si="330"/>
        <v>--</v>
      </c>
      <c r="L297" s="26" t="str">
        <f t="shared" si="331"/>
        <v>--</v>
      </c>
      <c r="M297" s="26"/>
      <c r="N297" s="51">
        <f t="shared" si="324"/>
        <v>4</v>
      </c>
      <c r="O297" s="51"/>
      <c r="P297" s="51">
        <f t="shared" si="327"/>
        <v>7</v>
      </c>
      <c r="Q297" s="51">
        <f t="shared" si="327"/>
        <v>0</v>
      </c>
      <c r="R297" s="51">
        <f t="shared" si="327"/>
        <v>15</v>
      </c>
      <c r="S297" s="51"/>
      <c r="T297" s="51">
        <f t="shared" ref="T297:U297" si="333">T296</f>
        <v>18</v>
      </c>
      <c r="U297" s="51">
        <f t="shared" si="333"/>
        <v>12</v>
      </c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5" customHeight="1" x14ac:dyDescent="0.15">
      <c r="A298" s="22" t="s">
        <v>73</v>
      </c>
      <c r="B298" s="23">
        <f>VLOOKUP($A298, focusarea_loads!$A$1:$R$83, N298, FALSE)</f>
        <v>811.33949999999902</v>
      </c>
      <c r="C298" s="23">
        <f t="shared" si="328"/>
        <v>749515.43009999907</v>
      </c>
      <c r="D298" s="23">
        <f>VLOOKUP($A298, focusarea_loads!$A$1:$R$83, P298, FALSE)</f>
        <v>49269.223599999998</v>
      </c>
      <c r="E298" s="23">
        <v>0</v>
      </c>
      <c r="F298" s="23">
        <f>VLOOKUP($A298, focusarea_loads!$A$1:$R$83, R298, FALSE)</f>
        <v>-700246.20649999904</v>
      </c>
      <c r="G298" s="24">
        <f t="shared" si="329"/>
        <v>0</v>
      </c>
      <c r="H298" s="23">
        <f>VLOOKUP($A298, focusarea_loads!$A$1:$R$83, T298, FALSE)</f>
        <v>-700246.20649999904</v>
      </c>
      <c r="I298" s="23">
        <f>VLOOKUP($A298, focusarea_loads!$A$1:$R$83, U298, FALSE)</f>
        <v>0</v>
      </c>
      <c r="J298" s="25"/>
      <c r="K298" s="26" t="str">
        <f t="shared" si="330"/>
        <v>--</v>
      </c>
      <c r="L298" s="26" t="str">
        <f t="shared" si="331"/>
        <v>--</v>
      </c>
      <c r="M298" s="26"/>
      <c r="N298" s="51">
        <f t="shared" si="324"/>
        <v>4</v>
      </c>
      <c r="O298" s="51"/>
      <c r="P298" s="51">
        <f t="shared" ref="P298:R301" si="334">P297</f>
        <v>7</v>
      </c>
      <c r="Q298" s="51">
        <f t="shared" si="334"/>
        <v>0</v>
      </c>
      <c r="R298" s="51">
        <f t="shared" si="334"/>
        <v>15</v>
      </c>
      <c r="S298" s="51"/>
      <c r="T298" s="51">
        <f t="shared" ref="T298:U298" si="335">T297</f>
        <v>18</v>
      </c>
      <c r="U298" s="51">
        <f t="shared" si="335"/>
        <v>12</v>
      </c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5" customHeight="1" x14ac:dyDescent="0.15">
      <c r="A299" s="22" t="s">
        <v>74</v>
      </c>
      <c r="B299" s="23">
        <f>VLOOKUP($A299, focusarea_loads!$A$1:$R$83, N299, FALSE)</f>
        <v>26.799299999999999</v>
      </c>
      <c r="C299" s="23">
        <f t="shared" si="328"/>
        <v>24757.193339999998</v>
      </c>
      <c r="D299" s="23">
        <f>VLOOKUP($A299, focusarea_loads!$A$1:$R$83, P299, FALSE)</f>
        <v>4482.4731000000002</v>
      </c>
      <c r="E299" s="23">
        <v>0</v>
      </c>
      <c r="F299" s="23">
        <f>VLOOKUP($A299, focusarea_loads!$A$1:$R$83, R299, FALSE)</f>
        <v>-20274.720239999999</v>
      </c>
      <c r="G299" s="24">
        <f t="shared" si="329"/>
        <v>0</v>
      </c>
      <c r="H299" s="23">
        <f>VLOOKUP($A299, focusarea_loads!$A$1:$R$83, T299, FALSE)</f>
        <v>-20274.720239999999</v>
      </c>
      <c r="I299" s="23">
        <f>VLOOKUP($A299, focusarea_loads!$A$1:$R$83, U299, FALSE)</f>
        <v>0</v>
      </c>
      <c r="J299" s="25"/>
      <c r="K299" s="26" t="str">
        <f t="shared" si="330"/>
        <v>--</v>
      </c>
      <c r="L299" s="26" t="str">
        <f t="shared" si="331"/>
        <v>--</v>
      </c>
      <c r="M299" s="26"/>
      <c r="N299" s="51">
        <f t="shared" si="324"/>
        <v>4</v>
      </c>
      <c r="O299" s="51"/>
      <c r="P299" s="51">
        <f t="shared" si="334"/>
        <v>7</v>
      </c>
      <c r="Q299" s="51">
        <f t="shared" si="334"/>
        <v>0</v>
      </c>
      <c r="R299" s="51">
        <f t="shared" si="334"/>
        <v>15</v>
      </c>
      <c r="S299" s="51"/>
      <c r="T299" s="51">
        <f t="shared" ref="T299:U299" si="336">T298</f>
        <v>18</v>
      </c>
      <c r="U299" s="51">
        <f t="shared" si="336"/>
        <v>12</v>
      </c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5" customHeight="1" x14ac:dyDescent="0.15">
      <c r="A300" s="22" t="s">
        <v>75</v>
      </c>
      <c r="B300" s="23">
        <f>VLOOKUP($A300, focusarea_loads!$A$1:$R$83, N300, FALSE)</f>
        <v>26.978899999999999</v>
      </c>
      <c r="C300" s="23">
        <f t="shared" si="328"/>
        <v>24923.107819999997</v>
      </c>
      <c r="D300" s="23">
        <f>VLOOKUP($A300, focusarea_loads!$A$1:$R$83, P300, FALSE)</f>
        <v>46219.934999999998</v>
      </c>
      <c r="E300" s="23">
        <v>0</v>
      </c>
      <c r="F300" s="23">
        <f>VLOOKUP($A300, focusarea_loads!$A$1:$R$83, R300, FALSE)</f>
        <v>21296.82718</v>
      </c>
      <c r="G300" s="24">
        <f t="shared" si="329"/>
        <v>0</v>
      </c>
      <c r="H300" s="23">
        <f>VLOOKUP($A300, focusarea_loads!$A$1:$R$83, T300, FALSE)</f>
        <v>21296.82718</v>
      </c>
      <c r="I300" s="23">
        <f>VLOOKUP($A300, focusarea_loads!$A$1:$R$83, U300, FALSE)</f>
        <v>0</v>
      </c>
      <c r="J300" s="25"/>
      <c r="K300" s="26">
        <f t="shared" si="330"/>
        <v>0</v>
      </c>
      <c r="L300" s="26">
        <f t="shared" si="331"/>
        <v>1</v>
      </c>
      <c r="M300" s="26"/>
      <c r="N300" s="51">
        <f t="shared" si="324"/>
        <v>4</v>
      </c>
      <c r="O300" s="51"/>
      <c r="P300" s="51">
        <f t="shared" si="334"/>
        <v>7</v>
      </c>
      <c r="Q300" s="51">
        <f t="shared" si="334"/>
        <v>0</v>
      </c>
      <c r="R300" s="51">
        <f t="shared" si="334"/>
        <v>15</v>
      </c>
      <c r="S300" s="51"/>
      <c r="T300" s="51">
        <f t="shared" ref="T300:U300" si="337">T299</f>
        <v>18</v>
      </c>
      <c r="U300" s="51">
        <f t="shared" si="337"/>
        <v>12</v>
      </c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5" customHeight="1" x14ac:dyDescent="0.15">
      <c r="A301" s="22" t="s">
        <v>76</v>
      </c>
      <c r="B301" s="23">
        <f>VLOOKUP($A301, focusarea_loads!$A$1:$R$83, N301, FALSE)</f>
        <v>563.14670000000001</v>
      </c>
      <c r="C301" s="23">
        <f t="shared" si="328"/>
        <v>520234.92145999998</v>
      </c>
      <c r="D301" s="23">
        <f>VLOOKUP($A301, focusarea_loads!$A$1:$R$83, P301, FALSE)</f>
        <v>48795.795599999998</v>
      </c>
      <c r="E301" s="23">
        <v>0</v>
      </c>
      <c r="F301" s="23">
        <f>VLOOKUP($A301, focusarea_loads!$A$1:$R$83, R301, FALSE)</f>
        <v>-471439.12585999997</v>
      </c>
      <c r="G301" s="24">
        <f t="shared" si="329"/>
        <v>0</v>
      </c>
      <c r="H301" s="23">
        <f>VLOOKUP($A301, focusarea_loads!$A$1:$R$83, T301, FALSE)</f>
        <v>-471439.12585999997</v>
      </c>
      <c r="I301" s="23">
        <f>VLOOKUP($A301, focusarea_loads!$A$1:$R$83, U301, FALSE)</f>
        <v>0</v>
      </c>
      <c r="J301" s="25"/>
      <c r="K301" s="26" t="str">
        <f t="shared" si="330"/>
        <v>--</v>
      </c>
      <c r="L301" s="26" t="str">
        <f t="shared" si="331"/>
        <v>--</v>
      </c>
      <c r="M301" s="26"/>
      <c r="N301" s="51">
        <f t="shared" si="324"/>
        <v>4</v>
      </c>
      <c r="O301" s="51"/>
      <c r="P301" s="51">
        <f t="shared" si="334"/>
        <v>7</v>
      </c>
      <c r="Q301" s="51">
        <f t="shared" si="334"/>
        <v>0</v>
      </c>
      <c r="R301" s="51">
        <f t="shared" si="334"/>
        <v>15</v>
      </c>
      <c r="S301" s="51"/>
      <c r="T301" s="51">
        <f t="shared" ref="T301:U301" si="338">T300</f>
        <v>18</v>
      </c>
      <c r="U301" s="51">
        <f t="shared" si="338"/>
        <v>12</v>
      </c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5" customHeight="1" x14ac:dyDescent="0.15">
      <c r="A302" s="28" t="s">
        <v>126</v>
      </c>
      <c r="B302" s="23">
        <f>VLOOKUP($A212, cluster_load_noFA!$A$1:$P$10, N302, FALSE)</f>
        <v>328203.08100000001</v>
      </c>
      <c r="C302" s="23">
        <f>D302 - SUM(E302:F302)</f>
        <v>303194006.19999999</v>
      </c>
      <c r="D302" s="23">
        <f>VLOOKUP($A212, cluster_load_noFA!$A$1:$P$10, P302, FALSE)</f>
        <v>68128718.200000003</v>
      </c>
      <c r="E302" s="23">
        <v>0</v>
      </c>
      <c r="F302" s="23">
        <f>VLOOKUP($A212, cluster_load_noFA!$A$1:$P$10, R302, FALSE)</f>
        <v>-235065288</v>
      </c>
      <c r="G302" s="24">
        <f t="shared" si="321"/>
        <v>0</v>
      </c>
      <c r="H302" s="23">
        <f>VLOOKUP($A212, cluster_load_noFA!$A$1:$P$10, T302, FALSE)</f>
        <v>-235065288</v>
      </c>
      <c r="I302" s="23">
        <f>VLOOKUP($A212, cluster_load_noFA!$A$1:$P$10, U302, FALSE)</f>
        <v>11961231.1</v>
      </c>
      <c r="J302" s="25"/>
      <c r="K302" s="26" t="str">
        <f t="shared" si="322"/>
        <v>--</v>
      </c>
      <c r="L302" s="26" t="str">
        <f t="shared" si="323"/>
        <v>--</v>
      </c>
      <c r="M302" s="26"/>
      <c r="N302" s="55">
        <f>B276</f>
        <v>2</v>
      </c>
      <c r="O302" s="55">
        <f t="shared" ref="O302" si="339">C276</f>
        <v>0</v>
      </c>
      <c r="P302" s="55">
        <f t="shared" ref="P302" si="340">D276</f>
        <v>5</v>
      </c>
      <c r="Q302" s="55">
        <f t="shared" ref="Q302" si="341">E276</f>
        <v>0</v>
      </c>
      <c r="R302" s="55">
        <f t="shared" ref="R302" si="342">F276</f>
        <v>13</v>
      </c>
      <c r="S302" s="55">
        <f t="shared" ref="S302" si="343">G276</f>
        <v>0</v>
      </c>
      <c r="T302" s="55">
        <f t="shared" ref="T302" si="344">H276</f>
        <v>16</v>
      </c>
      <c r="U302" s="55">
        <f t="shared" ref="U302" si="345">I276</f>
        <v>10</v>
      </c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5" customHeight="1" x14ac:dyDescent="0.15">
      <c r="A303" s="28"/>
      <c r="B303" s="25"/>
      <c r="C303" s="25"/>
      <c r="D303" s="25"/>
      <c r="E303" s="25"/>
      <c r="F303" s="25"/>
      <c r="G303" s="29"/>
      <c r="H303" s="25"/>
      <c r="I303" s="25"/>
      <c r="J303" s="25"/>
      <c r="K303" s="25"/>
      <c r="L303" s="25"/>
      <c r="M303" s="25"/>
      <c r="N303" s="25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5" customHeight="1" x14ac:dyDescent="0.15">
      <c r="A304" s="30" t="s">
        <v>127</v>
      </c>
      <c r="B304" s="31">
        <f t="shared" ref="B304:I304" si="346">SUM(B280:B302)</f>
        <v>342462.13400000002</v>
      </c>
      <c r="C304" s="31">
        <f t="shared" si="346"/>
        <v>316366519.36140001</v>
      </c>
      <c r="D304" s="31">
        <f t="shared" si="346"/>
        <v>71151329.744900003</v>
      </c>
      <c r="E304" s="31">
        <f t="shared" si="346"/>
        <v>0</v>
      </c>
      <c r="F304" s="31">
        <f t="shared" si="346"/>
        <v>-245215189.61649999</v>
      </c>
      <c r="G304" s="31">
        <f t="shared" si="346"/>
        <v>0</v>
      </c>
      <c r="H304" s="31">
        <f t="shared" si="346"/>
        <v>-245215189.61649999</v>
      </c>
      <c r="I304" s="31">
        <f t="shared" si="346"/>
        <v>12406840.422109887</v>
      </c>
      <c r="J304" s="32"/>
      <c r="K304" s="33" t="str">
        <f t="shared" ref="K304" si="347">IF($F304&lt;0, "--", G304/$F304)</f>
        <v>--</v>
      </c>
      <c r="L304" s="33" t="str">
        <f t="shared" ref="L304" si="348">IF($F304&lt;0, "--", H304/$F304)</f>
        <v>--</v>
      </c>
      <c r="M304" s="47"/>
      <c r="N304" s="4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5" customHeight="1" x14ac:dyDescent="0.15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" x14ac:dyDescent="0.15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s="49" customFormat="1" ht="15" customHeight="1" x14ac:dyDescent="0.15">
      <c r="A307" s="50" t="s">
        <v>78</v>
      </c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 t="s">
        <v>129</v>
      </c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1:33" ht="15" customHeight="1" x14ac:dyDescent="0.15">
      <c r="A308" s="9"/>
      <c r="B308" s="43">
        <v>4</v>
      </c>
      <c r="D308" s="42">
        <f>MATCH(D312,focusarea_loads!$A$1:$R$1,0)</f>
        <v>6</v>
      </c>
      <c r="E308" s="42">
        <f>MATCH(E312,focusarea_loads!$A$1:$R$1,0)</f>
        <v>9</v>
      </c>
      <c r="F308" s="42">
        <f>MATCH(F312,focusarea_loads!$A$1:$R$1,0)</f>
        <v>13</v>
      </c>
      <c r="G308" s="42"/>
      <c r="H308" s="42">
        <f>MATCH(H312,focusarea_loads!$A$1:$R$1,0)</f>
        <v>16</v>
      </c>
      <c r="I308" s="42">
        <f>MATCH(I312,focusarea_loads!$A$1:$R$1,0)</f>
        <v>10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" customHeight="1" x14ac:dyDescent="0.15">
      <c r="A309" s="41"/>
      <c r="B309" s="43">
        <v>2</v>
      </c>
      <c r="D309" s="42">
        <f>MATCH(D312,cluster_load_noFA!$A$1:$P$1,0)</f>
        <v>4</v>
      </c>
      <c r="E309" s="42">
        <f>MATCH(E312,cluster_load_noFA!$A$1:$P$1,0)</f>
        <v>7</v>
      </c>
      <c r="F309" s="42">
        <f>MATCH(F312,cluster_load_noFA!$A$1:$P$1,0)</f>
        <v>11</v>
      </c>
      <c r="G309" s="42"/>
      <c r="H309" s="42">
        <f>MATCH(H312,cluster_load_noFA!$A$1:$P$1,0)</f>
        <v>14</v>
      </c>
      <c r="I309" s="42">
        <f>MATCH(I312,cluster_load_noFA!$A$1:$P$1,0)</f>
        <v>8</v>
      </c>
      <c r="J309" s="34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" customHeight="1" x14ac:dyDescent="0.15">
      <c r="A310" s="12" t="s">
        <v>125</v>
      </c>
      <c r="B310" s="13"/>
      <c r="C310" s="14" t="s">
        <v>123</v>
      </c>
      <c r="D310" s="15" t="s">
        <v>110</v>
      </c>
      <c r="E310" s="15"/>
      <c r="F310" s="16"/>
      <c r="G310" s="15"/>
      <c r="H310" s="15"/>
      <c r="I310" s="15"/>
      <c r="J310" s="17"/>
      <c r="K310" s="15" t="s">
        <v>111</v>
      </c>
      <c r="L310" s="15"/>
      <c r="M310" s="53"/>
      <c r="N310" s="53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</row>
    <row r="311" spans="1:33" s="40" customFormat="1" ht="34" customHeight="1" x14ac:dyDescent="0.15">
      <c r="A311" s="39" t="str">
        <f>_xlfn.CONCAT(A307," Cluster")</f>
        <v>Schuylkill Highlands Cluster</v>
      </c>
      <c r="B311" s="18" t="s">
        <v>112</v>
      </c>
      <c r="C311" s="18" t="s">
        <v>113</v>
      </c>
      <c r="D311" s="18" t="s">
        <v>114</v>
      </c>
      <c r="E311" s="18" t="s">
        <v>115</v>
      </c>
      <c r="F311" s="18" t="s">
        <v>116</v>
      </c>
      <c r="G311" s="18" t="s">
        <v>117</v>
      </c>
      <c r="H311" s="18" t="s">
        <v>118</v>
      </c>
      <c r="I311" s="18" t="s">
        <v>119</v>
      </c>
      <c r="J311" s="18"/>
      <c r="K311" s="18" t="s">
        <v>120</v>
      </c>
      <c r="L311" s="18" t="s">
        <v>121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5" customHeight="1" x14ac:dyDescent="0.15">
      <c r="A312" s="36"/>
      <c r="B312" s="36"/>
      <c r="C312" s="36"/>
      <c r="D312" s="19" t="s">
        <v>5</v>
      </c>
      <c r="E312" s="19" t="s">
        <v>8</v>
      </c>
      <c r="F312" s="19" t="s">
        <v>12</v>
      </c>
      <c r="G312" s="36"/>
      <c r="H312" s="19" t="s">
        <v>15</v>
      </c>
      <c r="I312" s="19" t="s">
        <v>9</v>
      </c>
      <c r="J312" s="36"/>
      <c r="K312" s="56" t="s">
        <v>128</v>
      </c>
      <c r="L312" s="57"/>
      <c r="M312" s="54"/>
      <c r="N312" s="54"/>
      <c r="O312" s="37"/>
      <c r="P312" s="37"/>
      <c r="Q312" s="37"/>
      <c r="R312" s="38"/>
      <c r="S312" s="37"/>
      <c r="T312" s="37"/>
      <c r="U312" s="37"/>
      <c r="V312" s="37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spans="1:33" ht="15" customHeight="1" x14ac:dyDescent="0.15">
      <c r="A313" s="22" t="s">
        <v>77</v>
      </c>
      <c r="B313" s="23">
        <f>VLOOKUP($A313, focusarea_loads!$A$1:$R$83, N313, FALSE)</f>
        <v>354.08929999999998</v>
      </c>
      <c r="C313" s="23">
        <f>D313 - SUM(E313:F313)</f>
        <v>6044.3043509999998</v>
      </c>
      <c r="D313" s="23">
        <f>VLOOKUP($A313, focusarea_loads!$A$1:$R$83, P313, FALSE)</f>
        <v>4385.5751</v>
      </c>
      <c r="E313" s="23">
        <f>VLOOKUP($A313, focusarea_loads!$A$1:$R$83, Q313, FALSE)</f>
        <v>0</v>
      </c>
      <c r="F313" s="23">
        <f>VLOOKUP($A313, focusarea_loads!$A$1:$R$83, R313, FALSE)</f>
        <v>-1658.729251</v>
      </c>
      <c r="G313" s="24">
        <f>F313-H313</f>
        <v>0</v>
      </c>
      <c r="H313" s="23">
        <f>VLOOKUP($A313, focusarea_loads!$A$1:$R$83, T313, FALSE)</f>
        <v>-1658.729251</v>
      </c>
      <c r="I313" s="23">
        <f>VLOOKUP($A313, focusarea_loads!$A$1:$R$83, U313, FALSE)</f>
        <v>0</v>
      </c>
      <c r="J313" s="25"/>
      <c r="K313" s="26" t="str">
        <f>IF($F313&lt;0, "--", G313/$F313)</f>
        <v>--</v>
      </c>
      <c r="L313" s="26" t="str">
        <f>IF($F313&lt;0, "--", H313/$F313)</f>
        <v>--</v>
      </c>
      <c r="M313" s="26"/>
      <c r="N313" s="52">
        <f t="shared" ref="N313" si="349">B308</f>
        <v>4</v>
      </c>
      <c r="O313" s="52"/>
      <c r="P313" s="52">
        <f>D308</f>
        <v>6</v>
      </c>
      <c r="Q313" s="52">
        <f>E308</f>
        <v>9</v>
      </c>
      <c r="R313" s="52">
        <f>F308</f>
        <v>13</v>
      </c>
      <c r="S313" s="52"/>
      <c r="T313" s="52">
        <f>H308</f>
        <v>16</v>
      </c>
      <c r="U313" s="52">
        <f>I308</f>
        <v>10</v>
      </c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5" customHeight="1" x14ac:dyDescent="0.15">
      <c r="A314" s="22" t="s">
        <v>79</v>
      </c>
      <c r="B314" s="23">
        <f>VLOOKUP($A314, focusarea_loads!$A$1:$R$83, N314, FALSE)</f>
        <v>24.552399999999999</v>
      </c>
      <c r="C314" s="23">
        <f t="shared" ref="C314:C323" si="350">D314 - SUM(E314:F314)</f>
        <v>419.10946799999999</v>
      </c>
      <c r="D314" s="23">
        <f>VLOOKUP($A314, focusarea_loads!$A$1:$R$83, P314, FALSE)</f>
        <v>62.618400000000001</v>
      </c>
      <c r="E314" s="23">
        <f>VLOOKUP($A314, focusarea_loads!$A$1:$R$83, Q314, FALSE)</f>
        <v>0</v>
      </c>
      <c r="F314" s="23">
        <f>VLOOKUP($A314, focusarea_loads!$A$1:$R$83, R314, FALSE)</f>
        <v>-356.49106799999998</v>
      </c>
      <c r="G314" s="24">
        <f t="shared" ref="G314:G324" si="351">F314-H314</f>
        <v>0</v>
      </c>
      <c r="H314" s="23">
        <f>VLOOKUP($A314, focusarea_loads!$A$1:$R$83, T314, FALSE)</f>
        <v>-356.49106799999998</v>
      </c>
      <c r="I314" s="23">
        <f>VLOOKUP($A314, focusarea_loads!$A$1:$R$83, U314, FALSE)</f>
        <v>0</v>
      </c>
      <c r="J314" s="25"/>
      <c r="K314" s="26" t="str">
        <f t="shared" ref="K314:K324" si="352">IF($F314&lt;0, "--", G314/$F314)</f>
        <v>--</v>
      </c>
      <c r="L314" s="26" t="str">
        <f t="shared" ref="L314:L324" si="353">IF($F314&lt;0, "--", H314/$F314)</f>
        <v>--</v>
      </c>
      <c r="M314" s="26"/>
      <c r="N314" s="51">
        <f t="shared" ref="N314:N323" si="354">N313</f>
        <v>4</v>
      </c>
      <c r="O314" s="51"/>
      <c r="P314" s="51">
        <f>P313</f>
        <v>6</v>
      </c>
      <c r="Q314" s="51">
        <f t="shared" ref="Q314:R314" si="355">Q313</f>
        <v>9</v>
      </c>
      <c r="R314" s="51">
        <f t="shared" si="355"/>
        <v>13</v>
      </c>
      <c r="S314" s="51"/>
      <c r="T314" s="51">
        <f t="shared" ref="T314:U314" si="356">T313</f>
        <v>16</v>
      </c>
      <c r="U314" s="51">
        <f t="shared" si="356"/>
        <v>10</v>
      </c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5" customHeight="1" x14ac:dyDescent="0.15">
      <c r="A315" s="22" t="s">
        <v>80</v>
      </c>
      <c r="B315" s="23">
        <f>VLOOKUP($A315, focusarea_loads!$A$1:$R$83, N315, FALSE)</f>
        <v>874.26859999999999</v>
      </c>
      <c r="C315" s="23">
        <f t="shared" si="350"/>
        <v>14923.765002</v>
      </c>
      <c r="D315" s="23">
        <f>VLOOKUP($A315, focusarea_loads!$A$1:$R$83, P315, FALSE)</f>
        <v>5830.3409000000001</v>
      </c>
      <c r="E315" s="23">
        <f>VLOOKUP($A315, focusarea_loads!$A$1:$R$83, Q315, FALSE)</f>
        <v>0</v>
      </c>
      <c r="F315" s="23">
        <f>VLOOKUP($A315, focusarea_loads!$A$1:$R$83, R315, FALSE)</f>
        <v>-9093.4241020000009</v>
      </c>
      <c r="G315" s="24">
        <f t="shared" si="351"/>
        <v>124.11539999999877</v>
      </c>
      <c r="H315" s="23">
        <f>VLOOKUP($A315, focusarea_loads!$A$1:$R$83, T315, FALSE)</f>
        <v>-9217.5395019999996</v>
      </c>
      <c r="I315" s="23">
        <f>VLOOKUP($A315, focusarea_loads!$A$1:$R$83, U315, FALSE)</f>
        <v>0</v>
      </c>
      <c r="J315" s="25"/>
      <c r="K315" s="26" t="str">
        <f t="shared" si="352"/>
        <v>--</v>
      </c>
      <c r="L315" s="26" t="str">
        <f t="shared" si="353"/>
        <v>--</v>
      </c>
      <c r="M315" s="26"/>
      <c r="N315" s="51">
        <f t="shared" si="354"/>
        <v>4</v>
      </c>
      <c r="O315" s="51"/>
      <c r="P315" s="51">
        <f t="shared" ref="P315:R315" si="357">P314</f>
        <v>6</v>
      </c>
      <c r="Q315" s="51">
        <f t="shared" si="357"/>
        <v>9</v>
      </c>
      <c r="R315" s="51">
        <f t="shared" si="357"/>
        <v>13</v>
      </c>
      <c r="S315" s="51"/>
      <c r="T315" s="51">
        <f t="shared" ref="T315:U315" si="358">T314</f>
        <v>16</v>
      </c>
      <c r="U315" s="51">
        <f t="shared" si="358"/>
        <v>10</v>
      </c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5" customHeight="1" x14ac:dyDescent="0.15">
      <c r="A316" s="22" t="s">
        <v>81</v>
      </c>
      <c r="B316" s="23">
        <f>VLOOKUP($A316, focusarea_loads!$A$1:$R$83, N316, FALSE)</f>
        <v>101.9881</v>
      </c>
      <c r="C316" s="23">
        <f t="shared" si="350"/>
        <v>1740.9368669999999</v>
      </c>
      <c r="D316" s="23">
        <f>VLOOKUP($A316, focusarea_loads!$A$1:$R$83, P316, FALSE)</f>
        <v>671.35749999999996</v>
      </c>
      <c r="E316" s="23">
        <f>VLOOKUP($A316, focusarea_loads!$A$1:$R$83, Q316, FALSE)</f>
        <v>0</v>
      </c>
      <c r="F316" s="23">
        <f>VLOOKUP($A316, focusarea_loads!$A$1:$R$83, R316, FALSE)</f>
        <v>-1069.579367</v>
      </c>
      <c r="G316" s="24">
        <f t="shared" si="351"/>
        <v>0</v>
      </c>
      <c r="H316" s="23">
        <f>VLOOKUP($A316, focusarea_loads!$A$1:$R$83, T316, FALSE)</f>
        <v>-1069.579367</v>
      </c>
      <c r="I316" s="23">
        <f>VLOOKUP($A316, focusarea_loads!$A$1:$R$83, U316, FALSE)</f>
        <v>0</v>
      </c>
      <c r="J316" s="25"/>
      <c r="K316" s="26" t="str">
        <f t="shared" si="352"/>
        <v>--</v>
      </c>
      <c r="L316" s="26" t="str">
        <f t="shared" si="353"/>
        <v>--</v>
      </c>
      <c r="M316" s="26"/>
      <c r="N316" s="51">
        <f t="shared" si="354"/>
        <v>4</v>
      </c>
      <c r="O316" s="51"/>
      <c r="P316" s="51">
        <f t="shared" ref="P316:R316" si="359">P315</f>
        <v>6</v>
      </c>
      <c r="Q316" s="51">
        <f t="shared" si="359"/>
        <v>9</v>
      </c>
      <c r="R316" s="51">
        <f t="shared" si="359"/>
        <v>13</v>
      </c>
      <c r="S316" s="51"/>
      <c r="T316" s="51">
        <f t="shared" ref="T316:U316" si="360">T315</f>
        <v>16</v>
      </c>
      <c r="U316" s="51">
        <f t="shared" si="360"/>
        <v>10</v>
      </c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5" customHeight="1" x14ac:dyDescent="0.15">
      <c r="A317" s="22" t="s">
        <v>82</v>
      </c>
      <c r="B317" s="23">
        <f>VLOOKUP($A317, focusarea_loads!$A$1:$R$83, N317, FALSE)</f>
        <v>337.88940000000002</v>
      </c>
      <c r="C317" s="23">
        <f t="shared" si="350"/>
        <v>5767.7720580000005</v>
      </c>
      <c r="D317" s="23">
        <f>VLOOKUP($A317, focusarea_loads!$A$1:$R$83, P317, FALSE)</f>
        <v>2809.6855999999998</v>
      </c>
      <c r="E317" s="23">
        <f>VLOOKUP($A317, focusarea_loads!$A$1:$R$83, Q317, FALSE)</f>
        <v>0</v>
      </c>
      <c r="F317" s="23">
        <f>VLOOKUP($A317, focusarea_loads!$A$1:$R$83, R317, FALSE)</f>
        <v>-2958.0864580000002</v>
      </c>
      <c r="G317" s="24">
        <f t="shared" si="351"/>
        <v>71.440799999999854</v>
      </c>
      <c r="H317" s="23">
        <f>VLOOKUP($A317, focusarea_loads!$A$1:$R$83, T317, FALSE)</f>
        <v>-3029.5272580000001</v>
      </c>
      <c r="I317" s="23">
        <f>VLOOKUP($A317, focusarea_loads!$A$1:$R$83, U317, FALSE)</f>
        <v>0</v>
      </c>
      <c r="J317" s="25"/>
      <c r="K317" s="26" t="str">
        <f t="shared" si="352"/>
        <v>--</v>
      </c>
      <c r="L317" s="26" t="str">
        <f t="shared" si="353"/>
        <v>--</v>
      </c>
      <c r="M317" s="26"/>
      <c r="N317" s="51">
        <f t="shared" si="354"/>
        <v>4</v>
      </c>
      <c r="O317" s="51"/>
      <c r="P317" s="51">
        <f t="shared" ref="P317:R317" si="361">P316</f>
        <v>6</v>
      </c>
      <c r="Q317" s="51">
        <f t="shared" si="361"/>
        <v>9</v>
      </c>
      <c r="R317" s="51">
        <f t="shared" si="361"/>
        <v>13</v>
      </c>
      <c r="S317" s="51"/>
      <c r="T317" s="51">
        <f t="shared" ref="T317:U317" si="362">T316</f>
        <v>16</v>
      </c>
      <c r="U317" s="51">
        <f t="shared" si="362"/>
        <v>10</v>
      </c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5" customHeight="1" x14ac:dyDescent="0.15">
      <c r="A318" s="22" t="s">
        <v>83</v>
      </c>
      <c r="B318" s="23">
        <f>VLOOKUP($A318, focusarea_loads!$A$1:$R$83, N318, FALSE)</f>
        <v>316.57010000000002</v>
      </c>
      <c r="C318" s="23">
        <f t="shared" si="350"/>
        <v>5403.8516069999996</v>
      </c>
      <c r="D318" s="23">
        <f>VLOOKUP($A318, focusarea_loads!$A$1:$R$83, P318, FALSE)</f>
        <v>4476.7332999999999</v>
      </c>
      <c r="E318" s="23">
        <f>VLOOKUP($A318, focusarea_loads!$A$1:$R$83, Q318, FALSE)</f>
        <v>0</v>
      </c>
      <c r="F318" s="23">
        <f>VLOOKUP($A318, focusarea_loads!$A$1:$R$83, R318, FALSE)</f>
        <v>-927.11830699999996</v>
      </c>
      <c r="G318" s="24">
        <f t="shared" si="351"/>
        <v>6.4909000000000106</v>
      </c>
      <c r="H318" s="23">
        <f>VLOOKUP($A318, focusarea_loads!$A$1:$R$83, T318, FALSE)</f>
        <v>-933.60920699999997</v>
      </c>
      <c r="I318" s="23">
        <f>VLOOKUP($A318, focusarea_loads!$A$1:$R$83, U318, FALSE)</f>
        <v>0</v>
      </c>
      <c r="J318" s="25"/>
      <c r="K318" s="26" t="str">
        <f t="shared" si="352"/>
        <v>--</v>
      </c>
      <c r="L318" s="26" t="str">
        <f t="shared" si="353"/>
        <v>--</v>
      </c>
      <c r="M318" s="26"/>
      <c r="N318" s="51">
        <f t="shared" si="354"/>
        <v>4</v>
      </c>
      <c r="O318" s="51"/>
      <c r="P318" s="51">
        <f t="shared" ref="P318:R318" si="363">P317</f>
        <v>6</v>
      </c>
      <c r="Q318" s="51">
        <f t="shared" si="363"/>
        <v>9</v>
      </c>
      <c r="R318" s="51">
        <f t="shared" si="363"/>
        <v>13</v>
      </c>
      <c r="S318" s="51"/>
      <c r="T318" s="51">
        <f t="shared" ref="T318:U318" si="364">T317</f>
        <v>16</v>
      </c>
      <c r="U318" s="51">
        <f t="shared" si="364"/>
        <v>10</v>
      </c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5" customHeight="1" x14ac:dyDescent="0.15">
      <c r="A319" s="22" t="s">
        <v>84</v>
      </c>
      <c r="B319" s="23">
        <f>VLOOKUP($A319, focusarea_loads!$A$1:$R$83, N319, FALSE)</f>
        <v>940.48559999999998</v>
      </c>
      <c r="C319" s="23">
        <f t="shared" si="350"/>
        <v>16054.089191999999</v>
      </c>
      <c r="D319" s="23">
        <f>VLOOKUP($A319, focusarea_loads!$A$1:$R$83, P319, FALSE)</f>
        <v>4181.8256000000001</v>
      </c>
      <c r="E319" s="23">
        <f>VLOOKUP($A319, focusarea_loads!$A$1:$R$83, Q319, FALSE)</f>
        <v>0</v>
      </c>
      <c r="F319" s="23">
        <f>VLOOKUP($A319, focusarea_loads!$A$1:$R$83, R319, FALSE)</f>
        <v>-11872.263591999999</v>
      </c>
      <c r="G319" s="24">
        <f t="shared" si="351"/>
        <v>0</v>
      </c>
      <c r="H319" s="23">
        <f>VLOOKUP($A319, focusarea_loads!$A$1:$R$83, T319, FALSE)</f>
        <v>-11872.263591999999</v>
      </c>
      <c r="I319" s="23">
        <f>VLOOKUP($A319, focusarea_loads!$A$1:$R$83, U319, FALSE)</f>
        <v>0</v>
      </c>
      <c r="J319" s="25"/>
      <c r="K319" s="26" t="str">
        <f t="shared" si="352"/>
        <v>--</v>
      </c>
      <c r="L319" s="26" t="str">
        <f t="shared" si="353"/>
        <v>--</v>
      </c>
      <c r="M319" s="26"/>
      <c r="N319" s="51">
        <f t="shared" si="354"/>
        <v>4</v>
      </c>
      <c r="O319" s="51"/>
      <c r="P319" s="51">
        <f t="shared" ref="P319:R319" si="365">P318</f>
        <v>6</v>
      </c>
      <c r="Q319" s="51">
        <f t="shared" si="365"/>
        <v>9</v>
      </c>
      <c r="R319" s="51">
        <f t="shared" si="365"/>
        <v>13</v>
      </c>
      <c r="S319" s="51"/>
      <c r="T319" s="51">
        <f t="shared" ref="T319:U319" si="366">T318</f>
        <v>16</v>
      </c>
      <c r="U319" s="51">
        <f t="shared" si="366"/>
        <v>10</v>
      </c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5" customHeight="1" x14ac:dyDescent="0.15">
      <c r="A320" s="22" t="s">
        <v>85</v>
      </c>
      <c r="B320" s="23">
        <f>VLOOKUP($A320, focusarea_loads!$A$1:$R$83, N320, FALSE)</f>
        <v>296.33089999999999</v>
      </c>
      <c r="C320" s="23">
        <f t="shared" si="350"/>
        <v>5058.3684629999998</v>
      </c>
      <c r="D320" s="23">
        <f>VLOOKUP($A320, focusarea_loads!$A$1:$R$83, P320, FALSE)</f>
        <v>5136.2909</v>
      </c>
      <c r="E320" s="23">
        <f>VLOOKUP($A320, focusarea_loads!$A$1:$R$83, Q320, FALSE)</f>
        <v>0</v>
      </c>
      <c r="F320" s="23">
        <f>VLOOKUP($A320, focusarea_loads!$A$1:$R$83, R320, FALSE)</f>
        <v>77.922436999999903</v>
      </c>
      <c r="G320" s="24">
        <f t="shared" si="351"/>
        <v>0</v>
      </c>
      <c r="H320" s="23">
        <f>VLOOKUP($A320, focusarea_loads!$A$1:$R$83, T320, FALSE)</f>
        <v>77.922436999999903</v>
      </c>
      <c r="I320" s="23">
        <f>VLOOKUP($A320, focusarea_loads!$A$1:$R$83, U320, FALSE)</f>
        <v>0</v>
      </c>
      <c r="J320" s="25"/>
      <c r="K320" s="26">
        <f t="shared" si="352"/>
        <v>0</v>
      </c>
      <c r="L320" s="26">
        <f t="shared" si="353"/>
        <v>1</v>
      </c>
      <c r="M320" s="26"/>
      <c r="N320" s="51">
        <f t="shared" si="354"/>
        <v>4</v>
      </c>
      <c r="O320" s="51"/>
      <c r="P320" s="51">
        <f t="shared" ref="P320:R320" si="367">P319</f>
        <v>6</v>
      </c>
      <c r="Q320" s="51">
        <f t="shared" si="367"/>
        <v>9</v>
      </c>
      <c r="R320" s="51">
        <f t="shared" si="367"/>
        <v>13</v>
      </c>
      <c r="S320" s="51"/>
      <c r="T320" s="51">
        <f t="shared" ref="T320:U320" si="368">T319</f>
        <v>16</v>
      </c>
      <c r="U320" s="51">
        <f t="shared" si="368"/>
        <v>10</v>
      </c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5" customHeight="1" x14ac:dyDescent="0.15">
      <c r="A321" s="22" t="s">
        <v>86</v>
      </c>
      <c r="B321" s="23">
        <f>VLOOKUP($A321, focusarea_loads!$A$1:$R$83, N321, FALSE)</f>
        <v>194.2567</v>
      </c>
      <c r="C321" s="23">
        <f t="shared" si="350"/>
        <v>3315.9618689999993</v>
      </c>
      <c r="D321" s="23">
        <f>VLOOKUP($A321, focusarea_loads!$A$1:$R$83, P321, FALSE)</f>
        <v>2743.7611000000002</v>
      </c>
      <c r="E321" s="23">
        <f>VLOOKUP($A321, focusarea_loads!$A$1:$R$83, Q321, FALSE)</f>
        <v>0</v>
      </c>
      <c r="F321" s="23">
        <f>VLOOKUP($A321, focusarea_loads!$A$1:$R$83, R321, FALSE)</f>
        <v>-572.20076899999901</v>
      </c>
      <c r="G321" s="24">
        <f t="shared" si="351"/>
        <v>0</v>
      </c>
      <c r="H321" s="23">
        <f>VLOOKUP($A321, focusarea_loads!$A$1:$R$83, T321, FALSE)</f>
        <v>-572.20076899999901</v>
      </c>
      <c r="I321" s="23">
        <f>VLOOKUP($A321, focusarea_loads!$A$1:$R$83, U321, FALSE)</f>
        <v>0</v>
      </c>
      <c r="J321" s="25"/>
      <c r="K321" s="26" t="str">
        <f t="shared" si="352"/>
        <v>--</v>
      </c>
      <c r="L321" s="26" t="str">
        <f t="shared" si="353"/>
        <v>--</v>
      </c>
      <c r="M321" s="26"/>
      <c r="N321" s="51">
        <f t="shared" si="354"/>
        <v>4</v>
      </c>
      <c r="O321" s="51"/>
      <c r="P321" s="51">
        <f t="shared" ref="P321:R321" si="369">P320</f>
        <v>6</v>
      </c>
      <c r="Q321" s="51">
        <f t="shared" si="369"/>
        <v>9</v>
      </c>
      <c r="R321" s="51">
        <f t="shared" si="369"/>
        <v>13</v>
      </c>
      <c r="S321" s="51"/>
      <c r="T321" s="51">
        <f t="shared" ref="T321:U321" si="370">T320</f>
        <v>16</v>
      </c>
      <c r="U321" s="51">
        <f t="shared" si="370"/>
        <v>10</v>
      </c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5" customHeight="1" x14ac:dyDescent="0.15">
      <c r="A322" s="22" t="s">
        <v>87</v>
      </c>
      <c r="B322" s="23">
        <f>VLOOKUP($A322, focusarea_loads!$A$1:$R$83, N322, FALSE)</f>
        <v>361.0872</v>
      </c>
      <c r="C322" s="23">
        <f t="shared" si="350"/>
        <v>6163.7585039999994</v>
      </c>
      <c r="D322" s="23">
        <f>VLOOKUP($A322, focusarea_loads!$A$1:$R$83, P322, FALSE)</f>
        <v>3290.1875</v>
      </c>
      <c r="E322" s="23">
        <f>VLOOKUP($A322, focusarea_loads!$A$1:$R$83, Q322, FALSE)</f>
        <v>0</v>
      </c>
      <c r="F322" s="23">
        <f>VLOOKUP($A322, focusarea_loads!$A$1:$R$83, R322, FALSE)</f>
        <v>-2873.5710039999999</v>
      </c>
      <c r="G322" s="24">
        <f t="shared" si="351"/>
        <v>0.29939999999987776</v>
      </c>
      <c r="H322" s="23">
        <f>VLOOKUP($A322, focusarea_loads!$A$1:$R$83, T322, FALSE)</f>
        <v>-2873.8704039999998</v>
      </c>
      <c r="I322" s="23">
        <f>VLOOKUP($A322, focusarea_loads!$A$1:$R$83, U322, FALSE)</f>
        <v>0</v>
      </c>
      <c r="J322" s="25"/>
      <c r="K322" s="26" t="str">
        <f t="shared" si="352"/>
        <v>--</v>
      </c>
      <c r="L322" s="26" t="str">
        <f t="shared" si="353"/>
        <v>--</v>
      </c>
      <c r="M322" s="26"/>
      <c r="N322" s="51">
        <f t="shared" si="354"/>
        <v>4</v>
      </c>
      <c r="O322" s="51"/>
      <c r="P322" s="51">
        <f t="shared" ref="P322:R322" si="371">P321</f>
        <v>6</v>
      </c>
      <c r="Q322" s="51">
        <f t="shared" si="371"/>
        <v>9</v>
      </c>
      <c r="R322" s="51">
        <f t="shared" si="371"/>
        <v>13</v>
      </c>
      <c r="S322" s="51"/>
      <c r="T322" s="51">
        <f t="shared" ref="T322:U322" si="372">T321</f>
        <v>16</v>
      </c>
      <c r="U322" s="51">
        <f t="shared" si="372"/>
        <v>10</v>
      </c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5" customHeight="1" x14ac:dyDescent="0.15">
      <c r="A323" s="22" t="s">
        <v>88</v>
      </c>
      <c r="B323" s="23">
        <f>VLOOKUP($A323, focusarea_loads!$A$1:$R$83, N323, FALSE)</f>
        <v>268.64980000000003</v>
      </c>
      <c r="C323" s="23">
        <f t="shared" si="350"/>
        <v>4585.8520860000008</v>
      </c>
      <c r="D323" s="23">
        <f>VLOOKUP($A323, focusarea_loads!$A$1:$R$83, P323, FALSE)</f>
        <v>2168.2656000000002</v>
      </c>
      <c r="E323" s="23">
        <f>VLOOKUP($A323, focusarea_loads!$A$1:$R$83, Q323, FALSE)</f>
        <v>0</v>
      </c>
      <c r="F323" s="23">
        <f>VLOOKUP($A323, focusarea_loads!$A$1:$R$83, R323, FALSE)</f>
        <v>-2417.5864860000001</v>
      </c>
      <c r="G323" s="24">
        <f t="shared" si="351"/>
        <v>0</v>
      </c>
      <c r="H323" s="23">
        <f>VLOOKUP($A323, focusarea_loads!$A$1:$R$83, T323, FALSE)</f>
        <v>-2417.5864860000001</v>
      </c>
      <c r="I323" s="23">
        <f>VLOOKUP($A323, focusarea_loads!$A$1:$R$83, U323, FALSE)</f>
        <v>0</v>
      </c>
      <c r="J323" s="25"/>
      <c r="K323" s="26" t="str">
        <f t="shared" si="352"/>
        <v>--</v>
      </c>
      <c r="L323" s="26" t="str">
        <f t="shared" si="353"/>
        <v>--</v>
      </c>
      <c r="M323" s="26"/>
      <c r="N323" s="51">
        <f t="shared" si="354"/>
        <v>4</v>
      </c>
      <c r="O323" s="51"/>
      <c r="P323" s="51">
        <f t="shared" ref="P323:R323" si="373">P322</f>
        <v>6</v>
      </c>
      <c r="Q323" s="51">
        <f t="shared" si="373"/>
        <v>9</v>
      </c>
      <c r="R323" s="51">
        <f t="shared" si="373"/>
        <v>13</v>
      </c>
      <c r="S323" s="51"/>
      <c r="T323" s="51">
        <f t="shared" ref="T323:U323" si="374">T322</f>
        <v>16</v>
      </c>
      <c r="U323" s="51">
        <f t="shared" si="374"/>
        <v>10</v>
      </c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5" customHeight="1" x14ac:dyDescent="0.15">
      <c r="A324" s="28" t="s">
        <v>126</v>
      </c>
      <c r="B324" s="23">
        <f>VLOOKUP($A307, cluster_load_noFA!$A$1:$P$10, N324, FALSE)</f>
        <v>40784.946000000004</v>
      </c>
      <c r="C324" s="23">
        <f>D324 - SUM(E324:F324)</f>
        <v>696199.02999999991</v>
      </c>
      <c r="D324" s="23">
        <f>VLOOKUP($A307, cluster_load_noFA!$A$1:$P$10, P324, FALSE)</f>
        <v>633298.66299999994</v>
      </c>
      <c r="E324" s="23">
        <f>VLOOKUP($A307, cluster_load_noFA!$A$1:$P$10, Q324, FALSE)</f>
        <v>173033.37299999999</v>
      </c>
      <c r="F324" s="23">
        <f>VLOOKUP($A307, cluster_load_noFA!$A$1:$P$10, R324, FALSE)</f>
        <v>-235933.74</v>
      </c>
      <c r="G324" s="24">
        <f t="shared" si="351"/>
        <v>26.680000000022119</v>
      </c>
      <c r="H324" s="23">
        <f>VLOOKUP($A307, cluster_load_noFA!$A$1:$P$10, T324, FALSE)</f>
        <v>-235960.42</v>
      </c>
      <c r="I324" s="23">
        <f>VLOOKUP($A307, cluster_load_noFA!$A$1:$P$10, U324, FALSE)</f>
        <v>947.62828100000002</v>
      </c>
      <c r="J324" s="25"/>
      <c r="K324" s="26" t="str">
        <f t="shared" si="352"/>
        <v>--</v>
      </c>
      <c r="L324" s="26" t="str">
        <f t="shared" si="353"/>
        <v>--</v>
      </c>
      <c r="M324" s="26"/>
      <c r="N324" s="55">
        <f>B309</f>
        <v>2</v>
      </c>
      <c r="O324" s="55">
        <f t="shared" ref="O324" si="375">C309</f>
        <v>0</v>
      </c>
      <c r="P324" s="55">
        <f t="shared" ref="P324" si="376">D309</f>
        <v>4</v>
      </c>
      <c r="Q324" s="55">
        <f t="shared" ref="Q324" si="377">E309</f>
        <v>7</v>
      </c>
      <c r="R324" s="55">
        <f t="shared" ref="R324" si="378">F309</f>
        <v>11</v>
      </c>
      <c r="S324" s="55">
        <f t="shared" ref="S324" si="379">G309</f>
        <v>0</v>
      </c>
      <c r="T324" s="55">
        <f t="shared" ref="T324" si="380">H309</f>
        <v>14</v>
      </c>
      <c r="U324" s="55">
        <f t="shared" ref="U324" si="381">I309</f>
        <v>8</v>
      </c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5" customHeight="1" x14ac:dyDescent="0.15">
      <c r="A325" s="28"/>
      <c r="B325" s="25"/>
      <c r="C325" s="25"/>
      <c r="D325" s="25"/>
      <c r="E325" s="25"/>
      <c r="F325" s="25"/>
      <c r="G325" s="29"/>
      <c r="H325" s="25"/>
      <c r="I325" s="25"/>
      <c r="J325" s="25"/>
      <c r="K325" s="25"/>
      <c r="L325" s="25"/>
      <c r="M325" s="25"/>
      <c r="N325" s="25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5" customHeight="1" x14ac:dyDescent="0.15">
      <c r="A326" s="30" t="s">
        <v>127</v>
      </c>
      <c r="B326" s="31">
        <f t="shared" ref="B326:I326" si="382">SUM(B313:B324)</f>
        <v>44855.114100000006</v>
      </c>
      <c r="C326" s="31">
        <f t="shared" si="382"/>
        <v>765676.79946699995</v>
      </c>
      <c r="D326" s="31">
        <f t="shared" si="382"/>
        <v>669055.30449999997</v>
      </c>
      <c r="E326" s="31">
        <f t="shared" si="382"/>
        <v>173033.37299999999</v>
      </c>
      <c r="F326" s="31">
        <f t="shared" si="382"/>
        <v>-269654.867967</v>
      </c>
      <c r="G326" s="31">
        <f t="shared" si="382"/>
        <v>229.02650000002063</v>
      </c>
      <c r="H326" s="31">
        <f t="shared" si="382"/>
        <v>-269883.89446700003</v>
      </c>
      <c r="I326" s="31">
        <f t="shared" si="382"/>
        <v>947.62828100000002</v>
      </c>
      <c r="J326" s="32"/>
      <c r="K326" s="33" t="str">
        <f t="shared" ref="K326" si="383">IF($F326&lt;0, "--", G326/$F326)</f>
        <v>--</v>
      </c>
      <c r="L326" s="33" t="str">
        <f t="shared" ref="L326" si="384">IF($F326&lt;0, "--", H326/$F326)</f>
        <v>--</v>
      </c>
      <c r="M326" s="47"/>
      <c r="N326" s="4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8" spans="1:33" ht="15" customHeight="1" x14ac:dyDescent="0.15">
      <c r="B328" s="43">
        <v>4</v>
      </c>
      <c r="D328" s="42">
        <f>MATCH(D332,focusarea_loads!$A$1:$R$1,0)</f>
        <v>5</v>
      </c>
      <c r="E328" s="42">
        <f>MATCH(E$19,focusarea_loads!$A$1:$R$1,0)</f>
        <v>8</v>
      </c>
      <c r="F328" s="42">
        <f>MATCH(F$19,focusarea_loads!$A$1:$R$1,0)</f>
        <v>14</v>
      </c>
      <c r="G328" s="10"/>
      <c r="H328" s="42">
        <f>MATCH(H$19,focusarea_loads!$A$1:$R$1,0)</f>
        <v>17</v>
      </c>
      <c r="I328" s="42">
        <f>MATCH(I$19,focusarea_loads!$A$1:$R$1,0)</f>
        <v>11</v>
      </c>
    </row>
    <row r="329" spans="1:33" ht="17" customHeight="1" x14ac:dyDescent="0.15">
      <c r="A329" s="41"/>
      <c r="B329" s="43">
        <v>2</v>
      </c>
      <c r="D329" s="42">
        <f>MATCH(D332,cluster_load_noFA!$A$1:$P$1,0)</f>
        <v>3</v>
      </c>
      <c r="E329" s="42">
        <f>MATCH(E332,cluster_load_noFA!$A$1:$P$1,0)</f>
        <v>6</v>
      </c>
      <c r="F329" s="42">
        <f>MATCH(F332,cluster_load_noFA!$A$1:$P$1,0)</f>
        <v>12</v>
      </c>
      <c r="G329" s="42"/>
      <c r="H329" s="42">
        <f>MATCH(H332,cluster_load_noFA!$A$1:$P$1,0)</f>
        <v>15</v>
      </c>
      <c r="I329" s="42">
        <f>MATCH(I332,cluster_load_noFA!$A$1:$P$1,0)</f>
        <v>9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5" customHeight="1" x14ac:dyDescent="0.15">
      <c r="A330" s="12" t="s">
        <v>125</v>
      </c>
      <c r="B330" s="13"/>
      <c r="C330" s="14" t="s">
        <v>109</v>
      </c>
      <c r="D330" s="15" t="s">
        <v>110</v>
      </c>
      <c r="E330" s="15"/>
      <c r="F330" s="16"/>
      <c r="G330" s="15"/>
      <c r="H330" s="15"/>
      <c r="I330" s="15"/>
      <c r="J330" s="17"/>
      <c r="K330" s="15" t="s">
        <v>111</v>
      </c>
      <c r="L330" s="15"/>
      <c r="M330" s="53"/>
      <c r="N330" s="53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s="40" customFormat="1" ht="34" customHeight="1" x14ac:dyDescent="0.15">
      <c r="A331" s="39" t="str">
        <f>_xlfn.CONCAT(A307," Cluster")</f>
        <v>Schuylkill Highlands Cluster</v>
      </c>
      <c r="B331" s="18" t="s">
        <v>112</v>
      </c>
      <c r="C331" s="18" t="s">
        <v>113</v>
      </c>
      <c r="D331" s="18" t="s">
        <v>114</v>
      </c>
      <c r="E331" s="18" t="s">
        <v>115</v>
      </c>
      <c r="F331" s="18" t="s">
        <v>116</v>
      </c>
      <c r="G331" s="18" t="s">
        <v>117</v>
      </c>
      <c r="H331" s="18" t="s">
        <v>118</v>
      </c>
      <c r="I331" s="18" t="s">
        <v>119</v>
      </c>
      <c r="J331" s="18"/>
      <c r="K331" s="18" t="s">
        <v>120</v>
      </c>
      <c r="L331" s="18" t="s">
        <v>121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5" customHeight="1" x14ac:dyDescent="0.15">
      <c r="A332" s="19"/>
      <c r="B332" s="19"/>
      <c r="C332" s="19"/>
      <c r="D332" s="19" t="s">
        <v>4</v>
      </c>
      <c r="E332" s="19" t="s">
        <v>7</v>
      </c>
      <c r="F332" s="19" t="s">
        <v>13</v>
      </c>
      <c r="G332" s="19"/>
      <c r="H332" s="19" t="s">
        <v>16</v>
      </c>
      <c r="I332" s="19" t="s">
        <v>10</v>
      </c>
      <c r="J332" s="19"/>
      <c r="K332" s="56" t="s">
        <v>128</v>
      </c>
      <c r="L332" s="57"/>
      <c r="M332" s="54"/>
      <c r="N332" s="54"/>
      <c r="O332" s="20"/>
      <c r="P332" s="20"/>
      <c r="Q332" s="20"/>
      <c r="R332" s="21"/>
      <c r="S332" s="20"/>
      <c r="T332" s="20"/>
      <c r="U332" s="20"/>
      <c r="V332" s="20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 ht="15" customHeight="1" x14ac:dyDescent="0.15">
      <c r="A333" s="22" t="s">
        <v>77</v>
      </c>
      <c r="B333" s="23">
        <f>VLOOKUP($A333, focusarea_loads!$A$1:$R$83, N333, FALSE)</f>
        <v>354.08929999999998</v>
      </c>
      <c r="C333" s="23">
        <f>D333 - SUM(E333:F333)</f>
        <v>109.76768299999901</v>
      </c>
      <c r="D333" s="23">
        <f>VLOOKUP($A333, focusarea_loads!$A$1:$R$83, P333, FALSE)</f>
        <v>501.345699999999</v>
      </c>
      <c r="E333" s="23">
        <f>VLOOKUP($A333, focusarea_loads!$A$1:$R$83, Q333, FALSE)</f>
        <v>0</v>
      </c>
      <c r="F333" s="23">
        <f>VLOOKUP($A333, focusarea_loads!$A$1:$R$83, R333, FALSE)</f>
        <v>391.57801699999999</v>
      </c>
      <c r="G333" s="24">
        <f>F333-H333</f>
        <v>0</v>
      </c>
      <c r="H333" s="23">
        <f>VLOOKUP($A333, focusarea_loads!$A$1:$R$83, T333, FALSE)</f>
        <v>391.57801699999999</v>
      </c>
      <c r="I333" s="23">
        <f>VLOOKUP($A333, focusarea_loads!$A$1:$R$83, U333, FALSE)</f>
        <v>0</v>
      </c>
      <c r="J333" s="25"/>
      <c r="K333" s="26">
        <f>IF($F333&lt;0, "--", G333/$F333)</f>
        <v>0</v>
      </c>
      <c r="L333" s="26">
        <f>IF($F333&lt;0, "--", H333/$F333)</f>
        <v>1</v>
      </c>
      <c r="M333" s="26"/>
      <c r="N333" s="52">
        <f t="shared" ref="N333" si="385">B328</f>
        <v>4</v>
      </c>
      <c r="O333" s="52"/>
      <c r="P333" s="52">
        <f>D328</f>
        <v>5</v>
      </c>
      <c r="Q333" s="52">
        <f>E328</f>
        <v>8</v>
      </c>
      <c r="R333" s="52">
        <f>F328</f>
        <v>14</v>
      </c>
      <c r="S333" s="52"/>
      <c r="T333" s="52">
        <f>H328</f>
        <v>17</v>
      </c>
      <c r="U333" s="52">
        <f>I328</f>
        <v>11</v>
      </c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5" customHeight="1" x14ac:dyDescent="0.15">
      <c r="A334" s="22" t="s">
        <v>79</v>
      </c>
      <c r="B334" s="23">
        <f>VLOOKUP($A334, focusarea_loads!$A$1:$R$83, N334, FALSE)</f>
        <v>24.552399999999999</v>
      </c>
      <c r="C334" s="23">
        <f t="shared" ref="C334:C343" si="386">D334 - SUM(E334:F334)</f>
        <v>7.6112439999999992</v>
      </c>
      <c r="D334" s="23">
        <f>VLOOKUP($A334, focusarea_loads!$A$1:$R$83, P334, FALSE)</f>
        <v>2.1728999999999998</v>
      </c>
      <c r="E334" s="23">
        <f>VLOOKUP($A334, focusarea_loads!$A$1:$R$83, Q334, FALSE)</f>
        <v>0</v>
      </c>
      <c r="F334" s="23">
        <f>VLOOKUP($A334, focusarea_loads!$A$1:$R$83, R334, FALSE)</f>
        <v>-5.4383439999999998</v>
      </c>
      <c r="G334" s="24">
        <f t="shared" ref="G334:G344" si="387">F334-H334</f>
        <v>0</v>
      </c>
      <c r="H334" s="23">
        <f>VLOOKUP($A334, focusarea_loads!$A$1:$R$83, T334, FALSE)</f>
        <v>-5.4383439999999998</v>
      </c>
      <c r="I334" s="23">
        <f>VLOOKUP($A334, focusarea_loads!$A$1:$R$83, U334, FALSE)</f>
        <v>0</v>
      </c>
      <c r="J334" s="25"/>
      <c r="K334" s="26" t="str">
        <f t="shared" ref="K334:K344" si="388">IF($F334&lt;0, "--", G334/$F334)</f>
        <v>--</v>
      </c>
      <c r="L334" s="26" t="str">
        <f t="shared" ref="L334:L344" si="389">IF($F334&lt;0, "--", H334/$F334)</f>
        <v>--</v>
      </c>
      <c r="M334" s="26"/>
      <c r="N334" s="51">
        <f t="shared" ref="N334:N343" si="390">N333</f>
        <v>4</v>
      </c>
      <c r="O334" s="51"/>
      <c r="P334" s="51">
        <f>P333</f>
        <v>5</v>
      </c>
      <c r="Q334" s="51">
        <f t="shared" ref="Q334:R334" si="391">Q333</f>
        <v>8</v>
      </c>
      <c r="R334" s="51">
        <f t="shared" si="391"/>
        <v>14</v>
      </c>
      <c r="S334" s="51"/>
      <c r="T334" s="51">
        <f t="shared" ref="T334:U334" si="392">T333</f>
        <v>17</v>
      </c>
      <c r="U334" s="51">
        <f t="shared" si="392"/>
        <v>11</v>
      </c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5" customHeight="1" x14ac:dyDescent="0.15">
      <c r="A335" s="22" t="s">
        <v>80</v>
      </c>
      <c r="B335" s="23">
        <f>VLOOKUP($A335, focusarea_loads!$A$1:$R$83, N335, FALSE)</f>
        <v>874.26859999999999</v>
      </c>
      <c r="C335" s="23">
        <f t="shared" si="386"/>
        <v>271.02326600000004</v>
      </c>
      <c r="D335" s="23">
        <f>VLOOKUP($A335, focusarea_loads!$A$1:$R$83, P335, FALSE)</f>
        <v>473.04259999999999</v>
      </c>
      <c r="E335" s="23">
        <f>VLOOKUP($A335, focusarea_loads!$A$1:$R$83, Q335, FALSE)</f>
        <v>0</v>
      </c>
      <c r="F335" s="23">
        <f>VLOOKUP($A335, focusarea_loads!$A$1:$R$83, R335, FALSE)</f>
        <v>202.01933399999999</v>
      </c>
      <c r="G335" s="24">
        <f t="shared" si="387"/>
        <v>64.464099999999974</v>
      </c>
      <c r="H335" s="23">
        <f>VLOOKUP($A335, focusarea_loads!$A$1:$R$83, T335, FALSE)</f>
        <v>137.55523400000001</v>
      </c>
      <c r="I335" s="23">
        <f>VLOOKUP($A335, focusarea_loads!$A$1:$R$83, U335, FALSE)</f>
        <v>0</v>
      </c>
      <c r="J335" s="25"/>
      <c r="K335" s="26">
        <f t="shared" si="388"/>
        <v>0.31909866607123838</v>
      </c>
      <c r="L335" s="26">
        <f t="shared" si="389"/>
        <v>0.68090133392876162</v>
      </c>
      <c r="M335" s="26"/>
      <c r="N335" s="51">
        <f t="shared" si="390"/>
        <v>4</v>
      </c>
      <c r="O335" s="51"/>
      <c r="P335" s="51">
        <f t="shared" ref="P335:R335" si="393">P334</f>
        <v>5</v>
      </c>
      <c r="Q335" s="51">
        <f t="shared" si="393"/>
        <v>8</v>
      </c>
      <c r="R335" s="51">
        <f t="shared" si="393"/>
        <v>14</v>
      </c>
      <c r="S335" s="51"/>
      <c r="T335" s="51">
        <f t="shared" ref="T335:U335" si="394">T334</f>
        <v>17</v>
      </c>
      <c r="U335" s="51">
        <f t="shared" si="394"/>
        <v>11</v>
      </c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5" customHeight="1" x14ac:dyDescent="0.15">
      <c r="A336" s="22" t="s">
        <v>81</v>
      </c>
      <c r="B336" s="23">
        <f>VLOOKUP($A336, focusarea_loads!$A$1:$R$83, N336, FALSE)</f>
        <v>101.9881</v>
      </c>
      <c r="C336" s="23">
        <f t="shared" si="386"/>
        <v>31.616310999999989</v>
      </c>
      <c r="D336" s="23">
        <f>VLOOKUP($A336, focusarea_loads!$A$1:$R$83, P336, FALSE)</f>
        <v>27.442</v>
      </c>
      <c r="E336" s="23">
        <f>VLOOKUP($A336, focusarea_loads!$A$1:$R$83, Q336, FALSE)</f>
        <v>0</v>
      </c>
      <c r="F336" s="23">
        <f>VLOOKUP($A336, focusarea_loads!$A$1:$R$83, R336, FALSE)</f>
        <v>-4.1743109999999897</v>
      </c>
      <c r="G336" s="24">
        <f t="shared" si="387"/>
        <v>0</v>
      </c>
      <c r="H336" s="23">
        <f>VLOOKUP($A336, focusarea_loads!$A$1:$R$83, T336, FALSE)</f>
        <v>-4.1743109999999897</v>
      </c>
      <c r="I336" s="23">
        <f>VLOOKUP($A336, focusarea_loads!$A$1:$R$83, U336, FALSE)</f>
        <v>0</v>
      </c>
      <c r="J336" s="25"/>
      <c r="K336" s="26" t="str">
        <f t="shared" si="388"/>
        <v>--</v>
      </c>
      <c r="L336" s="26" t="str">
        <f t="shared" si="389"/>
        <v>--</v>
      </c>
      <c r="M336" s="26"/>
      <c r="N336" s="51">
        <f t="shared" si="390"/>
        <v>4</v>
      </c>
      <c r="O336" s="51"/>
      <c r="P336" s="51">
        <f t="shared" ref="P336:R336" si="395">P335</f>
        <v>5</v>
      </c>
      <c r="Q336" s="51">
        <f t="shared" si="395"/>
        <v>8</v>
      </c>
      <c r="R336" s="51">
        <f t="shared" si="395"/>
        <v>14</v>
      </c>
      <c r="S336" s="51"/>
      <c r="T336" s="51">
        <f t="shared" ref="T336:U336" si="396">T335</f>
        <v>17</v>
      </c>
      <c r="U336" s="51">
        <f t="shared" si="396"/>
        <v>11</v>
      </c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5" customHeight="1" x14ac:dyDescent="0.15">
      <c r="A337" s="22" t="s">
        <v>82</v>
      </c>
      <c r="B337" s="23">
        <f>VLOOKUP($A337, focusarea_loads!$A$1:$R$83, N337, FALSE)</f>
        <v>337.88940000000002</v>
      </c>
      <c r="C337" s="23">
        <f t="shared" si="386"/>
        <v>104.74571400000001</v>
      </c>
      <c r="D337" s="23">
        <f>VLOOKUP($A337, focusarea_loads!$A$1:$R$83, P337, FALSE)</f>
        <v>142.1748</v>
      </c>
      <c r="E337" s="23">
        <f>VLOOKUP($A337, focusarea_loads!$A$1:$R$83, Q337, FALSE)</f>
        <v>0</v>
      </c>
      <c r="F337" s="23">
        <f>VLOOKUP($A337, focusarea_loads!$A$1:$R$83, R337, FALSE)</f>
        <v>37.429085999999998</v>
      </c>
      <c r="G337" s="24">
        <f t="shared" si="387"/>
        <v>7.5472000000000996</v>
      </c>
      <c r="H337" s="23">
        <f>VLOOKUP($A337, focusarea_loads!$A$1:$R$83, T337, FALSE)</f>
        <v>29.881885999999898</v>
      </c>
      <c r="I337" s="23">
        <f>VLOOKUP($A337, focusarea_loads!$A$1:$R$83, U337, FALSE)</f>
        <v>0</v>
      </c>
      <c r="J337" s="25"/>
      <c r="K337" s="26">
        <f t="shared" si="388"/>
        <v>0.20163997592674585</v>
      </c>
      <c r="L337" s="26">
        <f t="shared" si="389"/>
        <v>0.79836002407325413</v>
      </c>
      <c r="M337" s="26"/>
      <c r="N337" s="51">
        <f t="shared" si="390"/>
        <v>4</v>
      </c>
      <c r="O337" s="51"/>
      <c r="P337" s="51">
        <f t="shared" ref="P337:R337" si="397">P336</f>
        <v>5</v>
      </c>
      <c r="Q337" s="51">
        <f t="shared" si="397"/>
        <v>8</v>
      </c>
      <c r="R337" s="51">
        <f t="shared" si="397"/>
        <v>14</v>
      </c>
      <c r="S337" s="51"/>
      <c r="T337" s="51">
        <f t="shared" ref="T337:U337" si="398">T336</f>
        <v>17</v>
      </c>
      <c r="U337" s="51">
        <f t="shared" si="398"/>
        <v>11</v>
      </c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5" customHeight="1" x14ac:dyDescent="0.15">
      <c r="A338" s="22" t="s">
        <v>83</v>
      </c>
      <c r="B338" s="23">
        <f>VLOOKUP($A338, focusarea_loads!$A$1:$R$83, N338, FALSE)</f>
        <v>316.57010000000002</v>
      </c>
      <c r="C338" s="23">
        <f t="shared" si="386"/>
        <v>98.136730999999997</v>
      </c>
      <c r="D338" s="23">
        <f>VLOOKUP($A338, focusarea_loads!$A$1:$R$83, P338, FALSE)</f>
        <v>254.1737</v>
      </c>
      <c r="E338" s="23">
        <f>VLOOKUP($A338, focusarea_loads!$A$1:$R$83, Q338, FALSE)</f>
        <v>0</v>
      </c>
      <c r="F338" s="23">
        <f>VLOOKUP($A338, focusarea_loads!$A$1:$R$83, R338, FALSE)</f>
        <v>156.036969</v>
      </c>
      <c r="G338" s="24">
        <f t="shared" si="387"/>
        <v>1.8588000000000022</v>
      </c>
      <c r="H338" s="23">
        <f>VLOOKUP($A338, focusarea_loads!$A$1:$R$83, T338, FALSE)</f>
        <v>154.178169</v>
      </c>
      <c r="I338" s="23">
        <f>VLOOKUP($A338, focusarea_loads!$A$1:$R$83, U338, FALSE)</f>
        <v>0</v>
      </c>
      <c r="J338" s="25"/>
      <c r="K338" s="26">
        <f t="shared" si="388"/>
        <v>1.1912561567380882E-2</v>
      </c>
      <c r="L338" s="26">
        <f t="shared" si="389"/>
        <v>0.98808743843261915</v>
      </c>
      <c r="M338" s="26"/>
      <c r="N338" s="51">
        <f t="shared" si="390"/>
        <v>4</v>
      </c>
      <c r="O338" s="51"/>
      <c r="P338" s="51">
        <f t="shared" ref="P338:R338" si="399">P337</f>
        <v>5</v>
      </c>
      <c r="Q338" s="51">
        <f t="shared" si="399"/>
        <v>8</v>
      </c>
      <c r="R338" s="51">
        <f t="shared" si="399"/>
        <v>14</v>
      </c>
      <c r="S338" s="51"/>
      <c r="T338" s="51">
        <f t="shared" ref="T338:U338" si="400">T337</f>
        <v>17</v>
      </c>
      <c r="U338" s="51">
        <f t="shared" si="400"/>
        <v>11</v>
      </c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5" customHeight="1" x14ac:dyDescent="0.15">
      <c r="A339" s="22" t="s">
        <v>84</v>
      </c>
      <c r="B339" s="23">
        <f>VLOOKUP($A339, focusarea_loads!$A$1:$R$83, N339, FALSE)</f>
        <v>940.48559999999998</v>
      </c>
      <c r="C339" s="23">
        <f t="shared" si="386"/>
        <v>291.55053600000002</v>
      </c>
      <c r="D339" s="23">
        <f>VLOOKUP($A339, focusarea_loads!$A$1:$R$83, P339, FALSE)</f>
        <v>399.59910000000002</v>
      </c>
      <c r="E339" s="23">
        <f>VLOOKUP($A339, focusarea_loads!$A$1:$R$83, Q339, FALSE)</f>
        <v>0</v>
      </c>
      <c r="F339" s="23">
        <f>VLOOKUP($A339, focusarea_loads!$A$1:$R$83, R339, FALSE)</f>
        <v>108.048564</v>
      </c>
      <c r="G339" s="24">
        <f t="shared" si="387"/>
        <v>0</v>
      </c>
      <c r="H339" s="23">
        <f>VLOOKUP($A339, focusarea_loads!$A$1:$R$83, T339, FALSE)</f>
        <v>108.048564</v>
      </c>
      <c r="I339" s="23">
        <f>VLOOKUP($A339, focusarea_loads!$A$1:$R$83, U339, FALSE)</f>
        <v>0</v>
      </c>
      <c r="J339" s="25"/>
      <c r="K339" s="26">
        <f t="shared" si="388"/>
        <v>0</v>
      </c>
      <c r="L339" s="26">
        <f t="shared" si="389"/>
        <v>1</v>
      </c>
      <c r="M339" s="26"/>
      <c r="N339" s="51">
        <f t="shared" si="390"/>
        <v>4</v>
      </c>
      <c r="O339" s="51"/>
      <c r="P339" s="51">
        <f t="shared" ref="P339:R339" si="401">P338</f>
        <v>5</v>
      </c>
      <c r="Q339" s="51">
        <f t="shared" si="401"/>
        <v>8</v>
      </c>
      <c r="R339" s="51">
        <f t="shared" si="401"/>
        <v>14</v>
      </c>
      <c r="S339" s="51"/>
      <c r="T339" s="51">
        <f t="shared" ref="T339:U339" si="402">T338</f>
        <v>17</v>
      </c>
      <c r="U339" s="51">
        <f t="shared" si="402"/>
        <v>11</v>
      </c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5" customHeight="1" x14ac:dyDescent="0.15">
      <c r="A340" s="22" t="s">
        <v>85</v>
      </c>
      <c r="B340" s="23">
        <f>VLOOKUP($A340, focusarea_loads!$A$1:$R$83, N340, FALSE)</f>
        <v>296.33089999999999</v>
      </c>
      <c r="C340" s="23">
        <f t="shared" si="386"/>
        <v>91.862579000000011</v>
      </c>
      <c r="D340" s="23">
        <f>VLOOKUP($A340, focusarea_loads!$A$1:$R$83, P340, FALSE)</f>
        <v>218.7373</v>
      </c>
      <c r="E340" s="23">
        <f>VLOOKUP($A340, focusarea_loads!$A$1:$R$83, Q340, FALSE)</f>
        <v>0</v>
      </c>
      <c r="F340" s="23">
        <f>VLOOKUP($A340, focusarea_loads!$A$1:$R$83, R340, FALSE)</f>
        <v>126.87472099999999</v>
      </c>
      <c r="G340" s="24">
        <f t="shared" si="387"/>
        <v>0</v>
      </c>
      <c r="H340" s="23">
        <f>VLOOKUP($A340, focusarea_loads!$A$1:$R$83, T340, FALSE)</f>
        <v>126.87472099999999</v>
      </c>
      <c r="I340" s="23">
        <f>VLOOKUP($A340, focusarea_loads!$A$1:$R$83, U340, FALSE)</f>
        <v>0</v>
      </c>
      <c r="J340" s="25"/>
      <c r="K340" s="26">
        <f t="shared" si="388"/>
        <v>0</v>
      </c>
      <c r="L340" s="26">
        <f t="shared" si="389"/>
        <v>1</v>
      </c>
      <c r="M340" s="26"/>
      <c r="N340" s="51">
        <f t="shared" si="390"/>
        <v>4</v>
      </c>
      <c r="O340" s="51"/>
      <c r="P340" s="51">
        <f t="shared" ref="P340:R340" si="403">P339</f>
        <v>5</v>
      </c>
      <c r="Q340" s="51">
        <f t="shared" si="403"/>
        <v>8</v>
      </c>
      <c r="R340" s="51">
        <f t="shared" si="403"/>
        <v>14</v>
      </c>
      <c r="S340" s="51"/>
      <c r="T340" s="51">
        <f t="shared" ref="T340:U340" si="404">T339</f>
        <v>17</v>
      </c>
      <c r="U340" s="51">
        <f t="shared" si="404"/>
        <v>11</v>
      </c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5" customHeight="1" x14ac:dyDescent="0.15">
      <c r="A341" s="22" t="s">
        <v>86</v>
      </c>
      <c r="B341" s="23">
        <f>VLOOKUP($A341, focusarea_loads!$A$1:$R$83, N341, FALSE)</f>
        <v>194.2567</v>
      </c>
      <c r="C341" s="23">
        <f t="shared" si="386"/>
        <v>60.219577000000015</v>
      </c>
      <c r="D341" s="23">
        <f>VLOOKUP($A341, focusarea_loads!$A$1:$R$83, P341, FALSE)</f>
        <v>205.80350000000001</v>
      </c>
      <c r="E341" s="23">
        <f>VLOOKUP($A341, focusarea_loads!$A$1:$R$83, Q341, FALSE)</f>
        <v>0</v>
      </c>
      <c r="F341" s="23">
        <f>VLOOKUP($A341, focusarea_loads!$A$1:$R$83, R341, FALSE)</f>
        <v>145.583923</v>
      </c>
      <c r="G341" s="24">
        <f t="shared" si="387"/>
        <v>0</v>
      </c>
      <c r="H341" s="23">
        <f>VLOOKUP($A341, focusarea_loads!$A$1:$R$83, T341, FALSE)</f>
        <v>145.583923</v>
      </c>
      <c r="I341" s="23">
        <f>VLOOKUP($A341, focusarea_loads!$A$1:$R$83, U341, FALSE)</f>
        <v>0</v>
      </c>
      <c r="J341" s="25"/>
      <c r="K341" s="26">
        <f t="shared" si="388"/>
        <v>0</v>
      </c>
      <c r="L341" s="26">
        <f t="shared" si="389"/>
        <v>1</v>
      </c>
      <c r="M341" s="26"/>
      <c r="N341" s="51">
        <f t="shared" si="390"/>
        <v>4</v>
      </c>
      <c r="O341" s="51"/>
      <c r="P341" s="51">
        <f t="shared" ref="P341:R341" si="405">P340</f>
        <v>5</v>
      </c>
      <c r="Q341" s="51">
        <f t="shared" si="405"/>
        <v>8</v>
      </c>
      <c r="R341" s="51">
        <f t="shared" si="405"/>
        <v>14</v>
      </c>
      <c r="S341" s="51"/>
      <c r="T341" s="51">
        <f t="shared" ref="T341:U341" si="406">T340</f>
        <v>17</v>
      </c>
      <c r="U341" s="51">
        <f t="shared" si="406"/>
        <v>11</v>
      </c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5" customHeight="1" x14ac:dyDescent="0.15">
      <c r="A342" s="22" t="s">
        <v>87</v>
      </c>
      <c r="B342" s="23">
        <f>VLOOKUP($A342, focusarea_loads!$A$1:$R$83, N342, FALSE)</f>
        <v>361.0872</v>
      </c>
      <c r="C342" s="23">
        <f t="shared" si="386"/>
        <v>111.937032</v>
      </c>
      <c r="D342" s="23">
        <f>VLOOKUP($A342, focusarea_loads!$A$1:$R$83, P342, FALSE)</f>
        <v>203.18340000000001</v>
      </c>
      <c r="E342" s="23">
        <f>VLOOKUP($A342, focusarea_loads!$A$1:$R$83, Q342, FALSE)</f>
        <v>0</v>
      </c>
      <c r="F342" s="23">
        <f>VLOOKUP($A342, focusarea_loads!$A$1:$R$83, R342, FALSE)</f>
        <v>91.246368000000004</v>
      </c>
      <c r="G342" s="24">
        <f t="shared" si="387"/>
        <v>0.15250000000010289</v>
      </c>
      <c r="H342" s="23">
        <f>VLOOKUP($A342, focusarea_loads!$A$1:$R$83, T342, FALSE)</f>
        <v>91.093867999999901</v>
      </c>
      <c r="I342" s="23">
        <f>VLOOKUP($A342, focusarea_loads!$A$1:$R$83, U342, FALSE)</f>
        <v>0</v>
      </c>
      <c r="J342" s="25"/>
      <c r="K342" s="26">
        <f t="shared" si="388"/>
        <v>1.6712993990084391E-3</v>
      </c>
      <c r="L342" s="26">
        <f t="shared" si="389"/>
        <v>0.99832870060099155</v>
      </c>
      <c r="M342" s="26"/>
      <c r="N342" s="51">
        <f t="shared" si="390"/>
        <v>4</v>
      </c>
      <c r="O342" s="51"/>
      <c r="P342" s="51">
        <f t="shared" ref="P342:R342" si="407">P341</f>
        <v>5</v>
      </c>
      <c r="Q342" s="51">
        <f t="shared" si="407"/>
        <v>8</v>
      </c>
      <c r="R342" s="51">
        <f t="shared" si="407"/>
        <v>14</v>
      </c>
      <c r="S342" s="51"/>
      <c r="T342" s="51">
        <f t="shared" ref="T342:U342" si="408">T341</f>
        <v>17</v>
      </c>
      <c r="U342" s="51">
        <f t="shared" si="408"/>
        <v>11</v>
      </c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5" customHeight="1" x14ac:dyDescent="0.15">
      <c r="A343" s="22" t="s">
        <v>88</v>
      </c>
      <c r="B343" s="23">
        <f>VLOOKUP($A343, focusarea_loads!$A$1:$R$83, N343, FALSE)</f>
        <v>268.64980000000003</v>
      </c>
      <c r="C343" s="23">
        <f t="shared" si="386"/>
        <v>83.281438000001017</v>
      </c>
      <c r="D343" s="23">
        <f>VLOOKUP($A343, focusarea_loads!$A$1:$R$83, P343, FALSE)</f>
        <v>197.37190000000001</v>
      </c>
      <c r="E343" s="23">
        <f>VLOOKUP($A343, focusarea_loads!$A$1:$R$83, Q343, FALSE)</f>
        <v>0</v>
      </c>
      <c r="F343" s="23">
        <f>VLOOKUP($A343, focusarea_loads!$A$1:$R$83, R343, FALSE)</f>
        <v>114.09046199999899</v>
      </c>
      <c r="G343" s="24">
        <f t="shared" si="387"/>
        <v>0</v>
      </c>
      <c r="H343" s="23">
        <f>VLOOKUP($A343, focusarea_loads!$A$1:$R$83, T343, FALSE)</f>
        <v>114.09046199999899</v>
      </c>
      <c r="I343" s="23">
        <f>VLOOKUP($A343, focusarea_loads!$A$1:$R$83, U343, FALSE)</f>
        <v>0</v>
      </c>
      <c r="J343" s="25"/>
      <c r="K343" s="26">
        <f t="shared" si="388"/>
        <v>0</v>
      </c>
      <c r="L343" s="26">
        <f t="shared" si="389"/>
        <v>1</v>
      </c>
      <c r="M343" s="26"/>
      <c r="N343" s="51">
        <f t="shared" si="390"/>
        <v>4</v>
      </c>
      <c r="O343" s="51"/>
      <c r="P343" s="51">
        <f t="shared" ref="P343:R343" si="409">P342</f>
        <v>5</v>
      </c>
      <c r="Q343" s="51">
        <f t="shared" si="409"/>
        <v>8</v>
      </c>
      <c r="R343" s="51">
        <f t="shared" si="409"/>
        <v>14</v>
      </c>
      <c r="S343" s="51"/>
      <c r="T343" s="51">
        <f t="shared" ref="T343:U343" si="410">T342</f>
        <v>17</v>
      </c>
      <c r="U343" s="51">
        <f t="shared" si="410"/>
        <v>11</v>
      </c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5" customHeight="1" x14ac:dyDescent="0.15">
      <c r="A344" s="28" t="s">
        <v>126</v>
      </c>
      <c r="B344" s="23">
        <f>VLOOKUP($A307, cluster_load_noFA!$A$1:$P$10, N344, FALSE)</f>
        <v>40784.946000000004</v>
      </c>
      <c r="C344" s="23">
        <f>D344 - SUM(E344:F344)</f>
        <v>12643.333299999998</v>
      </c>
      <c r="D344" s="23">
        <f>VLOOKUP($A307, cluster_load_noFA!$A$1:$P$10, P344, FALSE)</f>
        <v>51755.246099999997</v>
      </c>
      <c r="E344" s="23">
        <f>VLOOKUP($A307, cluster_load_noFA!$A$1:$P$10, Q344, FALSE)</f>
        <v>22942.813999999998</v>
      </c>
      <c r="F344" s="23">
        <f>VLOOKUP($A307, cluster_load_noFA!$A$1:$P$10, F$16, FALSE)</f>
        <v>16169.0988</v>
      </c>
      <c r="G344" s="24">
        <f t="shared" si="387"/>
        <v>11.842999999998938</v>
      </c>
      <c r="H344" s="23">
        <f>VLOOKUP($A307, cluster_load_noFA!$A$1:$P$10, T344, FALSE)</f>
        <v>16157.255800000001</v>
      </c>
      <c r="I344" s="23">
        <f>VLOOKUP($A307, cluster_load_noFA!$A$1:$P$10, U344, FALSE)</f>
        <v>229.546728</v>
      </c>
      <c r="J344" s="25"/>
      <c r="K344" s="26">
        <f t="shared" si="388"/>
        <v>7.3244651087164716E-4</v>
      </c>
      <c r="L344" s="26">
        <f t="shared" si="389"/>
        <v>0.99926755348912832</v>
      </c>
      <c r="M344" s="26"/>
      <c r="N344" s="55">
        <f t="shared" ref="N344:U344" si="411">B329</f>
        <v>2</v>
      </c>
      <c r="O344" s="55">
        <f t="shared" si="411"/>
        <v>0</v>
      </c>
      <c r="P344" s="55">
        <f t="shared" si="411"/>
        <v>3</v>
      </c>
      <c r="Q344" s="55">
        <f t="shared" si="411"/>
        <v>6</v>
      </c>
      <c r="R344" s="55">
        <f t="shared" si="411"/>
        <v>12</v>
      </c>
      <c r="S344" s="55">
        <f t="shared" si="411"/>
        <v>0</v>
      </c>
      <c r="T344" s="55">
        <f t="shared" si="411"/>
        <v>15</v>
      </c>
      <c r="U344" s="55">
        <f t="shared" si="411"/>
        <v>9</v>
      </c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5" customHeight="1" x14ac:dyDescent="0.15">
      <c r="A345" s="28"/>
      <c r="B345" s="25"/>
      <c r="C345" s="25"/>
      <c r="D345" s="25"/>
      <c r="E345" s="25"/>
      <c r="F345" s="25"/>
      <c r="G345" s="29"/>
      <c r="H345" s="25"/>
      <c r="I345" s="25"/>
      <c r="J345" s="25"/>
      <c r="K345" s="25"/>
      <c r="L345" s="25"/>
      <c r="M345" s="25"/>
      <c r="N345" s="25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5" customHeight="1" x14ac:dyDescent="0.15">
      <c r="A346" s="30" t="s">
        <v>127</v>
      </c>
      <c r="B346" s="31">
        <f t="shared" ref="B346:I346" si="412">SUM(B333:B344)</f>
        <v>44855.114100000006</v>
      </c>
      <c r="C346" s="31">
        <f t="shared" si="412"/>
        <v>13905.085410999998</v>
      </c>
      <c r="D346" s="31">
        <f t="shared" si="412"/>
        <v>54380.292999999998</v>
      </c>
      <c r="E346" s="31">
        <f t="shared" si="412"/>
        <v>22942.813999999998</v>
      </c>
      <c r="F346" s="31">
        <f t="shared" si="412"/>
        <v>17532.393588999999</v>
      </c>
      <c r="G346" s="31">
        <f t="shared" si="412"/>
        <v>85.86559999999912</v>
      </c>
      <c r="H346" s="31">
        <f t="shared" si="412"/>
        <v>17446.527988999998</v>
      </c>
      <c r="I346" s="31">
        <f t="shared" si="412"/>
        <v>229.546728</v>
      </c>
      <c r="J346" s="32"/>
      <c r="K346" s="33">
        <f t="shared" ref="K346" si="413">IF($F346&lt;0, "--", G346/$F346)</f>
        <v>4.8975400628623843E-3</v>
      </c>
      <c r="L346" s="33">
        <f t="shared" ref="L346" si="414">IF($F346&lt;0, "--", H346/$F346)</f>
        <v>0.99510245993713753</v>
      </c>
      <c r="M346" s="47"/>
      <c r="N346" s="4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5" customHeight="1" x14ac:dyDescent="0.15">
      <c r="A347" s="44"/>
      <c r="B347" s="45"/>
      <c r="C347" s="45"/>
      <c r="D347" s="45"/>
      <c r="E347" s="45"/>
      <c r="F347" s="45"/>
      <c r="G347" s="45"/>
      <c r="H347" s="45"/>
      <c r="I347" s="45"/>
      <c r="J347" s="46"/>
      <c r="K347" s="47"/>
      <c r="L347" s="47"/>
      <c r="M347" s="47"/>
      <c r="N347" s="4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5" customHeight="1" x14ac:dyDescent="0.15">
      <c r="B348" s="43">
        <v>4</v>
      </c>
      <c r="D348" s="42">
        <f>MATCH(D352,focusarea_loads!$A$1:$R$1,0)</f>
        <v>7</v>
      </c>
      <c r="E348" s="42"/>
      <c r="F348" s="42">
        <f>MATCH(F352,focusarea_loads!$A$1:$R$1,0)</f>
        <v>15</v>
      </c>
      <c r="G348" s="42"/>
      <c r="H348" s="42">
        <f>MATCH(H352,focusarea_loads!$A$1:$R$1,0)</f>
        <v>18</v>
      </c>
      <c r="I348" s="42">
        <f>MATCH(I352,focusarea_loads!$A$1:$R$1,0)</f>
        <v>12</v>
      </c>
    </row>
    <row r="349" spans="1:33" ht="17" customHeight="1" x14ac:dyDescent="0.15">
      <c r="A349" s="41"/>
      <c r="B349" s="43">
        <v>2</v>
      </c>
      <c r="D349" s="42">
        <f>MATCH(D352,cluster_load_noFA!$A$1:$P$1,0)</f>
        <v>5</v>
      </c>
      <c r="E349" s="42"/>
      <c r="F349" s="42">
        <f>MATCH(F352,cluster_load_noFA!$A$1:$P$1,0)</f>
        <v>13</v>
      </c>
      <c r="G349" s="42"/>
      <c r="H349" s="42">
        <f>MATCH(H352,cluster_load_noFA!$A$1:$P$1,0)</f>
        <v>16</v>
      </c>
      <c r="I349" s="42">
        <f>MATCH(I352,cluster_load_noFA!$A$1:$P$1,0)</f>
        <v>10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5" customHeight="1" x14ac:dyDescent="0.15">
      <c r="A350" s="12" t="s">
        <v>125</v>
      </c>
      <c r="B350" s="13"/>
      <c r="C350" s="14" t="s">
        <v>124</v>
      </c>
      <c r="D350" s="15" t="s">
        <v>110</v>
      </c>
      <c r="E350" s="15"/>
      <c r="F350" s="16"/>
      <c r="G350" s="15"/>
      <c r="H350" s="15"/>
      <c r="I350" s="15"/>
      <c r="J350" s="17"/>
      <c r="K350" s="15" t="s">
        <v>111</v>
      </c>
      <c r="L350" s="15"/>
      <c r="M350" s="53"/>
      <c r="N350" s="53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s="40" customFormat="1" ht="34" customHeight="1" x14ac:dyDescent="0.15">
      <c r="A351" s="39" t="str">
        <f>_xlfn.CONCAT(A307," Cluster")</f>
        <v>Schuylkill Highlands Cluster</v>
      </c>
      <c r="B351" s="18" t="s">
        <v>112</v>
      </c>
      <c r="C351" s="18" t="s">
        <v>113</v>
      </c>
      <c r="D351" s="18" t="s">
        <v>114</v>
      </c>
      <c r="E351" s="18" t="s">
        <v>115</v>
      </c>
      <c r="F351" s="18" t="s">
        <v>116</v>
      </c>
      <c r="G351" s="18" t="s">
        <v>117</v>
      </c>
      <c r="H351" s="18" t="s">
        <v>118</v>
      </c>
      <c r="I351" s="18" t="s">
        <v>119</v>
      </c>
      <c r="J351" s="18"/>
      <c r="K351" s="18" t="s">
        <v>120</v>
      </c>
      <c r="L351" s="18" t="s">
        <v>121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5" customHeight="1" x14ac:dyDescent="0.15">
      <c r="A352" s="36"/>
      <c r="B352" s="36"/>
      <c r="C352" s="36"/>
      <c r="D352" s="19" t="s">
        <v>6</v>
      </c>
      <c r="E352" s="36"/>
      <c r="F352" s="19" t="s">
        <v>14</v>
      </c>
      <c r="G352" s="36"/>
      <c r="H352" s="19" t="s">
        <v>17</v>
      </c>
      <c r="I352" s="19" t="s">
        <v>11</v>
      </c>
      <c r="J352" s="36"/>
      <c r="K352" s="56" t="s">
        <v>122</v>
      </c>
      <c r="L352" s="57"/>
      <c r="M352" s="54"/>
      <c r="N352" s="54"/>
      <c r="O352" s="37"/>
      <c r="P352" s="37"/>
      <c r="Q352" s="37"/>
      <c r="R352" s="38"/>
      <c r="S352" s="37"/>
      <c r="T352" s="37"/>
      <c r="U352" s="37"/>
      <c r="V352" s="37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spans="1:33" ht="15" customHeight="1" x14ac:dyDescent="0.15">
      <c r="A353" s="22" t="s">
        <v>77</v>
      </c>
      <c r="B353" s="23">
        <f>VLOOKUP($A353, focusarea_loads!$A$1:$R$83, N353, FALSE)</f>
        <v>354.08929999999998</v>
      </c>
      <c r="C353" s="23">
        <f>D353 - SUM(E353:F353)</f>
        <v>327107.69533999998</v>
      </c>
      <c r="D353" s="23">
        <f>VLOOKUP($A353, focusarea_loads!$A$1:$R$83, P353, FALSE)</f>
        <v>196648.94140000001</v>
      </c>
      <c r="E353" s="23">
        <v>0</v>
      </c>
      <c r="F353" s="23">
        <f>VLOOKUP($A353, focusarea_loads!$A$1:$R$83, R353, FALSE)</f>
        <v>-130458.75394</v>
      </c>
      <c r="G353" s="24">
        <f>F353-H353</f>
        <v>0</v>
      </c>
      <c r="H353" s="23">
        <f>VLOOKUP($A353, focusarea_loads!$A$1:$R$83, T353, FALSE)</f>
        <v>-130458.75394</v>
      </c>
      <c r="I353" s="23">
        <f>VLOOKUP($A353, focusarea_loads!$A$1:$R$83, U353, FALSE)</f>
        <v>0</v>
      </c>
      <c r="J353" s="25"/>
      <c r="K353" s="26" t="str">
        <f>IF($F353&lt;0, "--", G353/$F353)</f>
        <v>--</v>
      </c>
      <c r="L353" s="26" t="str">
        <f>IF($F353&lt;0, "--", H353/$F353)</f>
        <v>--</v>
      </c>
      <c r="M353" s="26"/>
      <c r="N353" s="52">
        <f t="shared" ref="N353" si="415">B348</f>
        <v>4</v>
      </c>
      <c r="O353" s="52"/>
      <c r="P353" s="52">
        <f>D348</f>
        <v>7</v>
      </c>
      <c r="Q353" s="52">
        <f>E348</f>
        <v>0</v>
      </c>
      <c r="R353" s="52">
        <f>F348</f>
        <v>15</v>
      </c>
      <c r="S353" s="52"/>
      <c r="T353" s="52">
        <f>H348</f>
        <v>18</v>
      </c>
      <c r="U353" s="52">
        <f>I348</f>
        <v>12</v>
      </c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5" customHeight="1" x14ac:dyDescent="0.15">
      <c r="A354" s="22" t="s">
        <v>79</v>
      </c>
      <c r="B354" s="23">
        <f>VLOOKUP($A354, focusarea_loads!$A$1:$R$83, N354, FALSE)</f>
        <v>24.552399999999999</v>
      </c>
      <c r="C354" s="23">
        <f t="shared" ref="C354:C363" si="416">D354 - SUM(E354:F354)</f>
        <v>22681.5071199999</v>
      </c>
      <c r="D354" s="23">
        <f>VLOOKUP($A354, focusarea_loads!$A$1:$R$83, P354, FALSE)</f>
        <v>5082.1950999999999</v>
      </c>
      <c r="E354" s="23">
        <v>0</v>
      </c>
      <c r="F354" s="23">
        <f>VLOOKUP($A354, focusarea_loads!$A$1:$R$83, R354, FALSE)</f>
        <v>-17599.312019999899</v>
      </c>
      <c r="G354" s="24">
        <f t="shared" ref="G354:G364" si="417">F354-H354</f>
        <v>0</v>
      </c>
      <c r="H354" s="23">
        <f>VLOOKUP($A354, focusarea_loads!$A$1:$R$83, T354, FALSE)</f>
        <v>-17599.312019999899</v>
      </c>
      <c r="I354" s="23">
        <f>VLOOKUP($A354, focusarea_loads!$A$1:$R$83, U354, FALSE)</f>
        <v>0</v>
      </c>
      <c r="J354" s="25"/>
      <c r="K354" s="26" t="str">
        <f t="shared" ref="K354:K364" si="418">IF($F354&lt;0, "--", G354/$F354)</f>
        <v>--</v>
      </c>
      <c r="L354" s="26" t="str">
        <f t="shared" ref="L354:L364" si="419">IF($F354&lt;0, "--", H354/$F354)</f>
        <v>--</v>
      </c>
      <c r="M354" s="26"/>
      <c r="N354" s="51">
        <f t="shared" ref="N354:N363" si="420">N353</f>
        <v>4</v>
      </c>
      <c r="O354" s="51"/>
      <c r="P354" s="51">
        <f>P353</f>
        <v>7</v>
      </c>
      <c r="Q354" s="51">
        <f t="shared" ref="Q354:R354" si="421">Q353</f>
        <v>0</v>
      </c>
      <c r="R354" s="51">
        <f t="shared" si="421"/>
        <v>15</v>
      </c>
      <c r="S354" s="51"/>
      <c r="T354" s="51">
        <f t="shared" ref="T354:U354" si="422">T353</f>
        <v>18</v>
      </c>
      <c r="U354" s="51">
        <f t="shared" si="422"/>
        <v>12</v>
      </c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5" customHeight="1" x14ac:dyDescent="0.15">
      <c r="A355" s="22" t="s">
        <v>80</v>
      </c>
      <c r="B355" s="23">
        <f>VLOOKUP($A355, focusarea_loads!$A$1:$R$83, N355, FALSE)</f>
        <v>874.26859999999999</v>
      </c>
      <c r="C355" s="23">
        <f t="shared" si="416"/>
        <v>807649.33267999894</v>
      </c>
      <c r="D355" s="23">
        <f>VLOOKUP($A355, focusarea_loads!$A$1:$R$83, P355, FALSE)</f>
        <v>220483.18169999999</v>
      </c>
      <c r="E355" s="23">
        <v>0</v>
      </c>
      <c r="F355" s="23">
        <f>VLOOKUP($A355, focusarea_loads!$A$1:$R$83, R355, FALSE)</f>
        <v>-587166.15097999899</v>
      </c>
      <c r="G355" s="24">
        <f t="shared" si="417"/>
        <v>5194.5025000000605</v>
      </c>
      <c r="H355" s="23">
        <f>VLOOKUP($A355, focusarea_loads!$A$1:$R$83, T355, FALSE)</f>
        <v>-592360.65347999905</v>
      </c>
      <c r="I355" s="23">
        <f>VLOOKUP($A355, focusarea_loads!$A$1:$R$83, U355, FALSE)</f>
        <v>0</v>
      </c>
      <c r="J355" s="25"/>
      <c r="K355" s="26" t="str">
        <f t="shared" si="418"/>
        <v>--</v>
      </c>
      <c r="L355" s="26" t="str">
        <f t="shared" si="419"/>
        <v>--</v>
      </c>
      <c r="M355" s="26"/>
      <c r="N355" s="51">
        <f t="shared" si="420"/>
        <v>4</v>
      </c>
      <c r="O355" s="51"/>
      <c r="P355" s="51">
        <f t="shared" ref="P355:R355" si="423">P354</f>
        <v>7</v>
      </c>
      <c r="Q355" s="51">
        <f t="shared" si="423"/>
        <v>0</v>
      </c>
      <c r="R355" s="51">
        <f t="shared" si="423"/>
        <v>15</v>
      </c>
      <c r="S355" s="51"/>
      <c r="T355" s="51">
        <f t="shared" ref="T355:U355" si="424">T354</f>
        <v>18</v>
      </c>
      <c r="U355" s="51">
        <f t="shared" si="424"/>
        <v>12</v>
      </c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5" customHeight="1" x14ac:dyDescent="0.15">
      <c r="A356" s="22" t="s">
        <v>81</v>
      </c>
      <c r="B356" s="23">
        <f>VLOOKUP($A356, focusarea_loads!$A$1:$R$83, N356, FALSE)</f>
        <v>101.9881</v>
      </c>
      <c r="C356" s="23">
        <f t="shared" si="416"/>
        <v>94216.606780000002</v>
      </c>
      <c r="D356" s="23">
        <f>VLOOKUP($A356, focusarea_loads!$A$1:$R$83, P356, FALSE)</f>
        <v>30421.342700000001</v>
      </c>
      <c r="E356" s="23">
        <v>0</v>
      </c>
      <c r="F356" s="23">
        <f>VLOOKUP($A356, focusarea_loads!$A$1:$R$83, R356, FALSE)</f>
        <v>-63795.264080000001</v>
      </c>
      <c r="G356" s="24">
        <f t="shared" si="417"/>
        <v>0</v>
      </c>
      <c r="H356" s="23">
        <f>VLOOKUP($A356, focusarea_loads!$A$1:$R$83, T356, FALSE)</f>
        <v>-63795.264080000001</v>
      </c>
      <c r="I356" s="23">
        <f>VLOOKUP($A356, focusarea_loads!$A$1:$R$83, U356, FALSE)</f>
        <v>0</v>
      </c>
      <c r="J356" s="25"/>
      <c r="K356" s="26" t="str">
        <f t="shared" si="418"/>
        <v>--</v>
      </c>
      <c r="L356" s="26" t="str">
        <f t="shared" si="419"/>
        <v>--</v>
      </c>
      <c r="M356" s="26"/>
      <c r="N356" s="51">
        <f t="shared" si="420"/>
        <v>4</v>
      </c>
      <c r="O356" s="51"/>
      <c r="P356" s="51">
        <f t="shared" ref="P356:R356" si="425">P355</f>
        <v>7</v>
      </c>
      <c r="Q356" s="51">
        <f t="shared" si="425"/>
        <v>0</v>
      </c>
      <c r="R356" s="51">
        <f t="shared" si="425"/>
        <v>15</v>
      </c>
      <c r="S356" s="51"/>
      <c r="T356" s="51">
        <f t="shared" ref="T356:U356" si="426">T355</f>
        <v>18</v>
      </c>
      <c r="U356" s="51">
        <f t="shared" si="426"/>
        <v>12</v>
      </c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5" customHeight="1" x14ac:dyDescent="0.15">
      <c r="A357" s="22" t="s">
        <v>82</v>
      </c>
      <c r="B357" s="23">
        <f>VLOOKUP($A357, focusarea_loads!$A$1:$R$83, N357, FALSE)</f>
        <v>337.88940000000002</v>
      </c>
      <c r="C357" s="23">
        <f t="shared" si="416"/>
        <v>312142.22772000002</v>
      </c>
      <c r="D357" s="23">
        <f>VLOOKUP($A357, focusarea_loads!$A$1:$R$83, P357, FALSE)</f>
        <v>108981.8239</v>
      </c>
      <c r="E357" s="23">
        <v>0</v>
      </c>
      <c r="F357" s="23">
        <f>VLOOKUP($A357, focusarea_loads!$A$1:$R$83, R357, FALSE)</f>
        <v>-203160.40382000001</v>
      </c>
      <c r="G357" s="24">
        <f t="shared" si="417"/>
        <v>4169.6512999999977</v>
      </c>
      <c r="H357" s="23">
        <f>VLOOKUP($A357, focusarea_loads!$A$1:$R$83, T357, FALSE)</f>
        <v>-207330.05512</v>
      </c>
      <c r="I357" s="23">
        <f>VLOOKUP($A357, focusarea_loads!$A$1:$R$83, U357, FALSE)</f>
        <v>0</v>
      </c>
      <c r="J357" s="25"/>
      <c r="K357" s="26" t="str">
        <f t="shared" si="418"/>
        <v>--</v>
      </c>
      <c r="L357" s="26" t="str">
        <f t="shared" si="419"/>
        <v>--</v>
      </c>
      <c r="M357" s="26"/>
      <c r="N357" s="51">
        <f t="shared" si="420"/>
        <v>4</v>
      </c>
      <c r="O357" s="51"/>
      <c r="P357" s="51">
        <f t="shared" ref="P357:R357" si="427">P356</f>
        <v>7</v>
      </c>
      <c r="Q357" s="51">
        <f t="shared" si="427"/>
        <v>0</v>
      </c>
      <c r="R357" s="51">
        <f t="shared" si="427"/>
        <v>15</v>
      </c>
      <c r="S357" s="51"/>
      <c r="T357" s="51">
        <f t="shared" ref="T357:U357" si="428">T356</f>
        <v>18</v>
      </c>
      <c r="U357" s="51">
        <f t="shared" si="428"/>
        <v>12</v>
      </c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5" customHeight="1" x14ac:dyDescent="0.15">
      <c r="A358" s="22" t="s">
        <v>83</v>
      </c>
      <c r="B358" s="23">
        <f>VLOOKUP($A358, focusarea_loads!$A$1:$R$83, N358, FALSE)</f>
        <v>316.57010000000002</v>
      </c>
      <c r="C358" s="23">
        <f t="shared" si="416"/>
        <v>292447.45838000096</v>
      </c>
      <c r="D358" s="23">
        <f>VLOOKUP($A358, focusarea_loads!$A$1:$R$83, P358, FALSE)</f>
        <v>619965.34719999996</v>
      </c>
      <c r="E358" s="23">
        <v>0</v>
      </c>
      <c r="F358" s="23">
        <f>VLOOKUP($A358, focusarea_loads!$A$1:$R$83, R358, FALSE)</f>
        <v>327517.888819999</v>
      </c>
      <c r="G358" s="24">
        <f t="shared" si="417"/>
        <v>6129.2032999990042</v>
      </c>
      <c r="H358" s="23">
        <f>VLOOKUP($A358, focusarea_loads!$A$1:$R$83, T358, FALSE)</f>
        <v>321388.68552</v>
      </c>
      <c r="I358" s="23">
        <f>VLOOKUP($A358, focusarea_loads!$A$1:$R$83, U358, FALSE)</f>
        <v>0</v>
      </c>
      <c r="J358" s="25"/>
      <c r="K358" s="26">
        <f t="shared" si="418"/>
        <v>1.8714102371878566E-2</v>
      </c>
      <c r="L358" s="26">
        <f t="shared" si="419"/>
        <v>0.98128589762812146</v>
      </c>
      <c r="M358" s="26"/>
      <c r="N358" s="51">
        <f t="shared" si="420"/>
        <v>4</v>
      </c>
      <c r="O358" s="51"/>
      <c r="P358" s="51">
        <f t="shared" ref="P358:R358" si="429">P357</f>
        <v>7</v>
      </c>
      <c r="Q358" s="51">
        <f t="shared" si="429"/>
        <v>0</v>
      </c>
      <c r="R358" s="51">
        <f t="shared" si="429"/>
        <v>15</v>
      </c>
      <c r="S358" s="51"/>
      <c r="T358" s="51">
        <f t="shared" ref="T358:U358" si="430">T357</f>
        <v>18</v>
      </c>
      <c r="U358" s="51">
        <f t="shared" si="430"/>
        <v>12</v>
      </c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5" customHeight="1" x14ac:dyDescent="0.15">
      <c r="A359" s="22" t="s">
        <v>84</v>
      </c>
      <c r="B359" s="23">
        <f>VLOOKUP($A359, focusarea_loads!$A$1:$R$83, N359, FALSE)</f>
        <v>940.48559999999998</v>
      </c>
      <c r="C359" s="23">
        <f t="shared" si="416"/>
        <v>868820.59727999894</v>
      </c>
      <c r="D359" s="23">
        <f>VLOOKUP($A359, focusarea_loads!$A$1:$R$83, P359, FALSE)</f>
        <v>201595.0863</v>
      </c>
      <c r="E359" s="23">
        <v>0</v>
      </c>
      <c r="F359" s="23">
        <f>VLOOKUP($A359, focusarea_loads!$A$1:$R$83, R359, FALSE)</f>
        <v>-667225.51097999897</v>
      </c>
      <c r="G359" s="24">
        <f t="shared" si="417"/>
        <v>0</v>
      </c>
      <c r="H359" s="23">
        <f>VLOOKUP($A359, focusarea_loads!$A$1:$R$83, T359, FALSE)</f>
        <v>-667225.51097999897</v>
      </c>
      <c r="I359" s="23">
        <f>VLOOKUP($A359, focusarea_loads!$A$1:$R$83, U359, FALSE)</f>
        <v>0</v>
      </c>
      <c r="J359" s="25"/>
      <c r="K359" s="26" t="str">
        <f t="shared" si="418"/>
        <v>--</v>
      </c>
      <c r="L359" s="26" t="str">
        <f t="shared" si="419"/>
        <v>--</v>
      </c>
      <c r="M359" s="26"/>
      <c r="N359" s="51">
        <f t="shared" si="420"/>
        <v>4</v>
      </c>
      <c r="O359" s="51"/>
      <c r="P359" s="51">
        <f t="shared" ref="P359:R359" si="431">P358</f>
        <v>7</v>
      </c>
      <c r="Q359" s="51">
        <f t="shared" si="431"/>
        <v>0</v>
      </c>
      <c r="R359" s="51">
        <f t="shared" si="431"/>
        <v>15</v>
      </c>
      <c r="S359" s="51"/>
      <c r="T359" s="51">
        <f t="shared" ref="T359:U359" si="432">T358</f>
        <v>18</v>
      </c>
      <c r="U359" s="51">
        <f t="shared" si="432"/>
        <v>12</v>
      </c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5" customHeight="1" x14ac:dyDescent="0.15">
      <c r="A360" s="22" t="s">
        <v>85</v>
      </c>
      <c r="B360" s="23">
        <f>VLOOKUP($A360, focusarea_loads!$A$1:$R$83, N360, FALSE)</f>
        <v>296.33089999999999</v>
      </c>
      <c r="C360" s="23">
        <f t="shared" si="416"/>
        <v>273750.48541999899</v>
      </c>
      <c r="D360" s="23">
        <f>VLOOKUP($A360, focusarea_loads!$A$1:$R$83, P360, FALSE)</f>
        <v>132268.72940000001</v>
      </c>
      <c r="E360" s="23">
        <v>0</v>
      </c>
      <c r="F360" s="23">
        <f>VLOOKUP($A360, focusarea_loads!$A$1:$R$83, R360, FALSE)</f>
        <v>-141481.75601999901</v>
      </c>
      <c r="G360" s="24">
        <f t="shared" si="417"/>
        <v>0</v>
      </c>
      <c r="H360" s="23">
        <f>VLOOKUP($A360, focusarea_loads!$A$1:$R$83, T360, FALSE)</f>
        <v>-141481.75601999901</v>
      </c>
      <c r="I360" s="23">
        <f>VLOOKUP($A360, focusarea_loads!$A$1:$R$83, U360, FALSE)</f>
        <v>0</v>
      </c>
      <c r="J360" s="25"/>
      <c r="K360" s="26" t="str">
        <f t="shared" si="418"/>
        <v>--</v>
      </c>
      <c r="L360" s="26" t="str">
        <f t="shared" si="419"/>
        <v>--</v>
      </c>
      <c r="M360" s="26"/>
      <c r="N360" s="51">
        <f t="shared" si="420"/>
        <v>4</v>
      </c>
      <c r="O360" s="51"/>
      <c r="P360" s="51">
        <f t="shared" ref="P360:R360" si="433">P359</f>
        <v>7</v>
      </c>
      <c r="Q360" s="51">
        <f t="shared" si="433"/>
        <v>0</v>
      </c>
      <c r="R360" s="51">
        <f t="shared" si="433"/>
        <v>15</v>
      </c>
      <c r="S360" s="51"/>
      <c r="T360" s="51">
        <f t="shared" ref="T360:U360" si="434">T359</f>
        <v>18</v>
      </c>
      <c r="U360" s="51">
        <f t="shared" si="434"/>
        <v>12</v>
      </c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5" customHeight="1" x14ac:dyDescent="0.15">
      <c r="A361" s="22" t="s">
        <v>86</v>
      </c>
      <c r="B361" s="23">
        <f>VLOOKUP($A361, focusarea_loads!$A$1:$R$83, N361, FALSE)</f>
        <v>194.2567</v>
      </c>
      <c r="C361" s="23">
        <f t="shared" si="416"/>
        <v>179454.33945999987</v>
      </c>
      <c r="D361" s="23">
        <f>VLOOKUP($A361, focusarea_loads!$A$1:$R$83, P361, FALSE)</f>
        <v>153728.48319999999</v>
      </c>
      <c r="E361" s="23">
        <v>0</v>
      </c>
      <c r="F361" s="23">
        <f>VLOOKUP($A361, focusarea_loads!$A$1:$R$83, R361, FALSE)</f>
        <v>-25725.856259999899</v>
      </c>
      <c r="G361" s="24">
        <f t="shared" si="417"/>
        <v>0</v>
      </c>
      <c r="H361" s="23">
        <f>VLOOKUP($A361, focusarea_loads!$A$1:$R$83, T361, FALSE)</f>
        <v>-25725.856259999899</v>
      </c>
      <c r="I361" s="23">
        <f>VLOOKUP($A361, focusarea_loads!$A$1:$R$83, U361, FALSE)</f>
        <v>0</v>
      </c>
      <c r="J361" s="25"/>
      <c r="K361" s="26" t="str">
        <f t="shared" si="418"/>
        <v>--</v>
      </c>
      <c r="L361" s="26" t="str">
        <f t="shared" si="419"/>
        <v>--</v>
      </c>
      <c r="M361" s="26"/>
      <c r="N361" s="51">
        <f t="shared" si="420"/>
        <v>4</v>
      </c>
      <c r="O361" s="51"/>
      <c r="P361" s="51">
        <f t="shared" ref="P361:R361" si="435">P360</f>
        <v>7</v>
      </c>
      <c r="Q361" s="51">
        <f t="shared" si="435"/>
        <v>0</v>
      </c>
      <c r="R361" s="51">
        <f t="shared" si="435"/>
        <v>15</v>
      </c>
      <c r="S361" s="51"/>
      <c r="T361" s="51">
        <f t="shared" ref="T361:U361" si="436">T360</f>
        <v>18</v>
      </c>
      <c r="U361" s="51">
        <f t="shared" si="436"/>
        <v>12</v>
      </c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5" customHeight="1" x14ac:dyDescent="0.15">
      <c r="A362" s="22" t="s">
        <v>87</v>
      </c>
      <c r="B362" s="23">
        <f>VLOOKUP($A362, focusarea_loads!$A$1:$R$83, N362, FALSE)</f>
        <v>361.0872</v>
      </c>
      <c r="C362" s="23">
        <f t="shared" si="416"/>
        <v>333572.355359999</v>
      </c>
      <c r="D362" s="23">
        <f>VLOOKUP($A362, focusarea_loads!$A$1:$R$83, P362, FALSE)</f>
        <v>151653.0963</v>
      </c>
      <c r="E362" s="23">
        <v>0</v>
      </c>
      <c r="F362" s="23">
        <f>VLOOKUP($A362, focusarea_loads!$A$1:$R$83, R362, FALSE)</f>
        <v>-181919.25905999899</v>
      </c>
      <c r="G362" s="24">
        <f t="shared" si="417"/>
        <v>61.817399999999907</v>
      </c>
      <c r="H362" s="23">
        <f>VLOOKUP($A362, focusarea_loads!$A$1:$R$83, T362, FALSE)</f>
        <v>-181981.07645999899</v>
      </c>
      <c r="I362" s="23">
        <f>VLOOKUP($A362, focusarea_loads!$A$1:$R$83, U362, FALSE)</f>
        <v>0</v>
      </c>
      <c r="J362" s="25"/>
      <c r="K362" s="26" t="str">
        <f t="shared" si="418"/>
        <v>--</v>
      </c>
      <c r="L362" s="26" t="str">
        <f t="shared" si="419"/>
        <v>--</v>
      </c>
      <c r="M362" s="26"/>
      <c r="N362" s="51">
        <f t="shared" si="420"/>
        <v>4</v>
      </c>
      <c r="O362" s="51"/>
      <c r="P362" s="51">
        <f t="shared" ref="P362:R362" si="437">P361</f>
        <v>7</v>
      </c>
      <c r="Q362" s="51">
        <f t="shared" si="437"/>
        <v>0</v>
      </c>
      <c r="R362" s="51">
        <f t="shared" si="437"/>
        <v>15</v>
      </c>
      <c r="S362" s="51"/>
      <c r="T362" s="51">
        <f t="shared" ref="T362:U362" si="438">T361</f>
        <v>18</v>
      </c>
      <c r="U362" s="51">
        <f t="shared" si="438"/>
        <v>12</v>
      </c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5" customHeight="1" x14ac:dyDescent="0.15">
      <c r="A363" s="22" t="s">
        <v>88</v>
      </c>
      <c r="B363" s="23">
        <f>VLOOKUP($A363, focusarea_loads!$A$1:$R$83, N363, FALSE)</f>
        <v>268.64980000000003</v>
      </c>
      <c r="C363" s="23">
        <f t="shared" si="416"/>
        <v>248178.68524000002</v>
      </c>
      <c r="D363" s="23">
        <f>VLOOKUP($A363, focusarea_loads!$A$1:$R$83, P363, FALSE)</f>
        <v>59803.963600000003</v>
      </c>
      <c r="E363" s="23">
        <v>0</v>
      </c>
      <c r="F363" s="23">
        <f>VLOOKUP($A363, focusarea_loads!$A$1:$R$83, R363, FALSE)</f>
        <v>-188374.72164</v>
      </c>
      <c r="G363" s="24">
        <f t="shared" si="417"/>
        <v>0</v>
      </c>
      <c r="H363" s="23">
        <f>VLOOKUP($A363, focusarea_loads!$A$1:$R$83, T363, FALSE)</f>
        <v>-188374.72164</v>
      </c>
      <c r="I363" s="23">
        <f>VLOOKUP($A363, focusarea_loads!$A$1:$R$83, U363, FALSE)</f>
        <v>0</v>
      </c>
      <c r="J363" s="25"/>
      <c r="K363" s="26" t="str">
        <f t="shared" si="418"/>
        <v>--</v>
      </c>
      <c r="L363" s="26" t="str">
        <f t="shared" si="419"/>
        <v>--</v>
      </c>
      <c r="M363" s="26"/>
      <c r="N363" s="51">
        <f t="shared" si="420"/>
        <v>4</v>
      </c>
      <c r="O363" s="51"/>
      <c r="P363" s="51">
        <f t="shared" ref="P363:R363" si="439">P362</f>
        <v>7</v>
      </c>
      <c r="Q363" s="51">
        <f t="shared" si="439"/>
        <v>0</v>
      </c>
      <c r="R363" s="51">
        <f t="shared" si="439"/>
        <v>15</v>
      </c>
      <c r="S363" s="51"/>
      <c r="T363" s="51">
        <f t="shared" ref="T363:U363" si="440">T362</f>
        <v>18</v>
      </c>
      <c r="U363" s="51">
        <f t="shared" si="440"/>
        <v>12</v>
      </c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5" customHeight="1" x14ac:dyDescent="0.15">
      <c r="A364" s="28" t="s">
        <v>126</v>
      </c>
      <c r="B364" s="23">
        <f>VLOOKUP($A307, cluster_load_noFA!$A$1:$P$10, N364, FALSE)</f>
        <v>40784.946000000004</v>
      </c>
      <c r="C364" s="23">
        <f>D364 - SUM(E364:F364)</f>
        <v>37677132.799999997</v>
      </c>
      <c r="D364" s="23">
        <f>VLOOKUP($A307, cluster_load_noFA!$A$1:$P$10, P364, FALSE)</f>
        <v>26139129.800000001</v>
      </c>
      <c r="E364" s="23">
        <v>0</v>
      </c>
      <c r="F364" s="23">
        <f>VLOOKUP($A307, cluster_load_noFA!$A$1:$P$10, R364, FALSE)</f>
        <v>-11538003</v>
      </c>
      <c r="G364" s="24">
        <f t="shared" si="417"/>
        <v>8459</v>
      </c>
      <c r="H364" s="23">
        <f>VLOOKUP($A307, cluster_load_noFA!$A$1:$P$10, T364, FALSE)</f>
        <v>-11546462</v>
      </c>
      <c r="I364" s="23">
        <f>VLOOKUP($A307, cluster_load_noFA!$A$1:$P$10, U364, FALSE)</f>
        <v>564279.924</v>
      </c>
      <c r="J364" s="25"/>
      <c r="K364" s="26" t="str">
        <f t="shared" si="418"/>
        <v>--</v>
      </c>
      <c r="L364" s="26" t="str">
        <f t="shared" si="419"/>
        <v>--</v>
      </c>
      <c r="M364" s="26"/>
      <c r="N364" s="55">
        <f>B349</f>
        <v>2</v>
      </c>
      <c r="O364" s="55">
        <f t="shared" ref="O364" si="441">C349</f>
        <v>0</v>
      </c>
      <c r="P364" s="55">
        <f t="shared" ref="P364" si="442">D349</f>
        <v>5</v>
      </c>
      <c r="Q364" s="55">
        <f t="shared" ref="Q364" si="443">E349</f>
        <v>0</v>
      </c>
      <c r="R364" s="55">
        <f t="shared" ref="R364" si="444">F349</f>
        <v>13</v>
      </c>
      <c r="S364" s="55">
        <f t="shared" ref="S364" si="445">G349</f>
        <v>0</v>
      </c>
      <c r="T364" s="55">
        <f t="shared" ref="T364" si="446">H349</f>
        <v>16</v>
      </c>
      <c r="U364" s="55">
        <f t="shared" ref="U364" si="447">I349</f>
        <v>10</v>
      </c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5" customHeight="1" x14ac:dyDescent="0.15">
      <c r="A365" s="28"/>
      <c r="B365" s="25"/>
      <c r="C365" s="25"/>
      <c r="D365" s="25"/>
      <c r="E365" s="25"/>
      <c r="F365" s="25"/>
      <c r="G365" s="29"/>
      <c r="H365" s="25"/>
      <c r="I365" s="25"/>
      <c r="J365" s="25"/>
      <c r="K365" s="25"/>
      <c r="L365" s="25"/>
      <c r="M365" s="25"/>
      <c r="N365" s="25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5" customHeight="1" x14ac:dyDescent="0.15">
      <c r="A366" s="30" t="s">
        <v>127</v>
      </c>
      <c r="B366" s="31">
        <f t="shared" ref="B366:I366" si="448">SUM(B353:B364)</f>
        <v>44855.114100000006</v>
      </c>
      <c r="C366" s="31">
        <f t="shared" si="448"/>
        <v>41437154.09077999</v>
      </c>
      <c r="D366" s="31">
        <f t="shared" si="448"/>
        <v>28019761.990800001</v>
      </c>
      <c r="E366" s="31">
        <f t="shared" si="448"/>
        <v>0</v>
      </c>
      <c r="F366" s="31">
        <f t="shared" si="448"/>
        <v>-13417392.099979997</v>
      </c>
      <c r="G366" s="31">
        <f t="shared" si="448"/>
        <v>24014.174499999062</v>
      </c>
      <c r="H366" s="31">
        <f t="shared" si="448"/>
        <v>-13441406.274479996</v>
      </c>
      <c r="I366" s="31">
        <f t="shared" si="448"/>
        <v>564279.924</v>
      </c>
      <c r="J366" s="32"/>
      <c r="K366" s="33" t="str">
        <f t="shared" ref="K366" si="449">IF($F366&lt;0, "--", G366/$F366)</f>
        <v>--</v>
      </c>
      <c r="L366" s="33" t="str">
        <f t="shared" ref="L366" si="450">IF($F366&lt;0, "--", H366/$F366)</f>
        <v>--</v>
      </c>
      <c r="M366" s="47"/>
      <c r="N366" s="4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5" customHeight="1" x14ac:dyDescent="0.15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s="49" customFormat="1" ht="15" customHeight="1" x14ac:dyDescent="0.15">
      <c r="A368" s="50" t="s">
        <v>90</v>
      </c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 t="s">
        <v>129</v>
      </c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1:33" ht="15" customHeight="1" x14ac:dyDescent="0.15">
      <c r="A369" s="9"/>
      <c r="B369" s="43">
        <v>4</v>
      </c>
      <c r="D369" s="42">
        <f>MATCH(D373,focusarea_loads!$A$1:$R$1,0)</f>
        <v>6</v>
      </c>
      <c r="E369" s="42">
        <f>MATCH(E373,focusarea_loads!$A$1:$R$1,0)</f>
        <v>9</v>
      </c>
      <c r="F369" s="42">
        <f>MATCH(F373,focusarea_loads!$A$1:$R$1,0)</f>
        <v>13</v>
      </c>
      <c r="G369" s="42"/>
      <c r="H369" s="42">
        <f>MATCH(H373,focusarea_loads!$A$1:$R$1,0)</f>
        <v>16</v>
      </c>
      <c r="I369" s="42">
        <f>MATCH(I373,focusarea_loads!$A$1:$R$1,0)</f>
        <v>10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5" customHeight="1" x14ac:dyDescent="0.15">
      <c r="A370" s="41"/>
      <c r="B370" s="43">
        <v>2</v>
      </c>
      <c r="D370" s="42">
        <f>MATCH(D373,cluster_load_noFA!$A$1:$P$1,0)</f>
        <v>4</v>
      </c>
      <c r="E370" s="42">
        <f>MATCH(E373,cluster_load_noFA!$A$1:$P$1,0)</f>
        <v>7</v>
      </c>
      <c r="F370" s="42">
        <f>MATCH(F373,cluster_load_noFA!$A$1:$P$1,0)</f>
        <v>11</v>
      </c>
      <c r="G370" s="42"/>
      <c r="H370" s="42">
        <f>MATCH(H373,cluster_load_noFA!$A$1:$P$1,0)</f>
        <v>14</v>
      </c>
      <c r="I370" s="42">
        <f>MATCH(I373,cluster_load_noFA!$A$1:$P$1,0)</f>
        <v>8</v>
      </c>
      <c r="J370" s="3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5" customHeight="1" x14ac:dyDescent="0.15">
      <c r="A371" s="12" t="s">
        <v>125</v>
      </c>
      <c r="B371" s="13"/>
      <c r="C371" s="14" t="s">
        <v>123</v>
      </c>
      <c r="D371" s="15" t="s">
        <v>110</v>
      </c>
      <c r="E371" s="15"/>
      <c r="F371" s="16"/>
      <c r="G371" s="15"/>
      <c r="H371" s="15"/>
      <c r="I371" s="15"/>
      <c r="J371" s="17"/>
      <c r="K371" s="15" t="s">
        <v>111</v>
      </c>
      <c r="L371" s="15"/>
      <c r="M371" s="53"/>
      <c r="N371" s="53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</row>
    <row r="372" spans="1:33" s="40" customFormat="1" ht="34" customHeight="1" x14ac:dyDescent="0.15">
      <c r="A372" s="39" t="str">
        <f>_xlfn.CONCAT(A368," Cluster")</f>
        <v>Upper Lehigh Cluster</v>
      </c>
      <c r="B372" s="18" t="s">
        <v>112</v>
      </c>
      <c r="C372" s="18" t="s">
        <v>113</v>
      </c>
      <c r="D372" s="18" t="s">
        <v>114</v>
      </c>
      <c r="E372" s="18" t="s">
        <v>115</v>
      </c>
      <c r="F372" s="18" t="s">
        <v>116</v>
      </c>
      <c r="G372" s="18" t="s">
        <v>117</v>
      </c>
      <c r="H372" s="18" t="s">
        <v>118</v>
      </c>
      <c r="I372" s="18" t="s">
        <v>119</v>
      </c>
      <c r="J372" s="18"/>
      <c r="K372" s="18" t="s">
        <v>120</v>
      </c>
      <c r="L372" s="18" t="s">
        <v>121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5" customHeight="1" x14ac:dyDescent="0.15">
      <c r="A373" s="36"/>
      <c r="B373" s="36"/>
      <c r="C373" s="36"/>
      <c r="D373" s="19" t="s">
        <v>5</v>
      </c>
      <c r="E373" s="19" t="s">
        <v>8</v>
      </c>
      <c r="F373" s="19" t="s">
        <v>12</v>
      </c>
      <c r="G373" s="36"/>
      <c r="H373" s="19" t="s">
        <v>15</v>
      </c>
      <c r="I373" s="19" t="s">
        <v>9</v>
      </c>
      <c r="J373" s="36"/>
      <c r="K373" s="56" t="s">
        <v>128</v>
      </c>
      <c r="L373" s="57"/>
      <c r="M373" s="54"/>
      <c r="N373" s="54"/>
      <c r="O373" s="37"/>
      <c r="P373" s="37"/>
      <c r="Q373" s="37"/>
      <c r="R373" s="38"/>
      <c r="S373" s="37"/>
      <c r="T373" s="37"/>
      <c r="U373" s="37"/>
      <c r="V373" s="37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spans="1:33" ht="15" customHeight="1" x14ac:dyDescent="0.15">
      <c r="A374" s="22" t="s">
        <v>89</v>
      </c>
      <c r="B374" s="23">
        <f>VLOOKUP($A374, focusarea_loads!$A$1:$R$83, N374, FALSE)</f>
        <v>1837.3854999999901</v>
      </c>
      <c r="C374" s="23">
        <f>D374 - SUM(E374:F374)</f>
        <v>31364.170485000002</v>
      </c>
      <c r="D374" s="23">
        <f>VLOOKUP($A374, focusarea_loads!$A$1:$R$83, P374, FALSE)</f>
        <v>1988.1090999999999</v>
      </c>
      <c r="E374" s="23">
        <f>VLOOKUP($A374, focusarea_loads!$A$1:$R$83, Q374, FALSE)</f>
        <v>0</v>
      </c>
      <c r="F374" s="23">
        <f>VLOOKUP($A374, focusarea_loads!$A$1:$R$83, R374, FALSE)</f>
        <v>-29376.061385000001</v>
      </c>
      <c r="G374" s="24">
        <f>F374-H374</f>
        <v>0</v>
      </c>
      <c r="H374" s="23">
        <f>VLOOKUP($A374, focusarea_loads!$A$1:$R$83, T374, FALSE)</f>
        <v>-29376.061385000001</v>
      </c>
      <c r="I374" s="23">
        <f>VLOOKUP($A374, focusarea_loads!$A$1:$R$83, U374, FALSE)</f>
        <v>13.144208567777801</v>
      </c>
      <c r="J374" s="25"/>
      <c r="K374" s="26" t="str">
        <f>IF($F374&lt;0, "--", G374/$F374)</f>
        <v>--</v>
      </c>
      <c r="L374" s="26" t="str">
        <f>IF($F374&lt;0, "--", H374/$F374)</f>
        <v>--</v>
      </c>
      <c r="M374" s="26"/>
      <c r="N374" s="52">
        <f t="shared" ref="N374" si="451">B369</f>
        <v>4</v>
      </c>
      <c r="O374" s="52"/>
      <c r="P374" s="52">
        <f>D369</f>
        <v>6</v>
      </c>
      <c r="Q374" s="52">
        <f>E369</f>
        <v>9</v>
      </c>
      <c r="R374" s="52">
        <f>F369</f>
        <v>13</v>
      </c>
      <c r="S374" s="52"/>
      <c r="T374" s="52">
        <f>H369</f>
        <v>16</v>
      </c>
      <c r="U374" s="52">
        <f>I369</f>
        <v>10</v>
      </c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5" customHeight="1" x14ac:dyDescent="0.15">
      <c r="A375" s="22" t="s">
        <v>91</v>
      </c>
      <c r="B375" s="23">
        <f>VLOOKUP($A375, focusarea_loads!$A$1:$R$83, N375, FALSE)</f>
        <v>381.0625</v>
      </c>
      <c r="C375" s="23">
        <f t="shared" ref="C375:C385" si="452">D375 - SUM(E375:F375)</f>
        <v>6504.7368749999996</v>
      </c>
      <c r="D375" s="23">
        <f>VLOOKUP($A375, focusarea_loads!$A$1:$R$83, P375, FALSE)</f>
        <v>360.42309999999998</v>
      </c>
      <c r="E375" s="23">
        <f>VLOOKUP($A375, focusarea_loads!$A$1:$R$83, Q375, FALSE)</f>
        <v>0</v>
      </c>
      <c r="F375" s="23">
        <f>VLOOKUP($A375, focusarea_loads!$A$1:$R$83, R375, FALSE)</f>
        <v>-6144.3137749999996</v>
      </c>
      <c r="G375" s="24">
        <f t="shared" ref="G375:G386" si="453">F375-H375</f>
        <v>0</v>
      </c>
      <c r="H375" s="23">
        <f>VLOOKUP($A375, focusarea_loads!$A$1:$R$83, T375, FALSE)</f>
        <v>-6144.3137749999996</v>
      </c>
      <c r="I375" s="23">
        <f>VLOOKUP($A375, focusarea_loads!$A$1:$R$83, U375, FALSE)</f>
        <v>0</v>
      </c>
      <c r="J375" s="25"/>
      <c r="K375" s="26" t="str">
        <f t="shared" ref="K375:K386" si="454">IF($F375&lt;0, "--", G375/$F375)</f>
        <v>--</v>
      </c>
      <c r="L375" s="26" t="str">
        <f t="shared" ref="L375:L386" si="455">IF($F375&lt;0, "--", H375/$F375)</f>
        <v>--</v>
      </c>
      <c r="M375" s="26"/>
      <c r="N375" s="51">
        <f t="shared" ref="N375:N384" si="456">N374</f>
        <v>4</v>
      </c>
      <c r="O375" s="51"/>
      <c r="P375" s="51">
        <f>P374</f>
        <v>6</v>
      </c>
      <c r="Q375" s="51">
        <f t="shared" ref="Q375:R375" si="457">Q374</f>
        <v>9</v>
      </c>
      <c r="R375" s="51">
        <f t="shared" si="457"/>
        <v>13</v>
      </c>
      <c r="S375" s="51"/>
      <c r="T375" s="51">
        <f t="shared" ref="T375:U375" si="458">T374</f>
        <v>16</v>
      </c>
      <c r="U375" s="51">
        <f t="shared" si="458"/>
        <v>10</v>
      </c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5" customHeight="1" x14ac:dyDescent="0.15">
      <c r="A376" s="22" t="s">
        <v>92</v>
      </c>
      <c r="B376" s="23">
        <f>VLOOKUP($A376, focusarea_loads!$A$1:$R$83, N376, FALSE)</f>
        <v>1190.5545</v>
      </c>
      <c r="C376" s="23">
        <f t="shared" si="452"/>
        <v>20322.765314999899</v>
      </c>
      <c r="D376" s="23">
        <f>VLOOKUP($A376, focusarea_loads!$A$1:$R$83, P376, FALSE)</f>
        <v>1785.9855</v>
      </c>
      <c r="E376" s="23">
        <f>VLOOKUP($A376, focusarea_loads!$A$1:$R$83, Q376, FALSE)</f>
        <v>0</v>
      </c>
      <c r="F376" s="23">
        <f>VLOOKUP($A376, focusarea_loads!$A$1:$R$83, R376, FALSE)</f>
        <v>-18536.7798149999</v>
      </c>
      <c r="G376" s="24">
        <f t="shared" si="453"/>
        <v>0</v>
      </c>
      <c r="H376" s="23">
        <f>VLOOKUP($A376, focusarea_loads!$A$1:$R$83, T376, FALSE)</f>
        <v>-18536.7798149999</v>
      </c>
      <c r="I376" s="23">
        <f>VLOOKUP($A376, focusarea_loads!$A$1:$R$83, U376, FALSE)</f>
        <v>0</v>
      </c>
      <c r="J376" s="25"/>
      <c r="K376" s="26" t="str">
        <f t="shared" si="454"/>
        <v>--</v>
      </c>
      <c r="L376" s="26" t="str">
        <f t="shared" si="455"/>
        <v>--</v>
      </c>
      <c r="M376" s="26"/>
      <c r="N376" s="51">
        <f t="shared" si="456"/>
        <v>4</v>
      </c>
      <c r="O376" s="51"/>
      <c r="P376" s="51">
        <f t="shared" ref="P376:R376" si="459">P375</f>
        <v>6</v>
      </c>
      <c r="Q376" s="51">
        <f t="shared" si="459"/>
        <v>9</v>
      </c>
      <c r="R376" s="51">
        <f t="shared" si="459"/>
        <v>13</v>
      </c>
      <c r="S376" s="51"/>
      <c r="T376" s="51">
        <f t="shared" ref="T376:U376" si="460">T375</f>
        <v>16</v>
      </c>
      <c r="U376" s="51">
        <f t="shared" si="460"/>
        <v>10</v>
      </c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5" customHeight="1" x14ac:dyDescent="0.15">
      <c r="A377" s="22" t="s">
        <v>94</v>
      </c>
      <c r="B377" s="23">
        <f>VLOOKUP($A377, focusarea_loads!$A$1:$R$83, N377, FALSE)</f>
        <v>1190.5545</v>
      </c>
      <c r="C377" s="23">
        <f t="shared" si="452"/>
        <v>20322.765314999899</v>
      </c>
      <c r="D377" s="23">
        <f>VLOOKUP($A377, focusarea_loads!$A$1:$R$83, P377, FALSE)</f>
        <v>1785.9855</v>
      </c>
      <c r="E377" s="23">
        <f>VLOOKUP($A377, focusarea_loads!$A$1:$R$83, Q377, FALSE)</f>
        <v>0</v>
      </c>
      <c r="F377" s="23">
        <f>VLOOKUP($A377, focusarea_loads!$A$1:$R$83, R377, FALSE)</f>
        <v>-18536.7798149999</v>
      </c>
      <c r="G377" s="24">
        <f t="shared" si="453"/>
        <v>0</v>
      </c>
      <c r="H377" s="23">
        <f>VLOOKUP($A377, focusarea_loads!$A$1:$R$83, T377, FALSE)</f>
        <v>-18536.7798149999</v>
      </c>
      <c r="I377" s="23">
        <f>VLOOKUP($A377, focusarea_loads!$A$1:$R$83, U377, FALSE)</f>
        <v>0</v>
      </c>
      <c r="J377" s="25"/>
      <c r="K377" s="26" t="str">
        <f t="shared" si="454"/>
        <v>--</v>
      </c>
      <c r="L377" s="26" t="str">
        <f t="shared" si="455"/>
        <v>--</v>
      </c>
      <c r="M377" s="26"/>
      <c r="N377" s="51">
        <f t="shared" si="456"/>
        <v>4</v>
      </c>
      <c r="O377" s="51"/>
      <c r="P377" s="51">
        <f t="shared" ref="P377:R377" si="461">P376</f>
        <v>6</v>
      </c>
      <c r="Q377" s="51">
        <f t="shared" si="461"/>
        <v>9</v>
      </c>
      <c r="R377" s="51">
        <f t="shared" si="461"/>
        <v>13</v>
      </c>
      <c r="S377" s="51"/>
      <c r="T377" s="51">
        <f t="shared" ref="T377:U377" si="462">T376</f>
        <v>16</v>
      </c>
      <c r="U377" s="51">
        <f t="shared" si="462"/>
        <v>10</v>
      </c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5" customHeight="1" x14ac:dyDescent="0.15">
      <c r="A378" s="22" t="s">
        <v>100</v>
      </c>
      <c r="B378" s="23">
        <f>VLOOKUP($A378, focusarea_loads!$A$1:$R$83, N378, FALSE)</f>
        <v>1070.1116999999999</v>
      </c>
      <c r="C378" s="23">
        <f t="shared" si="452"/>
        <v>18266.806719</v>
      </c>
      <c r="D378" s="23">
        <f>VLOOKUP($A378, focusarea_loads!$A$1:$R$83, P378, FALSE)</f>
        <v>1796.2965999999999</v>
      </c>
      <c r="E378" s="23">
        <f>VLOOKUP($A378, focusarea_loads!$A$1:$R$83, Q378, FALSE)</f>
        <v>0</v>
      </c>
      <c r="F378" s="23">
        <f>VLOOKUP($A378, focusarea_loads!$A$1:$R$83, R378, FALSE)</f>
        <v>-16470.510118999999</v>
      </c>
      <c r="G378" s="24">
        <f t="shared" si="453"/>
        <v>0</v>
      </c>
      <c r="H378" s="23">
        <f>VLOOKUP($A378, focusarea_loads!$A$1:$R$83, T378, FALSE)</f>
        <v>-16470.510118999999</v>
      </c>
      <c r="I378" s="23">
        <f>VLOOKUP($A378, focusarea_loads!$A$1:$R$83, U378, FALSE)</f>
        <v>0</v>
      </c>
      <c r="J378" s="25"/>
      <c r="K378" s="26" t="str">
        <f t="shared" si="454"/>
        <v>--</v>
      </c>
      <c r="L378" s="26" t="str">
        <f t="shared" si="455"/>
        <v>--</v>
      </c>
      <c r="M378" s="26"/>
      <c r="N378" s="51">
        <f t="shared" si="456"/>
        <v>4</v>
      </c>
      <c r="O378" s="51"/>
      <c r="P378" s="51">
        <f t="shared" ref="P378:R378" si="463">P377</f>
        <v>6</v>
      </c>
      <c r="Q378" s="51">
        <f t="shared" si="463"/>
        <v>9</v>
      </c>
      <c r="R378" s="51">
        <f t="shared" si="463"/>
        <v>13</v>
      </c>
      <c r="S378" s="51"/>
      <c r="T378" s="51">
        <f t="shared" ref="T378:U378" si="464">T377</f>
        <v>16</v>
      </c>
      <c r="U378" s="51">
        <f t="shared" si="464"/>
        <v>10</v>
      </c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5" customHeight="1" x14ac:dyDescent="0.15">
      <c r="A379" s="22" t="s">
        <v>99</v>
      </c>
      <c r="B379" s="23">
        <f>VLOOKUP($A379, focusarea_loads!$A$1:$R$83, N379, FALSE)</f>
        <v>2790.5155</v>
      </c>
      <c r="C379" s="23">
        <f t="shared" si="452"/>
        <v>47634.099584999996</v>
      </c>
      <c r="D379" s="23">
        <f>VLOOKUP($A379, focusarea_loads!$A$1:$R$83, P379, FALSE)</f>
        <v>4057.4854</v>
      </c>
      <c r="E379" s="23">
        <f>VLOOKUP($A379, focusarea_loads!$A$1:$R$83, Q379, FALSE)</f>
        <v>0</v>
      </c>
      <c r="F379" s="23">
        <f>VLOOKUP($A379, focusarea_loads!$A$1:$R$83, R379, FALSE)</f>
        <v>-43576.614184999999</v>
      </c>
      <c r="G379" s="24">
        <f t="shared" si="453"/>
        <v>0</v>
      </c>
      <c r="H379" s="23">
        <f>VLOOKUP($A379, focusarea_loads!$A$1:$R$83, T379, FALSE)</f>
        <v>-43576.614184999999</v>
      </c>
      <c r="I379" s="23">
        <f>VLOOKUP($A379, focusarea_loads!$A$1:$R$83, U379, FALSE)</f>
        <v>0</v>
      </c>
      <c r="J379" s="25"/>
      <c r="K379" s="26" t="str">
        <f t="shared" si="454"/>
        <v>--</v>
      </c>
      <c r="L379" s="26" t="str">
        <f t="shared" si="455"/>
        <v>--</v>
      </c>
      <c r="M379" s="26"/>
      <c r="N379" s="51">
        <f t="shared" si="456"/>
        <v>4</v>
      </c>
      <c r="O379" s="51"/>
      <c r="P379" s="51">
        <f t="shared" ref="P379:R379" si="465">P378</f>
        <v>6</v>
      </c>
      <c r="Q379" s="51">
        <f t="shared" si="465"/>
        <v>9</v>
      </c>
      <c r="R379" s="51">
        <f t="shared" si="465"/>
        <v>13</v>
      </c>
      <c r="S379" s="51"/>
      <c r="T379" s="51">
        <f t="shared" ref="T379:U379" si="466">T378</f>
        <v>16</v>
      </c>
      <c r="U379" s="51">
        <f t="shared" si="466"/>
        <v>10</v>
      </c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5" customHeight="1" x14ac:dyDescent="0.15">
      <c r="A380" s="22" t="s">
        <v>101</v>
      </c>
      <c r="B380" s="23">
        <f>VLOOKUP($A380, focusarea_loads!$A$1:$R$83, N380, FALSE)</f>
        <v>1277.9095</v>
      </c>
      <c r="C380" s="23">
        <f t="shared" si="452"/>
        <v>21813.915164999999</v>
      </c>
      <c r="D380" s="23">
        <f>VLOOKUP($A380, focusarea_loads!$A$1:$R$83, P380, FALSE)</f>
        <v>2731.5630999999998</v>
      </c>
      <c r="E380" s="23">
        <f>VLOOKUP($A380, focusarea_loads!$A$1:$R$83, Q380, FALSE)</f>
        <v>0</v>
      </c>
      <c r="F380" s="23">
        <f>VLOOKUP($A380, focusarea_loads!$A$1:$R$83, R380, FALSE)</f>
        <v>-19082.352064999999</v>
      </c>
      <c r="G380" s="24">
        <f t="shared" si="453"/>
        <v>0</v>
      </c>
      <c r="H380" s="23">
        <f>VLOOKUP($A380, focusarea_loads!$A$1:$R$83, T380, FALSE)</f>
        <v>-19082.352064999999</v>
      </c>
      <c r="I380" s="23">
        <f>VLOOKUP($A380, focusarea_loads!$A$1:$R$83, U380, FALSE)</f>
        <v>0</v>
      </c>
      <c r="J380" s="25"/>
      <c r="K380" s="26" t="str">
        <f t="shared" si="454"/>
        <v>--</v>
      </c>
      <c r="L380" s="26" t="str">
        <f t="shared" si="455"/>
        <v>--</v>
      </c>
      <c r="M380" s="26"/>
      <c r="N380" s="51">
        <f t="shared" si="456"/>
        <v>4</v>
      </c>
      <c r="O380" s="51"/>
      <c r="P380" s="51">
        <f t="shared" ref="P380:R380" si="467">P379</f>
        <v>6</v>
      </c>
      <c r="Q380" s="51">
        <f t="shared" si="467"/>
        <v>9</v>
      </c>
      <c r="R380" s="51">
        <f t="shared" si="467"/>
        <v>13</v>
      </c>
      <c r="S380" s="51"/>
      <c r="T380" s="51">
        <f t="shared" ref="T380:U380" si="468">T379</f>
        <v>16</v>
      </c>
      <c r="U380" s="51">
        <f t="shared" si="468"/>
        <v>10</v>
      </c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5" customHeight="1" x14ac:dyDescent="0.15">
      <c r="A381" s="22" t="s">
        <v>93</v>
      </c>
      <c r="B381" s="23">
        <f>VLOOKUP($A381, focusarea_loads!$A$1:$R$83, N381, FALSE)</f>
        <v>420.34800000000001</v>
      </c>
      <c r="C381" s="23">
        <f t="shared" si="452"/>
        <v>7175.3403600000001</v>
      </c>
      <c r="D381" s="23">
        <f>VLOOKUP($A381, focusarea_loads!$A$1:$R$83, P381, FALSE)</f>
        <v>631.31979999999999</v>
      </c>
      <c r="E381" s="23">
        <f>VLOOKUP($A381, focusarea_loads!$A$1:$R$83, Q381, FALSE)</f>
        <v>0</v>
      </c>
      <c r="F381" s="23">
        <f>VLOOKUP($A381, focusarea_loads!$A$1:$R$83, R381, FALSE)</f>
        <v>-6544.0205599999999</v>
      </c>
      <c r="G381" s="24">
        <f t="shared" si="453"/>
        <v>0</v>
      </c>
      <c r="H381" s="23">
        <f>VLOOKUP($A381, focusarea_loads!$A$1:$R$83, T381, FALSE)</f>
        <v>-6544.0205599999999</v>
      </c>
      <c r="I381" s="23">
        <f>VLOOKUP($A381, focusarea_loads!$A$1:$R$83, U381, FALSE)</f>
        <v>0</v>
      </c>
      <c r="J381" s="25"/>
      <c r="K381" s="26" t="str">
        <f t="shared" si="454"/>
        <v>--</v>
      </c>
      <c r="L381" s="26" t="str">
        <f t="shared" si="455"/>
        <v>--</v>
      </c>
      <c r="M381" s="26"/>
      <c r="N381" s="51">
        <f t="shared" si="456"/>
        <v>4</v>
      </c>
      <c r="O381" s="51"/>
      <c r="P381" s="51">
        <f t="shared" ref="P381:R381" si="469">P380</f>
        <v>6</v>
      </c>
      <c r="Q381" s="51">
        <f t="shared" si="469"/>
        <v>9</v>
      </c>
      <c r="R381" s="51">
        <f t="shared" si="469"/>
        <v>13</v>
      </c>
      <c r="S381" s="51"/>
      <c r="T381" s="51">
        <f t="shared" ref="T381:U381" si="470">T380</f>
        <v>16</v>
      </c>
      <c r="U381" s="51">
        <f t="shared" si="470"/>
        <v>10</v>
      </c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5" customHeight="1" x14ac:dyDescent="0.15">
      <c r="A382" s="22" t="s">
        <v>97</v>
      </c>
      <c r="B382" s="23">
        <f>VLOOKUP($A382, focusarea_loads!$A$1:$R$83, N382, FALSE)</f>
        <v>298.93630000000002</v>
      </c>
      <c r="C382" s="23">
        <f t="shared" si="452"/>
        <v>5102.8426410000002</v>
      </c>
      <c r="D382" s="23">
        <f>VLOOKUP($A382, focusarea_loads!$A$1:$R$83, P382, FALSE)</f>
        <v>381.38639999999998</v>
      </c>
      <c r="E382" s="23">
        <f>VLOOKUP($A382, focusarea_loads!$A$1:$R$83, Q382, FALSE)</f>
        <v>0</v>
      </c>
      <c r="F382" s="23">
        <f>VLOOKUP($A382, focusarea_loads!$A$1:$R$83, R382, FALSE)</f>
        <v>-4721.4562409999999</v>
      </c>
      <c r="G382" s="24">
        <f t="shared" si="453"/>
        <v>0</v>
      </c>
      <c r="H382" s="23">
        <f>VLOOKUP($A382, focusarea_loads!$A$1:$R$83, T382, FALSE)</f>
        <v>-4721.4562409999999</v>
      </c>
      <c r="I382" s="23">
        <f>VLOOKUP($A382, focusarea_loads!$A$1:$R$83, U382, FALSE)</f>
        <v>0</v>
      </c>
      <c r="J382" s="25"/>
      <c r="K382" s="26" t="str">
        <f t="shared" si="454"/>
        <v>--</v>
      </c>
      <c r="L382" s="26" t="str">
        <f t="shared" si="455"/>
        <v>--</v>
      </c>
      <c r="M382" s="26"/>
      <c r="N382" s="51">
        <f t="shared" si="456"/>
        <v>4</v>
      </c>
      <c r="O382" s="51"/>
      <c r="P382" s="51">
        <f t="shared" ref="P382:R382" si="471">P381</f>
        <v>6</v>
      </c>
      <c r="Q382" s="51">
        <f t="shared" si="471"/>
        <v>9</v>
      </c>
      <c r="R382" s="51">
        <f t="shared" si="471"/>
        <v>13</v>
      </c>
      <c r="S382" s="51"/>
      <c r="T382" s="51">
        <f t="shared" ref="T382:U382" si="472">T381</f>
        <v>16</v>
      </c>
      <c r="U382" s="51">
        <f t="shared" si="472"/>
        <v>10</v>
      </c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5" customHeight="1" x14ac:dyDescent="0.15">
      <c r="A383" s="22" t="s">
        <v>98</v>
      </c>
      <c r="B383" s="23">
        <f>VLOOKUP($A383, focusarea_loads!$A$1:$R$83, N383, FALSE)</f>
        <v>687.89869999999996</v>
      </c>
      <c r="C383" s="23">
        <f t="shared" si="452"/>
        <v>11742.430808999999</v>
      </c>
      <c r="D383" s="23">
        <f>VLOOKUP($A383, focusarea_loads!$A$1:$R$83, P383, FALSE)</f>
        <v>862.61429999999996</v>
      </c>
      <c r="E383" s="23">
        <f>VLOOKUP($A383, focusarea_loads!$A$1:$R$83, Q383, FALSE)</f>
        <v>0</v>
      </c>
      <c r="F383" s="23">
        <f>VLOOKUP($A383, focusarea_loads!$A$1:$R$83, R383, FALSE)</f>
        <v>-10879.816509</v>
      </c>
      <c r="G383" s="24">
        <f t="shared" si="453"/>
        <v>0</v>
      </c>
      <c r="H383" s="23">
        <f>VLOOKUP($A383, focusarea_loads!$A$1:$R$83, T383, FALSE)</f>
        <v>-10879.816509</v>
      </c>
      <c r="I383" s="23">
        <f>VLOOKUP($A383, focusarea_loads!$A$1:$R$83, U383, FALSE)</f>
        <v>0</v>
      </c>
      <c r="J383" s="25"/>
      <c r="K383" s="26" t="str">
        <f t="shared" si="454"/>
        <v>--</v>
      </c>
      <c r="L383" s="26" t="str">
        <f t="shared" si="455"/>
        <v>--</v>
      </c>
      <c r="M383" s="26"/>
      <c r="N383" s="51">
        <f t="shared" si="456"/>
        <v>4</v>
      </c>
      <c r="O383" s="51"/>
      <c r="P383" s="51">
        <f t="shared" ref="P383:R384" si="473">P382</f>
        <v>6</v>
      </c>
      <c r="Q383" s="51">
        <f t="shared" si="473"/>
        <v>9</v>
      </c>
      <c r="R383" s="51">
        <f t="shared" si="473"/>
        <v>13</v>
      </c>
      <c r="S383" s="51"/>
      <c r="T383" s="51">
        <f t="shared" ref="T383:U384" si="474">T382</f>
        <v>16</v>
      </c>
      <c r="U383" s="51">
        <f t="shared" si="474"/>
        <v>10</v>
      </c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5" customHeight="1" x14ac:dyDescent="0.15">
      <c r="A384" s="22" t="s">
        <v>96</v>
      </c>
      <c r="B384" s="23">
        <f>VLOOKUP($A384, focusarea_loads!$A$1:$R$83, N384, FALSE)</f>
        <v>423.58530000000002</v>
      </c>
      <c r="C384" s="23">
        <f t="shared" ref="C384" si="475">D384 - SUM(E384:F384)</f>
        <v>7230.601071</v>
      </c>
      <c r="D384" s="23">
        <f>VLOOKUP($A384, focusarea_loads!$A$1:$R$83, P384, FALSE)</f>
        <v>761.34019999999998</v>
      </c>
      <c r="E384" s="23">
        <f>VLOOKUP($A384, focusarea_loads!$A$1:$R$83, Q384, FALSE)</f>
        <v>0</v>
      </c>
      <c r="F384" s="23">
        <f>VLOOKUP($A384, focusarea_loads!$A$1:$R$83, R384, FALSE)</f>
        <v>-6469.2608710000004</v>
      </c>
      <c r="G384" s="24">
        <f t="shared" ref="G384" si="476">F384-H384</f>
        <v>0</v>
      </c>
      <c r="H384" s="23">
        <f>VLOOKUP($A384, focusarea_loads!$A$1:$R$83, T384, FALSE)</f>
        <v>-6469.2608710000004</v>
      </c>
      <c r="I384" s="23">
        <f>VLOOKUP($A384, focusarea_loads!$A$1:$R$83, U384, FALSE)</f>
        <v>43.855500011208498</v>
      </c>
      <c r="J384" s="25"/>
      <c r="K384" s="26" t="str">
        <f t="shared" ref="K384" si="477">IF($F384&lt;0, "--", G384/$F384)</f>
        <v>--</v>
      </c>
      <c r="L384" s="26" t="str">
        <f t="shared" ref="L384" si="478">IF($F384&lt;0, "--", H384/$F384)</f>
        <v>--</v>
      </c>
      <c r="M384" s="26"/>
      <c r="N384" s="51">
        <f t="shared" si="456"/>
        <v>4</v>
      </c>
      <c r="O384" s="51"/>
      <c r="P384" s="51">
        <f t="shared" si="473"/>
        <v>6</v>
      </c>
      <c r="Q384" s="51">
        <f t="shared" si="473"/>
        <v>9</v>
      </c>
      <c r="R384" s="51">
        <f t="shared" si="473"/>
        <v>13</v>
      </c>
      <c r="S384" s="51"/>
      <c r="T384" s="51">
        <f t="shared" si="474"/>
        <v>16</v>
      </c>
      <c r="U384" s="51">
        <f t="shared" si="474"/>
        <v>10</v>
      </c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5" customHeight="1" x14ac:dyDescent="0.15">
      <c r="A385" s="22" t="s">
        <v>95</v>
      </c>
      <c r="B385" s="23">
        <f>VLOOKUP($A385, focusarea_loads!$A$1:$R$83, N385, FALSE)</f>
        <v>2034.3706</v>
      </c>
      <c r="C385" s="23">
        <f t="shared" si="452"/>
        <v>34726.706141999981</v>
      </c>
      <c r="D385" s="23">
        <f>VLOOKUP($A385, focusarea_loads!$A$1:$R$83, P385, FALSE)</f>
        <v>2702.9827999999902</v>
      </c>
      <c r="E385" s="23">
        <f>VLOOKUP($A385, focusarea_loads!$A$1:$R$83, Q385, FALSE)</f>
        <v>522.57895224800302</v>
      </c>
      <c r="F385" s="23">
        <f>VLOOKUP($A385, focusarea_loads!$A$1:$R$83, R385, FALSE)</f>
        <v>-32546.302294247998</v>
      </c>
      <c r="G385" s="24">
        <f t="shared" si="453"/>
        <v>0</v>
      </c>
      <c r="H385" s="23">
        <f>VLOOKUP($A385, focusarea_loads!$A$1:$R$83, T385, FALSE)</f>
        <v>-32546.302294247998</v>
      </c>
      <c r="I385" s="23">
        <f>VLOOKUP($A385, focusarea_loads!$A$1:$R$83, U385, FALSE)</f>
        <v>0</v>
      </c>
      <c r="J385" s="25"/>
      <c r="K385" s="26" t="str">
        <f t="shared" si="454"/>
        <v>--</v>
      </c>
      <c r="L385" s="26" t="str">
        <f t="shared" si="455"/>
        <v>--</v>
      </c>
      <c r="M385" s="26"/>
      <c r="N385" s="51">
        <f>N383</f>
        <v>4</v>
      </c>
      <c r="O385" s="51"/>
      <c r="P385" s="51">
        <f t="shared" ref="P385:R385" si="479">P383</f>
        <v>6</v>
      </c>
      <c r="Q385" s="51">
        <f t="shared" si="479"/>
        <v>9</v>
      </c>
      <c r="R385" s="51">
        <f t="shared" si="479"/>
        <v>13</v>
      </c>
      <c r="S385" s="51"/>
      <c r="T385" s="51">
        <f t="shared" ref="T385:U385" si="480">T383</f>
        <v>16</v>
      </c>
      <c r="U385" s="51">
        <f t="shared" si="480"/>
        <v>10</v>
      </c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5" customHeight="1" x14ac:dyDescent="0.15">
      <c r="A386" s="28" t="s">
        <v>126</v>
      </c>
      <c r="B386" s="23">
        <f>VLOOKUP($A368, cluster_load_noFA!$A$1:$P$10, N386, FALSE)</f>
        <v>185200.242</v>
      </c>
      <c r="C386" s="23">
        <f>D386 - SUM(E386:F386)</f>
        <v>3161368.1015999997</v>
      </c>
      <c r="D386" s="23">
        <f>VLOOKUP($A368, cluster_load_noFA!$A$1:$P$10, P386, FALSE)</f>
        <v>514766.99099999998</v>
      </c>
      <c r="E386" s="23">
        <f>VLOOKUP($A368, cluster_load_noFA!$A$1:$P$10, Q386, FALSE)</f>
        <v>90060.789399999994</v>
      </c>
      <c r="F386" s="23">
        <f>VLOOKUP($A368, cluster_load_noFA!$A$1:$P$10, R386, FALSE)</f>
        <v>-2736661.9</v>
      </c>
      <c r="G386" s="24">
        <f t="shared" si="453"/>
        <v>0</v>
      </c>
      <c r="H386" s="23">
        <f>VLOOKUP($A368, cluster_load_noFA!$A$1:$P$10, T386, FALSE)</f>
        <v>-2736661.9</v>
      </c>
      <c r="I386" s="23">
        <f>VLOOKUP($A368, cluster_load_noFA!$A$1:$P$10, U386, FALSE)</f>
        <v>7199.9361099999996</v>
      </c>
      <c r="J386" s="25"/>
      <c r="K386" s="26" t="str">
        <f t="shared" si="454"/>
        <v>--</v>
      </c>
      <c r="L386" s="26" t="str">
        <f t="shared" si="455"/>
        <v>--</v>
      </c>
      <c r="M386" s="26"/>
      <c r="N386" s="55">
        <f>B370</f>
        <v>2</v>
      </c>
      <c r="O386" s="55">
        <f t="shared" ref="O386" si="481">C370</f>
        <v>0</v>
      </c>
      <c r="P386" s="55">
        <f t="shared" ref="P386" si="482">D370</f>
        <v>4</v>
      </c>
      <c r="Q386" s="55">
        <f t="shared" ref="Q386" si="483">E370</f>
        <v>7</v>
      </c>
      <c r="R386" s="55">
        <f t="shared" ref="R386" si="484">F370</f>
        <v>11</v>
      </c>
      <c r="S386" s="55">
        <f t="shared" ref="S386" si="485">G370</f>
        <v>0</v>
      </c>
      <c r="T386" s="55">
        <f t="shared" ref="T386" si="486">H370</f>
        <v>14</v>
      </c>
      <c r="U386" s="55">
        <f t="shared" ref="U386" si="487">I370</f>
        <v>8</v>
      </c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5" customHeight="1" x14ac:dyDescent="0.15">
      <c r="A387" s="28"/>
      <c r="B387" s="25"/>
      <c r="C387" s="25"/>
      <c r="D387" s="25"/>
      <c r="E387" s="25"/>
      <c r="F387" s="25"/>
      <c r="G387" s="29"/>
      <c r="H387" s="25"/>
      <c r="I387" s="25"/>
      <c r="J387" s="25"/>
      <c r="K387" s="25"/>
      <c r="L387" s="25"/>
      <c r="M387" s="25"/>
      <c r="N387" s="25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5" customHeight="1" x14ac:dyDescent="0.15">
      <c r="A388" s="30" t="s">
        <v>127</v>
      </c>
      <c r="B388" s="31">
        <f t="shared" ref="B388:I388" si="488">SUM(B374:B386)</f>
        <v>198803.47459999999</v>
      </c>
      <c r="C388" s="31">
        <f t="shared" si="488"/>
        <v>3393575.2820819994</v>
      </c>
      <c r="D388" s="31">
        <f t="shared" si="488"/>
        <v>534612.4828</v>
      </c>
      <c r="E388" s="31">
        <f t="shared" si="488"/>
        <v>90583.368352247999</v>
      </c>
      <c r="F388" s="31">
        <f t="shared" si="488"/>
        <v>-2949546.1676342478</v>
      </c>
      <c r="G388" s="31">
        <f t="shared" si="488"/>
        <v>0</v>
      </c>
      <c r="H388" s="31">
        <f t="shared" si="488"/>
        <v>-2949546.1676342478</v>
      </c>
      <c r="I388" s="31">
        <f t="shared" si="488"/>
        <v>7256.9358185789861</v>
      </c>
      <c r="J388" s="32"/>
      <c r="K388" s="33" t="str">
        <f t="shared" ref="K388" si="489">IF($F388&lt;0, "--", G388/$F388)</f>
        <v>--</v>
      </c>
      <c r="L388" s="33" t="str">
        <f t="shared" ref="L388" si="490">IF($F388&lt;0, "--", H388/$F388)</f>
        <v>--</v>
      </c>
      <c r="M388" s="47"/>
      <c r="N388" s="4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90" spans="1:33" ht="15" customHeight="1" x14ac:dyDescent="0.15">
      <c r="B390" s="43">
        <v>4</v>
      </c>
      <c r="D390" s="42">
        <f>MATCH(D394,focusarea_loads!$A$1:$R$1,0)</f>
        <v>5</v>
      </c>
      <c r="E390" s="42">
        <f>MATCH(E$19,focusarea_loads!$A$1:$R$1,0)</f>
        <v>8</v>
      </c>
      <c r="F390" s="42">
        <f>MATCH(F$19,focusarea_loads!$A$1:$R$1,0)</f>
        <v>14</v>
      </c>
      <c r="G390" s="10"/>
      <c r="H390" s="42">
        <f>MATCH(H$19,focusarea_loads!$A$1:$R$1,0)</f>
        <v>17</v>
      </c>
      <c r="I390" s="42">
        <f>MATCH(I$19,focusarea_loads!$A$1:$R$1,0)</f>
        <v>11</v>
      </c>
    </row>
    <row r="391" spans="1:33" ht="17" customHeight="1" x14ac:dyDescent="0.15">
      <c r="A391" s="41"/>
      <c r="B391" s="43">
        <v>2</v>
      </c>
      <c r="D391" s="42">
        <f>MATCH(D394,cluster_load_noFA!$A$1:$P$1,0)</f>
        <v>3</v>
      </c>
      <c r="E391" s="42">
        <f>MATCH(E394,cluster_load_noFA!$A$1:$P$1,0)</f>
        <v>6</v>
      </c>
      <c r="F391" s="42">
        <f>MATCH(F394,cluster_load_noFA!$A$1:$P$1,0)</f>
        <v>12</v>
      </c>
      <c r="G391" s="42"/>
      <c r="H391" s="42">
        <f>MATCH(H394,cluster_load_noFA!$A$1:$P$1,0)</f>
        <v>15</v>
      </c>
      <c r="I391" s="42">
        <f>MATCH(I394,cluster_load_noFA!$A$1:$P$1,0)</f>
        <v>9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5" customHeight="1" x14ac:dyDescent="0.15">
      <c r="A392" s="12" t="s">
        <v>125</v>
      </c>
      <c r="B392" s="13"/>
      <c r="C392" s="14" t="s">
        <v>109</v>
      </c>
      <c r="D392" s="15" t="s">
        <v>110</v>
      </c>
      <c r="E392" s="15"/>
      <c r="F392" s="16"/>
      <c r="G392" s="15"/>
      <c r="H392" s="15"/>
      <c r="I392" s="15"/>
      <c r="J392" s="17"/>
      <c r="K392" s="15" t="s">
        <v>111</v>
      </c>
      <c r="L392" s="15"/>
      <c r="M392" s="53"/>
      <c r="N392" s="53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s="40" customFormat="1" ht="34" customHeight="1" x14ac:dyDescent="0.15">
      <c r="A393" s="39" t="str">
        <f>_xlfn.CONCAT(A368," Cluster")</f>
        <v>Upper Lehigh Cluster</v>
      </c>
      <c r="B393" s="18" t="s">
        <v>112</v>
      </c>
      <c r="C393" s="18" t="s">
        <v>113</v>
      </c>
      <c r="D393" s="18" t="s">
        <v>114</v>
      </c>
      <c r="E393" s="18" t="s">
        <v>115</v>
      </c>
      <c r="F393" s="18" t="s">
        <v>116</v>
      </c>
      <c r="G393" s="18" t="s">
        <v>117</v>
      </c>
      <c r="H393" s="18" t="s">
        <v>118</v>
      </c>
      <c r="I393" s="18" t="s">
        <v>119</v>
      </c>
      <c r="J393" s="18"/>
      <c r="K393" s="18" t="s">
        <v>120</v>
      </c>
      <c r="L393" s="18" t="s">
        <v>121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5" customHeight="1" x14ac:dyDescent="0.15">
      <c r="A394" s="19"/>
      <c r="B394" s="19"/>
      <c r="C394" s="19"/>
      <c r="D394" s="19" t="s">
        <v>4</v>
      </c>
      <c r="E394" s="19" t="s">
        <v>7</v>
      </c>
      <c r="F394" s="19" t="s">
        <v>13</v>
      </c>
      <c r="G394" s="19"/>
      <c r="H394" s="19" t="s">
        <v>16</v>
      </c>
      <c r="I394" s="19" t="s">
        <v>10</v>
      </c>
      <c r="J394" s="19"/>
      <c r="K394" s="56" t="s">
        <v>128</v>
      </c>
      <c r="L394" s="57"/>
      <c r="M394" s="54"/>
      <c r="N394" s="54"/>
      <c r="O394" s="20"/>
      <c r="P394" s="20"/>
      <c r="Q394" s="20"/>
      <c r="R394" s="21"/>
      <c r="S394" s="20"/>
      <c r="T394" s="20"/>
      <c r="U394" s="20"/>
      <c r="V394" s="20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 ht="15" customHeight="1" x14ac:dyDescent="0.15">
      <c r="A395" s="22" t="s">
        <v>89</v>
      </c>
      <c r="B395" s="23">
        <f>VLOOKUP($A395, focusarea_loads!$A$1:$R$83, N395, FALSE)</f>
        <v>1837.3854999999901</v>
      </c>
      <c r="C395" s="23">
        <f>D395 - SUM(E395:F395)</f>
        <v>569.58950500000003</v>
      </c>
      <c r="D395" s="23">
        <f>VLOOKUP($A395, focusarea_loads!$A$1:$R$83, P395, FALSE)</f>
        <v>211.19880000000001</v>
      </c>
      <c r="E395" s="23">
        <f>VLOOKUP($A395, focusarea_loads!$A$1:$R$83, Q395, FALSE)</f>
        <v>0</v>
      </c>
      <c r="F395" s="23">
        <f>VLOOKUP($A395, focusarea_loads!$A$1:$R$83, R395, FALSE)</f>
        <v>-358.39070500000003</v>
      </c>
      <c r="G395" s="24">
        <f>F395-H395</f>
        <v>0</v>
      </c>
      <c r="H395" s="23">
        <f>VLOOKUP($A395, focusarea_loads!$A$1:$R$83, T395, FALSE)</f>
        <v>-358.39070500000003</v>
      </c>
      <c r="I395" s="23">
        <f>VLOOKUP($A395, focusarea_loads!$A$1:$R$83, U395, FALSE)</f>
        <v>5.0920217893250204</v>
      </c>
      <c r="J395" s="25"/>
      <c r="K395" s="26" t="str">
        <f>IF($F395&lt;0, "--", G395/$F395)</f>
        <v>--</v>
      </c>
      <c r="L395" s="26" t="str">
        <f>IF($F395&lt;0, "--", H395/$F395)</f>
        <v>--</v>
      </c>
      <c r="M395" s="26"/>
      <c r="N395" s="52">
        <f t="shared" ref="N395" si="491">B390</f>
        <v>4</v>
      </c>
      <c r="O395" s="52"/>
      <c r="P395" s="52">
        <f>D390</f>
        <v>5</v>
      </c>
      <c r="Q395" s="52">
        <f>E390</f>
        <v>8</v>
      </c>
      <c r="R395" s="52">
        <f>F390</f>
        <v>14</v>
      </c>
      <c r="S395" s="52"/>
      <c r="T395" s="52">
        <f>H390</f>
        <v>17</v>
      </c>
      <c r="U395" s="52">
        <f>I390</f>
        <v>11</v>
      </c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5" customHeight="1" x14ac:dyDescent="0.15">
      <c r="A396" s="22" t="s">
        <v>91</v>
      </c>
      <c r="B396" s="23">
        <f>VLOOKUP($A396, focusarea_loads!$A$1:$R$83, N396, FALSE)</f>
        <v>381.0625</v>
      </c>
      <c r="C396" s="23">
        <f t="shared" ref="C396:C406" si="492">D396 - SUM(E396:F396)</f>
        <v>118.129375</v>
      </c>
      <c r="D396" s="23">
        <f>VLOOKUP($A396, focusarea_loads!$A$1:$R$83, P396, FALSE)</f>
        <v>28.309899999999999</v>
      </c>
      <c r="E396" s="23">
        <f>VLOOKUP($A396, focusarea_loads!$A$1:$R$83, Q396, FALSE)</f>
        <v>0</v>
      </c>
      <c r="F396" s="23">
        <f>VLOOKUP($A396, focusarea_loads!$A$1:$R$83, R396, FALSE)</f>
        <v>-89.819474999999997</v>
      </c>
      <c r="G396" s="24">
        <f t="shared" ref="G396:G407" si="493">F396-H396</f>
        <v>0</v>
      </c>
      <c r="H396" s="23">
        <f>VLOOKUP($A396, focusarea_loads!$A$1:$R$83, T396, FALSE)</f>
        <v>-89.819474999999997</v>
      </c>
      <c r="I396" s="23">
        <f>VLOOKUP($A396, focusarea_loads!$A$1:$R$83, U396, FALSE)</f>
        <v>0</v>
      </c>
      <c r="J396" s="25"/>
      <c r="K396" s="26" t="str">
        <f t="shared" ref="K396:K407" si="494">IF($F396&lt;0, "--", G396/$F396)</f>
        <v>--</v>
      </c>
      <c r="L396" s="26" t="str">
        <f t="shared" ref="L396:L407" si="495">IF($F396&lt;0, "--", H396/$F396)</f>
        <v>--</v>
      </c>
      <c r="M396" s="26"/>
      <c r="N396" s="51">
        <f t="shared" ref="N396:N405" si="496">N395</f>
        <v>4</v>
      </c>
      <c r="O396" s="51"/>
      <c r="P396" s="51">
        <f>P395</f>
        <v>5</v>
      </c>
      <c r="Q396" s="51">
        <f t="shared" ref="Q396:R396" si="497">Q395</f>
        <v>8</v>
      </c>
      <c r="R396" s="51">
        <f t="shared" si="497"/>
        <v>14</v>
      </c>
      <c r="S396" s="51"/>
      <c r="T396" s="51">
        <f t="shared" ref="T396:U396" si="498">T395</f>
        <v>17</v>
      </c>
      <c r="U396" s="51">
        <f t="shared" si="498"/>
        <v>11</v>
      </c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5" customHeight="1" x14ac:dyDescent="0.15">
      <c r="A397" s="22" t="s">
        <v>92</v>
      </c>
      <c r="B397" s="23">
        <f>VLOOKUP($A397, focusarea_loads!$A$1:$R$83, N397, FALSE)</f>
        <v>1190.5545</v>
      </c>
      <c r="C397" s="23">
        <f t="shared" si="492"/>
        <v>369.07189499999902</v>
      </c>
      <c r="D397" s="23">
        <f>VLOOKUP($A397, focusarea_loads!$A$1:$R$83, P397, FALSE)</f>
        <v>165.26329999999999</v>
      </c>
      <c r="E397" s="23">
        <f>VLOOKUP($A397, focusarea_loads!$A$1:$R$83, Q397, FALSE)</f>
        <v>0</v>
      </c>
      <c r="F397" s="23">
        <f>VLOOKUP($A397, focusarea_loads!$A$1:$R$83, R397, FALSE)</f>
        <v>-203.808594999999</v>
      </c>
      <c r="G397" s="24">
        <f t="shared" si="493"/>
        <v>0</v>
      </c>
      <c r="H397" s="23">
        <f>VLOOKUP($A397, focusarea_loads!$A$1:$R$83, T397, FALSE)</f>
        <v>-203.808594999999</v>
      </c>
      <c r="I397" s="23">
        <f>VLOOKUP($A397, focusarea_loads!$A$1:$R$83, U397, FALSE)</f>
        <v>0</v>
      </c>
      <c r="J397" s="25"/>
      <c r="K397" s="26" t="str">
        <f t="shared" si="494"/>
        <v>--</v>
      </c>
      <c r="L397" s="26" t="str">
        <f t="shared" si="495"/>
        <v>--</v>
      </c>
      <c r="M397" s="26"/>
      <c r="N397" s="51">
        <f t="shared" si="496"/>
        <v>4</v>
      </c>
      <c r="O397" s="51"/>
      <c r="P397" s="51">
        <f t="shared" ref="P397:R397" si="499">P396</f>
        <v>5</v>
      </c>
      <c r="Q397" s="51">
        <f t="shared" si="499"/>
        <v>8</v>
      </c>
      <c r="R397" s="51">
        <f t="shared" si="499"/>
        <v>14</v>
      </c>
      <c r="S397" s="51"/>
      <c r="T397" s="51">
        <f t="shared" ref="T397:U397" si="500">T396</f>
        <v>17</v>
      </c>
      <c r="U397" s="51">
        <f t="shared" si="500"/>
        <v>11</v>
      </c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5" customHeight="1" x14ac:dyDescent="0.15">
      <c r="A398" s="22" t="s">
        <v>94</v>
      </c>
      <c r="B398" s="23">
        <f>VLOOKUP($A398, focusarea_loads!$A$1:$R$83, N398, FALSE)</f>
        <v>1190.5545</v>
      </c>
      <c r="C398" s="23">
        <f t="shared" si="492"/>
        <v>369.07189499999902</v>
      </c>
      <c r="D398" s="23">
        <f>VLOOKUP($A398, focusarea_loads!$A$1:$R$83, P398, FALSE)</f>
        <v>165.26329999999999</v>
      </c>
      <c r="E398" s="23">
        <f>VLOOKUP($A398, focusarea_loads!$A$1:$R$83, Q398, FALSE)</f>
        <v>0</v>
      </c>
      <c r="F398" s="23">
        <f>VLOOKUP($A398, focusarea_loads!$A$1:$R$83, R398, FALSE)</f>
        <v>-203.808594999999</v>
      </c>
      <c r="G398" s="24">
        <f t="shared" si="493"/>
        <v>0</v>
      </c>
      <c r="H398" s="23">
        <f>VLOOKUP($A398, focusarea_loads!$A$1:$R$83, T398, FALSE)</f>
        <v>-203.808594999999</v>
      </c>
      <c r="I398" s="23">
        <f>VLOOKUP($A398, focusarea_loads!$A$1:$R$83, U398, FALSE)</f>
        <v>0</v>
      </c>
      <c r="J398" s="25"/>
      <c r="K398" s="26" t="str">
        <f t="shared" si="494"/>
        <v>--</v>
      </c>
      <c r="L398" s="26" t="str">
        <f t="shared" si="495"/>
        <v>--</v>
      </c>
      <c r="M398" s="26"/>
      <c r="N398" s="51">
        <f t="shared" si="496"/>
        <v>4</v>
      </c>
      <c r="O398" s="51"/>
      <c r="P398" s="51">
        <f t="shared" ref="P398:R398" si="501">P397</f>
        <v>5</v>
      </c>
      <c r="Q398" s="51">
        <f t="shared" si="501"/>
        <v>8</v>
      </c>
      <c r="R398" s="51">
        <f t="shared" si="501"/>
        <v>14</v>
      </c>
      <c r="S398" s="51"/>
      <c r="T398" s="51">
        <f t="shared" ref="T398:U398" si="502">T397</f>
        <v>17</v>
      </c>
      <c r="U398" s="51">
        <f t="shared" si="502"/>
        <v>11</v>
      </c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5" customHeight="1" x14ac:dyDescent="0.15">
      <c r="A399" s="22" t="s">
        <v>100</v>
      </c>
      <c r="B399" s="23">
        <f>VLOOKUP($A399, focusarea_loads!$A$1:$R$83, N399, FALSE)</f>
        <v>1070.1116999999999</v>
      </c>
      <c r="C399" s="23">
        <f t="shared" si="492"/>
        <v>331.73462699999897</v>
      </c>
      <c r="D399" s="23">
        <f>VLOOKUP($A399, focusarea_loads!$A$1:$R$83, P399, FALSE)</f>
        <v>248.29309999999899</v>
      </c>
      <c r="E399" s="23">
        <f>VLOOKUP($A399, focusarea_loads!$A$1:$R$83, Q399, FALSE)</f>
        <v>0</v>
      </c>
      <c r="F399" s="23">
        <f>VLOOKUP($A399, focusarea_loads!$A$1:$R$83, R399, FALSE)</f>
        <v>-83.441526999999994</v>
      </c>
      <c r="G399" s="24">
        <f t="shared" si="493"/>
        <v>0</v>
      </c>
      <c r="H399" s="23">
        <f>VLOOKUP($A399, focusarea_loads!$A$1:$R$83, T399, FALSE)</f>
        <v>-83.441526999999994</v>
      </c>
      <c r="I399" s="23">
        <f>VLOOKUP($A399, focusarea_loads!$A$1:$R$83, U399, FALSE)</f>
        <v>0</v>
      </c>
      <c r="J399" s="25"/>
      <c r="K399" s="26" t="str">
        <f t="shared" si="494"/>
        <v>--</v>
      </c>
      <c r="L399" s="26" t="str">
        <f t="shared" si="495"/>
        <v>--</v>
      </c>
      <c r="M399" s="26"/>
      <c r="N399" s="51">
        <f t="shared" si="496"/>
        <v>4</v>
      </c>
      <c r="O399" s="51"/>
      <c r="P399" s="51">
        <f t="shared" ref="P399:R399" si="503">P398</f>
        <v>5</v>
      </c>
      <c r="Q399" s="51">
        <f t="shared" si="503"/>
        <v>8</v>
      </c>
      <c r="R399" s="51">
        <f t="shared" si="503"/>
        <v>14</v>
      </c>
      <c r="S399" s="51"/>
      <c r="T399" s="51">
        <f t="shared" ref="T399:U399" si="504">T398</f>
        <v>17</v>
      </c>
      <c r="U399" s="51">
        <f t="shared" si="504"/>
        <v>11</v>
      </c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5" customHeight="1" x14ac:dyDescent="0.15">
      <c r="A400" s="22" t="s">
        <v>99</v>
      </c>
      <c r="B400" s="23">
        <f>VLOOKUP($A400, focusarea_loads!$A$1:$R$83, N400, FALSE)</f>
        <v>2790.5155</v>
      </c>
      <c r="C400" s="23">
        <f t="shared" si="492"/>
        <v>865.05980499999998</v>
      </c>
      <c r="D400" s="23">
        <f>VLOOKUP($A400, focusarea_loads!$A$1:$R$83, P400, FALSE)</f>
        <v>458.71879999999999</v>
      </c>
      <c r="E400" s="23">
        <f>VLOOKUP($A400, focusarea_loads!$A$1:$R$83, Q400, FALSE)</f>
        <v>0</v>
      </c>
      <c r="F400" s="23">
        <f>VLOOKUP($A400, focusarea_loads!$A$1:$R$83, R400, FALSE)</f>
        <v>-406.341005</v>
      </c>
      <c r="G400" s="24">
        <f t="shared" si="493"/>
        <v>0</v>
      </c>
      <c r="H400" s="23">
        <f>VLOOKUP($A400, focusarea_loads!$A$1:$R$83, T400, FALSE)</f>
        <v>-406.341005</v>
      </c>
      <c r="I400" s="23">
        <f>VLOOKUP($A400, focusarea_loads!$A$1:$R$83, U400, FALSE)</f>
        <v>0</v>
      </c>
      <c r="J400" s="25"/>
      <c r="K400" s="26" t="str">
        <f t="shared" si="494"/>
        <v>--</v>
      </c>
      <c r="L400" s="26" t="str">
        <f t="shared" si="495"/>
        <v>--</v>
      </c>
      <c r="M400" s="26"/>
      <c r="N400" s="51">
        <f t="shared" si="496"/>
        <v>4</v>
      </c>
      <c r="O400" s="51"/>
      <c r="P400" s="51">
        <f t="shared" ref="P400:R400" si="505">P399</f>
        <v>5</v>
      </c>
      <c r="Q400" s="51">
        <f t="shared" si="505"/>
        <v>8</v>
      </c>
      <c r="R400" s="51">
        <f t="shared" si="505"/>
        <v>14</v>
      </c>
      <c r="S400" s="51"/>
      <c r="T400" s="51">
        <f t="shared" ref="T400:U400" si="506">T399</f>
        <v>17</v>
      </c>
      <c r="U400" s="51">
        <f t="shared" si="506"/>
        <v>11</v>
      </c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5" customHeight="1" x14ac:dyDescent="0.15">
      <c r="A401" s="22" t="s">
        <v>101</v>
      </c>
      <c r="B401" s="23">
        <f>VLOOKUP($A401, focusarea_loads!$A$1:$R$83, N401, FALSE)</f>
        <v>1277.9095</v>
      </c>
      <c r="C401" s="23">
        <f t="shared" si="492"/>
        <v>396.15194499999996</v>
      </c>
      <c r="D401" s="23">
        <f>VLOOKUP($A401, focusarea_loads!$A$1:$R$83, P401, FALSE)</f>
        <v>398.03969999999998</v>
      </c>
      <c r="E401" s="23">
        <f>VLOOKUP($A401, focusarea_loads!$A$1:$R$83, Q401, FALSE)</f>
        <v>0</v>
      </c>
      <c r="F401" s="23">
        <f>VLOOKUP($A401, focusarea_loads!$A$1:$R$83, R401, FALSE)</f>
        <v>1.8877550000000101</v>
      </c>
      <c r="G401" s="24">
        <f t="shared" si="493"/>
        <v>0</v>
      </c>
      <c r="H401" s="23">
        <f>VLOOKUP($A401, focusarea_loads!$A$1:$R$83, T401, FALSE)</f>
        <v>1.8877550000000101</v>
      </c>
      <c r="I401" s="23">
        <f>VLOOKUP($A401, focusarea_loads!$A$1:$R$83, U401, FALSE)</f>
        <v>0</v>
      </c>
      <c r="J401" s="25"/>
      <c r="K401" s="26">
        <f t="shared" si="494"/>
        <v>0</v>
      </c>
      <c r="L401" s="26">
        <f t="shared" si="495"/>
        <v>1</v>
      </c>
      <c r="M401" s="26"/>
      <c r="N401" s="51">
        <f t="shared" si="496"/>
        <v>4</v>
      </c>
      <c r="O401" s="51"/>
      <c r="P401" s="51">
        <f t="shared" ref="P401:R401" si="507">P400</f>
        <v>5</v>
      </c>
      <c r="Q401" s="51">
        <f t="shared" si="507"/>
        <v>8</v>
      </c>
      <c r="R401" s="51">
        <f t="shared" si="507"/>
        <v>14</v>
      </c>
      <c r="S401" s="51"/>
      <c r="T401" s="51">
        <f t="shared" ref="T401:U401" si="508">T400</f>
        <v>17</v>
      </c>
      <c r="U401" s="51">
        <f t="shared" si="508"/>
        <v>11</v>
      </c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5" customHeight="1" x14ac:dyDescent="0.15">
      <c r="A402" s="22" t="s">
        <v>93</v>
      </c>
      <c r="B402" s="23">
        <f>VLOOKUP($A402, focusarea_loads!$A$1:$R$83, N402, FALSE)</f>
        <v>420.34800000000001</v>
      </c>
      <c r="C402" s="23">
        <f t="shared" si="492"/>
        <v>130.30788000000001</v>
      </c>
      <c r="D402" s="23">
        <f>VLOOKUP($A402, focusarea_loads!$A$1:$R$83, P402, FALSE)</f>
        <v>67.051699999999997</v>
      </c>
      <c r="E402" s="23">
        <f>VLOOKUP($A402, focusarea_loads!$A$1:$R$83, Q402, FALSE)</f>
        <v>0</v>
      </c>
      <c r="F402" s="23">
        <f>VLOOKUP($A402, focusarea_loads!$A$1:$R$83, R402, FALSE)</f>
        <v>-63.256180000000001</v>
      </c>
      <c r="G402" s="24">
        <f t="shared" si="493"/>
        <v>0</v>
      </c>
      <c r="H402" s="23">
        <f>VLOOKUP($A402, focusarea_loads!$A$1:$R$83, T402, FALSE)</f>
        <v>-63.256180000000001</v>
      </c>
      <c r="I402" s="23">
        <f>VLOOKUP($A402, focusarea_loads!$A$1:$R$83, U402, FALSE)</f>
        <v>0</v>
      </c>
      <c r="J402" s="25"/>
      <c r="K402" s="26" t="str">
        <f t="shared" si="494"/>
        <v>--</v>
      </c>
      <c r="L402" s="26" t="str">
        <f t="shared" si="495"/>
        <v>--</v>
      </c>
      <c r="M402" s="26"/>
      <c r="N402" s="51">
        <f t="shared" si="496"/>
        <v>4</v>
      </c>
      <c r="O402" s="51"/>
      <c r="P402" s="51">
        <f t="shared" ref="P402:R402" si="509">P401</f>
        <v>5</v>
      </c>
      <c r="Q402" s="51">
        <f t="shared" si="509"/>
        <v>8</v>
      </c>
      <c r="R402" s="51">
        <f t="shared" si="509"/>
        <v>14</v>
      </c>
      <c r="S402" s="51"/>
      <c r="T402" s="51">
        <f t="shared" ref="T402:U402" si="510">T401</f>
        <v>17</v>
      </c>
      <c r="U402" s="51">
        <f t="shared" si="510"/>
        <v>11</v>
      </c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5" customHeight="1" x14ac:dyDescent="0.15">
      <c r="A403" s="22" t="s">
        <v>97</v>
      </c>
      <c r="B403" s="23">
        <f>VLOOKUP($A403, focusarea_loads!$A$1:$R$83, N403, FALSE)</f>
        <v>298.93630000000002</v>
      </c>
      <c r="C403" s="23">
        <f t="shared" si="492"/>
        <v>92.670253000000002</v>
      </c>
      <c r="D403" s="23">
        <f>VLOOKUP($A403, focusarea_loads!$A$1:$R$83, P403, FALSE)</f>
        <v>22.6144</v>
      </c>
      <c r="E403" s="23">
        <f>VLOOKUP($A403, focusarea_loads!$A$1:$R$83, Q403, FALSE)</f>
        <v>0</v>
      </c>
      <c r="F403" s="23">
        <f>VLOOKUP($A403, focusarea_loads!$A$1:$R$83, R403, FALSE)</f>
        <v>-70.055852999999999</v>
      </c>
      <c r="G403" s="24">
        <f t="shared" si="493"/>
        <v>0</v>
      </c>
      <c r="H403" s="23">
        <f>VLOOKUP($A403, focusarea_loads!$A$1:$R$83, T403, FALSE)</f>
        <v>-70.055852999999999</v>
      </c>
      <c r="I403" s="23">
        <f>VLOOKUP($A403, focusarea_loads!$A$1:$R$83, U403, FALSE)</f>
        <v>0</v>
      </c>
      <c r="J403" s="25"/>
      <c r="K403" s="26" t="str">
        <f t="shared" si="494"/>
        <v>--</v>
      </c>
      <c r="L403" s="26" t="str">
        <f t="shared" si="495"/>
        <v>--</v>
      </c>
      <c r="M403" s="26"/>
      <c r="N403" s="51">
        <f t="shared" si="496"/>
        <v>4</v>
      </c>
      <c r="O403" s="51"/>
      <c r="P403" s="51">
        <f t="shared" ref="P403:R403" si="511">P402</f>
        <v>5</v>
      </c>
      <c r="Q403" s="51">
        <f t="shared" si="511"/>
        <v>8</v>
      </c>
      <c r="R403" s="51">
        <f t="shared" si="511"/>
        <v>14</v>
      </c>
      <c r="S403" s="51"/>
      <c r="T403" s="51">
        <f t="shared" ref="T403:U403" si="512">T402</f>
        <v>17</v>
      </c>
      <c r="U403" s="51">
        <f t="shared" si="512"/>
        <v>11</v>
      </c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5" customHeight="1" x14ac:dyDescent="0.15">
      <c r="A404" s="22" t="s">
        <v>98</v>
      </c>
      <c r="B404" s="23">
        <f>VLOOKUP($A404, focusarea_loads!$A$1:$R$83, N404, FALSE)</f>
        <v>687.89869999999996</v>
      </c>
      <c r="C404" s="23">
        <f t="shared" si="492"/>
        <v>213.24859700000002</v>
      </c>
      <c r="D404" s="23">
        <f>VLOOKUP($A404, focusarea_loads!$A$1:$R$83, P404, FALSE)</f>
        <v>69.380600000000001</v>
      </c>
      <c r="E404" s="23">
        <f>VLOOKUP($A404, focusarea_loads!$A$1:$R$83, Q404, FALSE)</f>
        <v>0</v>
      </c>
      <c r="F404" s="23">
        <f>VLOOKUP($A404, focusarea_loads!$A$1:$R$83, R404, FALSE)</f>
        <v>-143.867997</v>
      </c>
      <c r="G404" s="24">
        <f t="shared" si="493"/>
        <v>0</v>
      </c>
      <c r="H404" s="23">
        <f>VLOOKUP($A404, focusarea_loads!$A$1:$R$83, T404, FALSE)</f>
        <v>-143.867997</v>
      </c>
      <c r="I404" s="23">
        <f>VLOOKUP($A404, focusarea_loads!$A$1:$R$83, U404, FALSE)</f>
        <v>0</v>
      </c>
      <c r="J404" s="25"/>
      <c r="K404" s="26" t="str">
        <f t="shared" si="494"/>
        <v>--</v>
      </c>
      <c r="L404" s="26" t="str">
        <f t="shared" si="495"/>
        <v>--</v>
      </c>
      <c r="M404" s="26"/>
      <c r="N404" s="51">
        <f t="shared" si="496"/>
        <v>4</v>
      </c>
      <c r="O404" s="51"/>
      <c r="P404" s="51">
        <f t="shared" ref="P404:R405" si="513">P403</f>
        <v>5</v>
      </c>
      <c r="Q404" s="51">
        <f t="shared" si="513"/>
        <v>8</v>
      </c>
      <c r="R404" s="51">
        <f t="shared" si="513"/>
        <v>14</v>
      </c>
      <c r="S404" s="51"/>
      <c r="T404" s="51">
        <f t="shared" ref="T404:U405" si="514">T403</f>
        <v>17</v>
      </c>
      <c r="U404" s="51">
        <f t="shared" si="514"/>
        <v>11</v>
      </c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5" customHeight="1" x14ac:dyDescent="0.15">
      <c r="A405" s="22" t="s">
        <v>96</v>
      </c>
      <c r="B405" s="23">
        <f>VLOOKUP($A405, focusarea_loads!$A$1:$R$83, N405, FALSE)</f>
        <v>423.58530000000002</v>
      </c>
      <c r="C405" s="23">
        <f t="shared" ref="C405" si="515">D405 - SUM(E405:F405)</f>
        <v>131.311443</v>
      </c>
      <c r="D405" s="23">
        <f>VLOOKUP($A405, focusarea_loads!$A$1:$R$83, P405, FALSE)</f>
        <v>59.181199999999997</v>
      </c>
      <c r="E405" s="23">
        <f>VLOOKUP($A405, focusarea_loads!$A$1:$R$83, Q405, FALSE)</f>
        <v>0</v>
      </c>
      <c r="F405" s="23">
        <f>VLOOKUP($A405, focusarea_loads!$A$1:$R$83, R405, FALSE)</f>
        <v>-72.130242999999993</v>
      </c>
      <c r="G405" s="24">
        <f t="shared" ref="G405" si="516">F405-H405</f>
        <v>0</v>
      </c>
      <c r="H405" s="23">
        <f>VLOOKUP($A405, focusarea_loads!$A$1:$R$83, T405, FALSE)</f>
        <v>-72.130242999999993</v>
      </c>
      <c r="I405" s="23">
        <f>VLOOKUP($A405, focusarea_loads!$A$1:$R$83, U405, FALSE)</f>
        <v>13.251810172835</v>
      </c>
      <c r="J405" s="25"/>
      <c r="K405" s="26" t="str">
        <f t="shared" ref="K405" si="517">IF($F405&lt;0, "--", G405/$F405)</f>
        <v>--</v>
      </c>
      <c r="L405" s="26" t="str">
        <f t="shared" ref="L405" si="518">IF($F405&lt;0, "--", H405/$F405)</f>
        <v>--</v>
      </c>
      <c r="M405" s="26"/>
      <c r="N405" s="51">
        <f t="shared" si="496"/>
        <v>4</v>
      </c>
      <c r="O405" s="51"/>
      <c r="P405" s="51">
        <f t="shared" si="513"/>
        <v>5</v>
      </c>
      <c r="Q405" s="51">
        <f t="shared" si="513"/>
        <v>8</v>
      </c>
      <c r="R405" s="51">
        <f t="shared" si="513"/>
        <v>14</v>
      </c>
      <c r="S405" s="51"/>
      <c r="T405" s="51">
        <f t="shared" si="514"/>
        <v>17</v>
      </c>
      <c r="U405" s="51">
        <f t="shared" si="514"/>
        <v>11</v>
      </c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5" customHeight="1" x14ac:dyDescent="0.15">
      <c r="A406" s="22" t="s">
        <v>95</v>
      </c>
      <c r="B406" s="23">
        <f>VLOOKUP($A406, focusarea_loads!$A$1:$R$83, N406, FALSE)</f>
        <v>2034.3706</v>
      </c>
      <c r="C406" s="23">
        <f t="shared" si="492"/>
        <v>630.65488599999958</v>
      </c>
      <c r="D406" s="23">
        <f>VLOOKUP($A406, focusarea_loads!$A$1:$R$83, P406, FALSE)</f>
        <v>242.30879999999999</v>
      </c>
      <c r="E406" s="23">
        <f>VLOOKUP($A406, focusarea_loads!$A$1:$R$83, Q406, FALSE)</f>
        <v>0.40999917796640001</v>
      </c>
      <c r="F406" s="23">
        <f>VLOOKUP($A406, focusarea_loads!$A$1:$R$83, R406, FALSE)</f>
        <v>-388.75608517796599</v>
      </c>
      <c r="G406" s="24">
        <f t="shared" si="493"/>
        <v>0</v>
      </c>
      <c r="H406" s="23">
        <f>VLOOKUP($A406, focusarea_loads!$A$1:$R$83, T406, FALSE)</f>
        <v>-388.75608517796599</v>
      </c>
      <c r="I406" s="23">
        <f>VLOOKUP($A406, focusarea_loads!$A$1:$R$83, U406, FALSE)</f>
        <v>0</v>
      </c>
      <c r="J406" s="25"/>
      <c r="K406" s="26" t="str">
        <f t="shared" si="494"/>
        <v>--</v>
      </c>
      <c r="L406" s="26" t="str">
        <f t="shared" si="495"/>
        <v>--</v>
      </c>
      <c r="M406" s="26"/>
      <c r="N406" s="51">
        <f>N404</f>
        <v>4</v>
      </c>
      <c r="O406" s="51"/>
      <c r="P406" s="51">
        <f t="shared" ref="P406:R406" si="519">P404</f>
        <v>5</v>
      </c>
      <c r="Q406" s="51">
        <f t="shared" si="519"/>
        <v>8</v>
      </c>
      <c r="R406" s="51">
        <f t="shared" si="519"/>
        <v>14</v>
      </c>
      <c r="S406" s="51"/>
      <c r="T406" s="51">
        <f t="shared" ref="T406:U406" si="520">T404</f>
        <v>17</v>
      </c>
      <c r="U406" s="51">
        <f t="shared" si="520"/>
        <v>11</v>
      </c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5" customHeight="1" x14ac:dyDescent="0.15">
      <c r="A407" s="28" t="s">
        <v>126</v>
      </c>
      <c r="B407" s="23">
        <f>VLOOKUP($A368, cluster_load_noFA!$A$1:$P$10, N407, FALSE)</f>
        <v>185200.242</v>
      </c>
      <c r="C407" s="23">
        <f>D407 - SUM(E407:F407)</f>
        <v>57412.075299999997</v>
      </c>
      <c r="D407" s="23">
        <f>VLOOKUP($A368, cluster_load_noFA!$A$1:$P$10, P407, FALSE)</f>
        <v>57875.290699999998</v>
      </c>
      <c r="E407" s="23">
        <f>VLOOKUP($A368, cluster_load_noFA!$A$1:$P$10, Q407, FALSE)</f>
        <v>16245.0674</v>
      </c>
      <c r="F407" s="23">
        <f>VLOOKUP($A368, cluster_load_noFA!$A$1:$P$10, F$16, FALSE)</f>
        <v>-15781.852000000001</v>
      </c>
      <c r="G407" s="24">
        <f t="shared" si="493"/>
        <v>0</v>
      </c>
      <c r="H407" s="23">
        <f>VLOOKUP($A368, cluster_load_noFA!$A$1:$P$10, T407, FALSE)</f>
        <v>-15781.852000000001</v>
      </c>
      <c r="I407" s="23">
        <f>VLOOKUP($A368, cluster_load_noFA!$A$1:$P$10, U407, FALSE)</f>
        <v>1995.17138</v>
      </c>
      <c r="J407" s="25"/>
      <c r="K407" s="26" t="str">
        <f t="shared" si="494"/>
        <v>--</v>
      </c>
      <c r="L407" s="26" t="str">
        <f t="shared" si="495"/>
        <v>--</v>
      </c>
      <c r="M407" s="26"/>
      <c r="N407" s="55">
        <f t="shared" ref="N407:U407" si="521">B391</f>
        <v>2</v>
      </c>
      <c r="O407" s="55">
        <f t="shared" si="521"/>
        <v>0</v>
      </c>
      <c r="P407" s="55">
        <f t="shared" si="521"/>
        <v>3</v>
      </c>
      <c r="Q407" s="55">
        <f t="shared" si="521"/>
        <v>6</v>
      </c>
      <c r="R407" s="55">
        <f t="shared" si="521"/>
        <v>12</v>
      </c>
      <c r="S407" s="55">
        <f t="shared" si="521"/>
        <v>0</v>
      </c>
      <c r="T407" s="55">
        <f t="shared" si="521"/>
        <v>15</v>
      </c>
      <c r="U407" s="55">
        <f t="shared" si="521"/>
        <v>9</v>
      </c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5" customHeight="1" x14ac:dyDescent="0.15">
      <c r="A408" s="28"/>
      <c r="B408" s="25"/>
      <c r="C408" s="25"/>
      <c r="D408" s="25"/>
      <c r="E408" s="25"/>
      <c r="F408" s="25"/>
      <c r="G408" s="29"/>
      <c r="H408" s="25"/>
      <c r="I408" s="25"/>
      <c r="J408" s="25"/>
      <c r="K408" s="25"/>
      <c r="L408" s="25"/>
      <c r="M408" s="25"/>
      <c r="N408" s="25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5" customHeight="1" x14ac:dyDescent="0.15">
      <c r="A409" s="30" t="s">
        <v>127</v>
      </c>
      <c r="B409" s="31">
        <f t="shared" ref="B409:I409" si="522">SUM(B395:B407)</f>
        <v>198803.47459999999</v>
      </c>
      <c r="C409" s="31">
        <f t="shared" si="522"/>
        <v>61629.077405999997</v>
      </c>
      <c r="D409" s="31">
        <f t="shared" si="522"/>
        <v>60010.914299999997</v>
      </c>
      <c r="E409" s="31">
        <f t="shared" si="522"/>
        <v>16245.477399177966</v>
      </c>
      <c r="F409" s="31">
        <f t="shared" si="522"/>
        <v>-17863.640505177966</v>
      </c>
      <c r="G409" s="31">
        <f t="shared" si="522"/>
        <v>0</v>
      </c>
      <c r="H409" s="31">
        <f t="shared" si="522"/>
        <v>-17863.640505177966</v>
      </c>
      <c r="I409" s="31">
        <f t="shared" si="522"/>
        <v>2013.51521196216</v>
      </c>
      <c r="J409" s="32"/>
      <c r="K409" s="33" t="str">
        <f t="shared" ref="K409" si="523">IF($F409&lt;0, "--", G409/$F409)</f>
        <v>--</v>
      </c>
      <c r="L409" s="33" t="str">
        <f t="shared" ref="L409" si="524">IF($F409&lt;0, "--", H409/$F409)</f>
        <v>--</v>
      </c>
      <c r="M409" s="47"/>
      <c r="N409" s="4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5" customHeight="1" x14ac:dyDescent="0.15">
      <c r="A410" s="44"/>
      <c r="B410" s="45"/>
      <c r="C410" s="45"/>
      <c r="D410" s="45"/>
      <c r="E410" s="45"/>
      <c r="F410" s="45"/>
      <c r="G410" s="45"/>
      <c r="H410" s="45"/>
      <c r="I410" s="45"/>
      <c r="J410" s="46"/>
      <c r="K410" s="47"/>
      <c r="L410" s="47"/>
      <c r="M410" s="47"/>
      <c r="N410" s="4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5" customHeight="1" x14ac:dyDescent="0.15">
      <c r="B411" s="43">
        <v>4</v>
      </c>
      <c r="D411" s="42">
        <f>MATCH(D415,focusarea_loads!$A$1:$R$1,0)</f>
        <v>7</v>
      </c>
      <c r="E411" s="42"/>
      <c r="F411" s="42">
        <f>MATCH(F415,focusarea_loads!$A$1:$R$1,0)</f>
        <v>15</v>
      </c>
      <c r="G411" s="42"/>
      <c r="H411" s="42">
        <f>MATCH(H415,focusarea_loads!$A$1:$R$1,0)</f>
        <v>18</v>
      </c>
      <c r="I411" s="42">
        <f>MATCH(I415,focusarea_loads!$A$1:$R$1,0)</f>
        <v>12</v>
      </c>
    </row>
    <row r="412" spans="1:33" ht="17" customHeight="1" x14ac:dyDescent="0.15">
      <c r="A412" s="41"/>
      <c r="B412" s="43">
        <v>2</v>
      </c>
      <c r="D412" s="42">
        <f>MATCH(D415,cluster_load_noFA!$A$1:$P$1,0)</f>
        <v>5</v>
      </c>
      <c r="E412" s="42"/>
      <c r="F412" s="42">
        <f>MATCH(F415,cluster_load_noFA!$A$1:$P$1,0)</f>
        <v>13</v>
      </c>
      <c r="G412" s="42"/>
      <c r="H412" s="42">
        <f>MATCH(H415,cluster_load_noFA!$A$1:$P$1,0)</f>
        <v>16</v>
      </c>
      <c r="I412" s="42">
        <f>MATCH(I415,cluster_load_noFA!$A$1:$P$1,0)</f>
        <v>10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5" customHeight="1" x14ac:dyDescent="0.15">
      <c r="A413" s="12" t="s">
        <v>125</v>
      </c>
      <c r="B413" s="13"/>
      <c r="C413" s="14" t="s">
        <v>124</v>
      </c>
      <c r="D413" s="15" t="s">
        <v>110</v>
      </c>
      <c r="E413" s="15"/>
      <c r="F413" s="16"/>
      <c r="G413" s="15"/>
      <c r="H413" s="15"/>
      <c r="I413" s="15"/>
      <c r="J413" s="17"/>
      <c r="K413" s="15" t="s">
        <v>111</v>
      </c>
      <c r="L413" s="15"/>
      <c r="M413" s="53"/>
      <c r="N413" s="53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s="40" customFormat="1" ht="34" customHeight="1" x14ac:dyDescent="0.15">
      <c r="A414" s="39" t="str">
        <f>_xlfn.CONCAT(A368," Cluster")</f>
        <v>Upper Lehigh Cluster</v>
      </c>
      <c r="B414" s="18" t="s">
        <v>112</v>
      </c>
      <c r="C414" s="18" t="s">
        <v>113</v>
      </c>
      <c r="D414" s="18" t="s">
        <v>114</v>
      </c>
      <c r="E414" s="18" t="s">
        <v>115</v>
      </c>
      <c r="F414" s="18" t="s">
        <v>116</v>
      </c>
      <c r="G414" s="18" t="s">
        <v>117</v>
      </c>
      <c r="H414" s="18" t="s">
        <v>118</v>
      </c>
      <c r="I414" s="18" t="s">
        <v>119</v>
      </c>
      <c r="J414" s="18"/>
      <c r="K414" s="18" t="s">
        <v>120</v>
      </c>
      <c r="L414" s="18" t="s">
        <v>121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5" customHeight="1" x14ac:dyDescent="0.15">
      <c r="A415" s="36"/>
      <c r="B415" s="36"/>
      <c r="C415" s="36"/>
      <c r="D415" s="19" t="s">
        <v>6</v>
      </c>
      <c r="E415" s="36"/>
      <c r="F415" s="19" t="s">
        <v>14</v>
      </c>
      <c r="G415" s="36"/>
      <c r="H415" s="19" t="s">
        <v>17</v>
      </c>
      <c r="I415" s="19" t="s">
        <v>11</v>
      </c>
      <c r="J415" s="36"/>
      <c r="K415" s="56" t="s">
        <v>122</v>
      </c>
      <c r="L415" s="57"/>
      <c r="M415" s="54"/>
      <c r="N415" s="54"/>
      <c r="O415" s="37"/>
      <c r="P415" s="37"/>
      <c r="Q415" s="37"/>
      <c r="R415" s="38"/>
      <c r="S415" s="37"/>
      <c r="T415" s="37"/>
      <c r="U415" s="37"/>
      <c r="V415" s="37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spans="1:33" ht="15" customHeight="1" x14ac:dyDescent="0.15">
      <c r="A416" s="22" t="s">
        <v>89</v>
      </c>
      <c r="B416" s="23">
        <f>VLOOKUP($A416, focusarea_loads!$A$1:$R$83, N416, FALSE)</f>
        <v>1837.3854999999901</v>
      </c>
      <c r="C416" s="23">
        <f>D416 - SUM(E416:F416)</f>
        <v>1697376.72489999</v>
      </c>
      <c r="D416" s="23">
        <f>VLOOKUP($A416, focusarea_loads!$A$1:$R$83, P416, FALSE)</f>
        <v>345179.32980000001</v>
      </c>
      <c r="E416" s="23">
        <v>0</v>
      </c>
      <c r="F416" s="23">
        <f>VLOOKUP($A416, focusarea_loads!$A$1:$R$83, R416, FALSE)</f>
        <v>-1352197.3950999901</v>
      </c>
      <c r="G416" s="24">
        <f>F416-H416</f>
        <v>0</v>
      </c>
      <c r="H416" s="23">
        <f>VLOOKUP($A416, focusarea_loads!$A$1:$R$83, T416, FALSE)</f>
        <v>-1352197.3950999901</v>
      </c>
      <c r="I416" s="23">
        <f>VLOOKUP($A416, focusarea_loads!$A$1:$R$83, U416, FALSE)</f>
        <v>11657.8829384204</v>
      </c>
      <c r="J416" s="25"/>
      <c r="K416" s="26" t="str">
        <f>IF($F416&lt;0, "--", G416/$F416)</f>
        <v>--</v>
      </c>
      <c r="L416" s="26" t="str">
        <f>IF($F416&lt;0, "--", H416/$F416)</f>
        <v>--</v>
      </c>
      <c r="M416" s="26"/>
      <c r="N416" s="52">
        <f t="shared" ref="N416" si="525">B411</f>
        <v>4</v>
      </c>
      <c r="O416" s="52"/>
      <c r="P416" s="52">
        <f>D411</f>
        <v>7</v>
      </c>
      <c r="Q416" s="52">
        <f>E411</f>
        <v>0</v>
      </c>
      <c r="R416" s="52">
        <f>F411</f>
        <v>15</v>
      </c>
      <c r="S416" s="52"/>
      <c r="T416" s="52">
        <f>H411</f>
        <v>18</v>
      </c>
      <c r="U416" s="52">
        <f>I411</f>
        <v>12</v>
      </c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5" customHeight="1" x14ac:dyDescent="0.15">
      <c r="A417" s="22" t="s">
        <v>91</v>
      </c>
      <c r="B417" s="23">
        <f>VLOOKUP($A417, focusarea_loads!$A$1:$R$83, N417, FALSE)</f>
        <v>381.0625</v>
      </c>
      <c r="C417" s="23">
        <f t="shared" ref="C417:C427" si="526">D417 - SUM(E417:F417)</f>
        <v>352025.53749999998</v>
      </c>
      <c r="D417" s="23">
        <f>VLOOKUP($A417, focusarea_loads!$A$1:$R$83, P417, FALSE)</f>
        <v>39611.960599999999</v>
      </c>
      <c r="E417" s="23">
        <v>0</v>
      </c>
      <c r="F417" s="23">
        <f>VLOOKUP($A417, focusarea_loads!$A$1:$R$83, R417, FALSE)</f>
        <v>-312413.57689999999</v>
      </c>
      <c r="G417" s="24">
        <f t="shared" ref="G417:G428" si="527">F417-H417</f>
        <v>0</v>
      </c>
      <c r="H417" s="23">
        <f>VLOOKUP($A417, focusarea_loads!$A$1:$R$83, T417, FALSE)</f>
        <v>-312413.57689999999</v>
      </c>
      <c r="I417" s="23">
        <f>VLOOKUP($A417, focusarea_loads!$A$1:$R$83, U417, FALSE)</f>
        <v>0</v>
      </c>
      <c r="J417" s="25"/>
      <c r="K417" s="26" t="str">
        <f t="shared" ref="K417:K428" si="528">IF($F417&lt;0, "--", G417/$F417)</f>
        <v>--</v>
      </c>
      <c r="L417" s="26" t="str">
        <f t="shared" ref="L417:L428" si="529">IF($F417&lt;0, "--", H417/$F417)</f>
        <v>--</v>
      </c>
      <c r="M417" s="26"/>
      <c r="N417" s="51">
        <f t="shared" ref="N417:N427" si="530">N416</f>
        <v>4</v>
      </c>
      <c r="O417" s="51"/>
      <c r="P417" s="51">
        <f>P416</f>
        <v>7</v>
      </c>
      <c r="Q417" s="51">
        <f t="shared" ref="Q417:R417" si="531">Q416</f>
        <v>0</v>
      </c>
      <c r="R417" s="51">
        <f t="shared" si="531"/>
        <v>15</v>
      </c>
      <c r="S417" s="51"/>
      <c r="T417" s="51">
        <f t="shared" ref="T417:U417" si="532">T416</f>
        <v>18</v>
      </c>
      <c r="U417" s="51">
        <f t="shared" si="532"/>
        <v>12</v>
      </c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5" customHeight="1" x14ac:dyDescent="0.15">
      <c r="A418" s="22" t="s">
        <v>92</v>
      </c>
      <c r="B418" s="23">
        <f>VLOOKUP($A418, focusarea_loads!$A$1:$R$83, N418, FALSE)</f>
        <v>1190.5545</v>
      </c>
      <c r="C418" s="23">
        <f t="shared" si="526"/>
        <v>1099834.2471</v>
      </c>
      <c r="D418" s="23">
        <f>VLOOKUP($A418, focusarea_loads!$A$1:$R$83, P418, FALSE)</f>
        <v>260691.89730000001</v>
      </c>
      <c r="E418" s="23">
        <v>0</v>
      </c>
      <c r="F418" s="23">
        <f>VLOOKUP($A418, focusarea_loads!$A$1:$R$83, R418, FALSE)</f>
        <v>-839142.34979999997</v>
      </c>
      <c r="G418" s="24">
        <f t="shared" si="527"/>
        <v>0</v>
      </c>
      <c r="H418" s="23">
        <f>VLOOKUP($A418, focusarea_loads!$A$1:$R$83, T418, FALSE)</f>
        <v>-839142.34979999997</v>
      </c>
      <c r="I418" s="23">
        <f>VLOOKUP($A418, focusarea_loads!$A$1:$R$83, U418, FALSE)</f>
        <v>0</v>
      </c>
      <c r="J418" s="25"/>
      <c r="K418" s="26" t="str">
        <f t="shared" si="528"/>
        <v>--</v>
      </c>
      <c r="L418" s="26" t="str">
        <f t="shared" si="529"/>
        <v>--</v>
      </c>
      <c r="M418" s="26"/>
      <c r="N418" s="51">
        <f t="shared" si="530"/>
        <v>4</v>
      </c>
      <c r="O418" s="51"/>
      <c r="P418" s="51">
        <f t="shared" ref="P418:R418" si="533">P417</f>
        <v>7</v>
      </c>
      <c r="Q418" s="51">
        <f t="shared" si="533"/>
        <v>0</v>
      </c>
      <c r="R418" s="51">
        <f t="shared" si="533"/>
        <v>15</v>
      </c>
      <c r="S418" s="51"/>
      <c r="T418" s="51">
        <f t="shared" ref="T418:U418" si="534">T417</f>
        <v>18</v>
      </c>
      <c r="U418" s="51">
        <f t="shared" si="534"/>
        <v>12</v>
      </c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5" customHeight="1" x14ac:dyDescent="0.15">
      <c r="A419" s="22" t="s">
        <v>94</v>
      </c>
      <c r="B419" s="23">
        <f>VLOOKUP($A419, focusarea_loads!$A$1:$R$83, N419, FALSE)</f>
        <v>1190.5545</v>
      </c>
      <c r="C419" s="23">
        <f t="shared" si="526"/>
        <v>1099834.2471</v>
      </c>
      <c r="D419" s="23">
        <f>VLOOKUP($A419, focusarea_loads!$A$1:$R$83, P419, FALSE)</f>
        <v>260691.89730000001</v>
      </c>
      <c r="E419" s="23">
        <v>0</v>
      </c>
      <c r="F419" s="23">
        <f>VLOOKUP($A419, focusarea_loads!$A$1:$R$83, R419, FALSE)</f>
        <v>-839142.34979999997</v>
      </c>
      <c r="G419" s="24">
        <f t="shared" si="527"/>
        <v>0</v>
      </c>
      <c r="H419" s="23">
        <f>VLOOKUP($A419, focusarea_loads!$A$1:$R$83, T419, FALSE)</f>
        <v>-839142.34979999997</v>
      </c>
      <c r="I419" s="23">
        <f>VLOOKUP($A419, focusarea_loads!$A$1:$R$83, U419, FALSE)</f>
        <v>0</v>
      </c>
      <c r="J419" s="25"/>
      <c r="K419" s="26" t="str">
        <f t="shared" si="528"/>
        <v>--</v>
      </c>
      <c r="L419" s="26" t="str">
        <f t="shared" si="529"/>
        <v>--</v>
      </c>
      <c r="M419" s="26"/>
      <c r="N419" s="51">
        <f t="shared" si="530"/>
        <v>4</v>
      </c>
      <c r="O419" s="51"/>
      <c r="P419" s="51">
        <f t="shared" ref="P419:R419" si="535">P418</f>
        <v>7</v>
      </c>
      <c r="Q419" s="51">
        <f t="shared" si="535"/>
        <v>0</v>
      </c>
      <c r="R419" s="51">
        <f t="shared" si="535"/>
        <v>15</v>
      </c>
      <c r="S419" s="51"/>
      <c r="T419" s="51">
        <f t="shared" ref="T419:U419" si="536">T418</f>
        <v>18</v>
      </c>
      <c r="U419" s="51">
        <f t="shared" si="536"/>
        <v>12</v>
      </c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5" customHeight="1" x14ac:dyDescent="0.15">
      <c r="A420" s="22" t="s">
        <v>100</v>
      </c>
      <c r="B420" s="23">
        <f>VLOOKUP($A420, focusarea_loads!$A$1:$R$83, N420, FALSE)</f>
        <v>1070.1116999999999</v>
      </c>
      <c r="C420" s="23">
        <f t="shared" si="526"/>
        <v>988569.18845999893</v>
      </c>
      <c r="D420" s="23">
        <f>VLOOKUP($A420, focusarea_loads!$A$1:$R$83, P420, FALSE)</f>
        <v>500591.82250000001</v>
      </c>
      <c r="E420" s="23">
        <v>0</v>
      </c>
      <c r="F420" s="23">
        <f>VLOOKUP($A420, focusarea_loads!$A$1:$R$83, R420, FALSE)</f>
        <v>-487977.36595999898</v>
      </c>
      <c r="G420" s="24">
        <f t="shared" si="527"/>
        <v>0</v>
      </c>
      <c r="H420" s="23">
        <f>VLOOKUP($A420, focusarea_loads!$A$1:$R$83, T420, FALSE)</f>
        <v>-487977.36595999898</v>
      </c>
      <c r="I420" s="23">
        <f>VLOOKUP($A420, focusarea_loads!$A$1:$R$83, U420, FALSE)</f>
        <v>0</v>
      </c>
      <c r="J420" s="25"/>
      <c r="K420" s="26" t="str">
        <f t="shared" si="528"/>
        <v>--</v>
      </c>
      <c r="L420" s="26" t="str">
        <f t="shared" si="529"/>
        <v>--</v>
      </c>
      <c r="M420" s="26"/>
      <c r="N420" s="51">
        <f t="shared" si="530"/>
        <v>4</v>
      </c>
      <c r="O420" s="51"/>
      <c r="P420" s="51">
        <f t="shared" ref="P420:R420" si="537">P419</f>
        <v>7</v>
      </c>
      <c r="Q420" s="51">
        <f t="shared" si="537"/>
        <v>0</v>
      </c>
      <c r="R420" s="51">
        <f t="shared" si="537"/>
        <v>15</v>
      </c>
      <c r="S420" s="51"/>
      <c r="T420" s="51">
        <f t="shared" ref="T420:U420" si="538">T419</f>
        <v>18</v>
      </c>
      <c r="U420" s="51">
        <f t="shared" si="538"/>
        <v>12</v>
      </c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5" customHeight="1" x14ac:dyDescent="0.15">
      <c r="A421" s="22" t="s">
        <v>99</v>
      </c>
      <c r="B421" s="23">
        <f>VLOOKUP($A421, focusarea_loads!$A$1:$R$83, N421, FALSE)</f>
        <v>2790.5155</v>
      </c>
      <c r="C421" s="23">
        <f t="shared" si="526"/>
        <v>2577878.21889999</v>
      </c>
      <c r="D421" s="23">
        <f>VLOOKUP($A421, focusarea_loads!$A$1:$R$83, P421, FALSE)</f>
        <v>709331.8075</v>
      </c>
      <c r="E421" s="23">
        <v>0</v>
      </c>
      <c r="F421" s="23">
        <f>VLOOKUP($A421, focusarea_loads!$A$1:$R$83, R421, FALSE)</f>
        <v>-1868546.4113999901</v>
      </c>
      <c r="G421" s="24">
        <f t="shared" si="527"/>
        <v>0</v>
      </c>
      <c r="H421" s="23">
        <f>VLOOKUP($A421, focusarea_loads!$A$1:$R$83, T421, FALSE)</f>
        <v>-1868546.4113999901</v>
      </c>
      <c r="I421" s="23">
        <f>VLOOKUP($A421, focusarea_loads!$A$1:$R$83, U421, FALSE)</f>
        <v>0</v>
      </c>
      <c r="J421" s="25"/>
      <c r="K421" s="26" t="str">
        <f t="shared" si="528"/>
        <v>--</v>
      </c>
      <c r="L421" s="26" t="str">
        <f t="shared" si="529"/>
        <v>--</v>
      </c>
      <c r="M421" s="26"/>
      <c r="N421" s="51">
        <f t="shared" si="530"/>
        <v>4</v>
      </c>
      <c r="O421" s="51"/>
      <c r="P421" s="51">
        <f t="shared" ref="P421:R421" si="539">P420</f>
        <v>7</v>
      </c>
      <c r="Q421" s="51">
        <f t="shared" si="539"/>
        <v>0</v>
      </c>
      <c r="R421" s="51">
        <f t="shared" si="539"/>
        <v>15</v>
      </c>
      <c r="S421" s="51"/>
      <c r="T421" s="51">
        <f t="shared" ref="T421:U421" si="540">T420</f>
        <v>18</v>
      </c>
      <c r="U421" s="51">
        <f t="shared" si="540"/>
        <v>12</v>
      </c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5" customHeight="1" x14ac:dyDescent="0.15">
      <c r="A422" s="22" t="s">
        <v>101</v>
      </c>
      <c r="B422" s="23">
        <f>VLOOKUP($A422, focusarea_loads!$A$1:$R$83, N422, FALSE)</f>
        <v>1277.9095</v>
      </c>
      <c r="C422" s="23">
        <f t="shared" si="526"/>
        <v>1180532.7960999999</v>
      </c>
      <c r="D422" s="23">
        <f>VLOOKUP($A422, focusarea_loads!$A$1:$R$83, P422, FALSE)</f>
        <v>340824.83039999998</v>
      </c>
      <c r="E422" s="23">
        <v>0</v>
      </c>
      <c r="F422" s="23">
        <f>VLOOKUP($A422, focusarea_loads!$A$1:$R$83, R422, FALSE)</f>
        <v>-839707.96569999994</v>
      </c>
      <c r="G422" s="24">
        <f t="shared" si="527"/>
        <v>0</v>
      </c>
      <c r="H422" s="23">
        <f>VLOOKUP($A422, focusarea_loads!$A$1:$R$83, T422, FALSE)</f>
        <v>-839707.96569999994</v>
      </c>
      <c r="I422" s="23">
        <f>VLOOKUP($A422, focusarea_loads!$A$1:$R$83, U422, FALSE)</f>
        <v>0</v>
      </c>
      <c r="J422" s="25"/>
      <c r="K422" s="26" t="str">
        <f t="shared" si="528"/>
        <v>--</v>
      </c>
      <c r="L422" s="26" t="str">
        <f t="shared" si="529"/>
        <v>--</v>
      </c>
      <c r="M422" s="26"/>
      <c r="N422" s="51">
        <f t="shared" si="530"/>
        <v>4</v>
      </c>
      <c r="O422" s="51"/>
      <c r="P422" s="51">
        <f t="shared" ref="P422:R422" si="541">P421</f>
        <v>7</v>
      </c>
      <c r="Q422" s="51">
        <f t="shared" si="541"/>
        <v>0</v>
      </c>
      <c r="R422" s="51">
        <f t="shared" si="541"/>
        <v>15</v>
      </c>
      <c r="S422" s="51"/>
      <c r="T422" s="51">
        <f t="shared" ref="T422:U422" si="542">T421</f>
        <v>18</v>
      </c>
      <c r="U422" s="51">
        <f t="shared" si="542"/>
        <v>12</v>
      </c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5" customHeight="1" x14ac:dyDescent="0.15">
      <c r="A423" s="22" t="s">
        <v>93</v>
      </c>
      <c r="B423" s="23">
        <f>VLOOKUP($A423, focusarea_loads!$A$1:$R$83, N423, FALSE)</f>
        <v>420.34800000000001</v>
      </c>
      <c r="C423" s="23">
        <f t="shared" si="526"/>
        <v>388317.48239999905</v>
      </c>
      <c r="D423" s="23">
        <f>VLOOKUP($A423, focusarea_loads!$A$1:$R$83, P423, FALSE)</f>
        <v>116349.60460000001</v>
      </c>
      <c r="E423" s="23">
        <v>0</v>
      </c>
      <c r="F423" s="23">
        <f>VLOOKUP($A423, focusarea_loads!$A$1:$R$83, R423, FALSE)</f>
        <v>-271967.87779999903</v>
      </c>
      <c r="G423" s="24">
        <f t="shared" si="527"/>
        <v>0</v>
      </c>
      <c r="H423" s="23">
        <f>VLOOKUP($A423, focusarea_loads!$A$1:$R$83, T423, FALSE)</f>
        <v>-271967.87779999903</v>
      </c>
      <c r="I423" s="23">
        <f>VLOOKUP($A423, focusarea_loads!$A$1:$R$83, U423, FALSE)</f>
        <v>0</v>
      </c>
      <c r="J423" s="25"/>
      <c r="K423" s="26" t="str">
        <f t="shared" si="528"/>
        <v>--</v>
      </c>
      <c r="L423" s="26" t="str">
        <f t="shared" si="529"/>
        <v>--</v>
      </c>
      <c r="M423" s="26"/>
      <c r="N423" s="51">
        <f t="shared" si="530"/>
        <v>4</v>
      </c>
      <c r="O423" s="51"/>
      <c r="P423" s="51">
        <f t="shared" ref="P423:R423" si="543">P422</f>
        <v>7</v>
      </c>
      <c r="Q423" s="51">
        <f t="shared" si="543"/>
        <v>0</v>
      </c>
      <c r="R423" s="51">
        <f t="shared" si="543"/>
        <v>15</v>
      </c>
      <c r="S423" s="51"/>
      <c r="T423" s="51">
        <f t="shared" ref="T423:U423" si="544">T422</f>
        <v>18</v>
      </c>
      <c r="U423" s="51">
        <f t="shared" si="544"/>
        <v>12</v>
      </c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5" customHeight="1" x14ac:dyDescent="0.15">
      <c r="A424" s="22" t="s">
        <v>97</v>
      </c>
      <c r="B424" s="23">
        <f>VLOOKUP($A424, focusarea_loads!$A$1:$R$83, N424, FALSE)</f>
        <v>298.93630000000002</v>
      </c>
      <c r="C424" s="23">
        <f t="shared" si="526"/>
        <v>276157.35394</v>
      </c>
      <c r="D424" s="23">
        <f>VLOOKUP($A424, focusarea_loads!$A$1:$R$83, P424, FALSE)</f>
        <v>34164.972099999999</v>
      </c>
      <c r="E424" s="23">
        <v>0</v>
      </c>
      <c r="F424" s="23">
        <f>VLOOKUP($A424, focusarea_loads!$A$1:$R$83, R424, FALSE)</f>
        <v>-241992.38183999999</v>
      </c>
      <c r="G424" s="24">
        <f t="shared" si="527"/>
        <v>0</v>
      </c>
      <c r="H424" s="23">
        <f>VLOOKUP($A424, focusarea_loads!$A$1:$R$83, T424, FALSE)</f>
        <v>-241992.38183999999</v>
      </c>
      <c r="I424" s="23">
        <f>VLOOKUP($A424, focusarea_loads!$A$1:$R$83, U424, FALSE)</f>
        <v>0</v>
      </c>
      <c r="J424" s="25"/>
      <c r="K424" s="26" t="str">
        <f t="shared" si="528"/>
        <v>--</v>
      </c>
      <c r="L424" s="26" t="str">
        <f t="shared" si="529"/>
        <v>--</v>
      </c>
      <c r="M424" s="26"/>
      <c r="N424" s="51">
        <f t="shared" si="530"/>
        <v>4</v>
      </c>
      <c r="O424" s="51"/>
      <c r="P424" s="51">
        <f t="shared" ref="P424:R424" si="545">P423</f>
        <v>7</v>
      </c>
      <c r="Q424" s="51">
        <f t="shared" si="545"/>
        <v>0</v>
      </c>
      <c r="R424" s="51">
        <f t="shared" si="545"/>
        <v>15</v>
      </c>
      <c r="S424" s="51"/>
      <c r="T424" s="51">
        <f t="shared" ref="T424:U424" si="546">T423</f>
        <v>18</v>
      </c>
      <c r="U424" s="51">
        <f t="shared" si="546"/>
        <v>12</v>
      </c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5" customHeight="1" x14ac:dyDescent="0.15">
      <c r="A425" s="22" t="s">
        <v>98</v>
      </c>
      <c r="B425" s="23">
        <f>VLOOKUP($A425, focusarea_loads!$A$1:$R$83, N425, FALSE)</f>
        <v>687.89869999999996</v>
      </c>
      <c r="C425" s="23">
        <f t="shared" ref="C425" si="547">D425 - SUM(E425:F425)</f>
        <v>635480.81906000001</v>
      </c>
      <c r="D425" s="23">
        <f>VLOOKUP($A425, focusarea_loads!$A$1:$R$83, P425, FALSE)</f>
        <v>78301.088199999998</v>
      </c>
      <c r="E425" s="23">
        <v>0</v>
      </c>
      <c r="F425" s="23">
        <f>VLOOKUP($A425, focusarea_loads!$A$1:$R$83, R425, FALSE)</f>
        <v>-557179.73086000001</v>
      </c>
      <c r="G425" s="24">
        <f t="shared" ref="G425" si="548">F425-H425</f>
        <v>0</v>
      </c>
      <c r="H425" s="23">
        <f>VLOOKUP($A425, focusarea_loads!$A$1:$R$83, T425, FALSE)</f>
        <v>-557179.73086000001</v>
      </c>
      <c r="I425" s="23">
        <f>VLOOKUP($A425, focusarea_loads!$A$1:$R$83, U425, FALSE)</f>
        <v>0</v>
      </c>
      <c r="J425" s="25"/>
      <c r="K425" s="26" t="str">
        <f t="shared" ref="K425" si="549">IF($F425&lt;0, "--", G425/$F425)</f>
        <v>--</v>
      </c>
      <c r="L425" s="26" t="str">
        <f t="shared" ref="L425" si="550">IF($F425&lt;0, "--", H425/$F425)</f>
        <v>--</v>
      </c>
      <c r="M425" s="26"/>
      <c r="N425" s="51">
        <f>N423</f>
        <v>4</v>
      </c>
      <c r="O425" s="51"/>
      <c r="P425" s="51">
        <f t="shared" ref="P425:R426" si="551">P423</f>
        <v>7</v>
      </c>
      <c r="Q425" s="51">
        <f t="shared" si="551"/>
        <v>0</v>
      </c>
      <c r="R425" s="51">
        <f t="shared" si="551"/>
        <v>15</v>
      </c>
      <c r="S425" s="51"/>
      <c r="T425" s="51">
        <f t="shared" ref="T425:U426" si="552">T423</f>
        <v>18</v>
      </c>
      <c r="U425" s="51">
        <f t="shared" si="552"/>
        <v>12</v>
      </c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5" customHeight="1" x14ac:dyDescent="0.15">
      <c r="A426" s="22" t="s">
        <v>96</v>
      </c>
      <c r="B426" s="23">
        <f>VLOOKUP($A426, focusarea_loads!$A$1:$R$83, N426, FALSE)</f>
        <v>423.58530000000002</v>
      </c>
      <c r="C426" s="23">
        <f t="shared" si="526"/>
        <v>391308.10013999901</v>
      </c>
      <c r="D426" s="23">
        <f>VLOOKUP($A426, focusarea_loads!$A$1:$R$83, P426, FALSE)</f>
        <v>102242.5058</v>
      </c>
      <c r="E426" s="23">
        <v>0</v>
      </c>
      <c r="F426" s="23">
        <f>VLOOKUP($A426, focusarea_loads!$A$1:$R$83, R426, FALSE)</f>
        <v>-289065.59433999902</v>
      </c>
      <c r="G426" s="24">
        <f t="shared" si="527"/>
        <v>0</v>
      </c>
      <c r="H426" s="23">
        <f>VLOOKUP($A426, focusarea_loads!$A$1:$R$83, T426, FALSE)</f>
        <v>-289065.59433999902</v>
      </c>
      <c r="I426" s="23">
        <f>VLOOKUP($A426, focusarea_loads!$A$1:$R$83, U426, FALSE)</f>
        <v>27585.089331749099</v>
      </c>
      <c r="J426" s="25"/>
      <c r="K426" s="26" t="str">
        <f t="shared" si="528"/>
        <v>--</v>
      </c>
      <c r="L426" s="26" t="str">
        <f t="shared" si="529"/>
        <v>--</v>
      </c>
      <c r="M426" s="26"/>
      <c r="N426" s="51">
        <f>N424</f>
        <v>4</v>
      </c>
      <c r="O426" s="51"/>
      <c r="P426" s="51">
        <f t="shared" si="551"/>
        <v>7</v>
      </c>
      <c r="Q426" s="51">
        <f t="shared" si="551"/>
        <v>0</v>
      </c>
      <c r="R426" s="51">
        <f t="shared" si="551"/>
        <v>15</v>
      </c>
      <c r="S426" s="51"/>
      <c r="T426" s="51">
        <f t="shared" si="552"/>
        <v>18</v>
      </c>
      <c r="U426" s="51">
        <f t="shared" si="552"/>
        <v>12</v>
      </c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5" customHeight="1" x14ac:dyDescent="0.15">
      <c r="A427" s="22" t="s">
        <v>95</v>
      </c>
      <c r="B427" s="23">
        <f>VLOOKUP($A427, focusarea_loads!$A$1:$R$83, N427, FALSE)</f>
        <v>2034.3706</v>
      </c>
      <c r="C427" s="23">
        <f t="shared" si="526"/>
        <v>1879351.5602799999</v>
      </c>
      <c r="D427" s="23">
        <f>VLOOKUP($A427, focusarea_loads!$A$1:$R$83, P427, FALSE)</f>
        <v>478101.37790000002</v>
      </c>
      <c r="E427" s="23">
        <v>0</v>
      </c>
      <c r="F427" s="23">
        <f>VLOOKUP($A427, focusarea_loads!$A$1:$R$83, R427, FALSE)</f>
        <v>-1401250.1823799999</v>
      </c>
      <c r="G427" s="24">
        <f t="shared" si="527"/>
        <v>0</v>
      </c>
      <c r="H427" s="23">
        <f>VLOOKUP($A427, focusarea_loads!$A$1:$R$83, T427, FALSE)</f>
        <v>-1401250.1823799999</v>
      </c>
      <c r="I427" s="23">
        <f>VLOOKUP($A427, focusarea_loads!$A$1:$R$83, U427, FALSE)</f>
        <v>0</v>
      </c>
      <c r="J427" s="25"/>
      <c r="K427" s="26" t="str">
        <f t="shared" si="528"/>
        <v>--</v>
      </c>
      <c r="L427" s="26" t="str">
        <f t="shared" si="529"/>
        <v>--</v>
      </c>
      <c r="M427" s="26"/>
      <c r="N427" s="51">
        <f t="shared" si="530"/>
        <v>4</v>
      </c>
      <c r="O427" s="51"/>
      <c r="P427" s="51">
        <f t="shared" ref="P427:R427" si="553">P426</f>
        <v>7</v>
      </c>
      <c r="Q427" s="51">
        <f t="shared" si="553"/>
        <v>0</v>
      </c>
      <c r="R427" s="51">
        <f t="shared" si="553"/>
        <v>15</v>
      </c>
      <c r="S427" s="51"/>
      <c r="T427" s="51">
        <f t="shared" ref="T427:U427" si="554">T426</f>
        <v>18</v>
      </c>
      <c r="U427" s="51">
        <f t="shared" si="554"/>
        <v>12</v>
      </c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5" customHeight="1" x14ac:dyDescent="0.15">
      <c r="A428" s="28" t="s">
        <v>126</v>
      </c>
      <c r="B428" s="23">
        <f>VLOOKUP($A368, cluster_load_noFA!$A$1:$P$10, N428, FALSE)</f>
        <v>185200.242</v>
      </c>
      <c r="C428" s="23">
        <f>D428 - SUM(E428:F428)</f>
        <v>171087983.40000001</v>
      </c>
      <c r="D428" s="23">
        <f>VLOOKUP($A368, cluster_load_noFA!$A$1:$P$10, P428, FALSE)</f>
        <v>51338557.399999999</v>
      </c>
      <c r="E428" s="23">
        <v>0</v>
      </c>
      <c r="F428" s="23">
        <f>VLOOKUP($A368, cluster_load_noFA!$A$1:$P$10, R428, FALSE)</f>
        <v>-119749426</v>
      </c>
      <c r="G428" s="24">
        <f t="shared" si="527"/>
        <v>0</v>
      </c>
      <c r="H428" s="23">
        <f>VLOOKUP($A368, cluster_load_noFA!$A$1:$P$10, T428, FALSE)</f>
        <v>-119749426</v>
      </c>
      <c r="I428" s="23">
        <f>VLOOKUP($A368, cluster_load_noFA!$A$1:$P$10, U428, FALSE)</f>
        <v>4241616.6399999997</v>
      </c>
      <c r="J428" s="25"/>
      <c r="K428" s="26" t="str">
        <f t="shared" si="528"/>
        <v>--</v>
      </c>
      <c r="L428" s="26" t="str">
        <f t="shared" si="529"/>
        <v>--</v>
      </c>
      <c r="M428" s="26"/>
      <c r="N428" s="55">
        <f>B412</f>
        <v>2</v>
      </c>
      <c r="O428" s="55">
        <f t="shared" ref="O428" si="555">C412</f>
        <v>0</v>
      </c>
      <c r="P428" s="55">
        <f t="shared" ref="P428" si="556">D412</f>
        <v>5</v>
      </c>
      <c r="Q428" s="55">
        <f t="shared" ref="Q428" si="557">E412</f>
        <v>0</v>
      </c>
      <c r="R428" s="55">
        <f t="shared" ref="R428" si="558">F412</f>
        <v>13</v>
      </c>
      <c r="S428" s="55">
        <f t="shared" ref="S428" si="559">G412</f>
        <v>0</v>
      </c>
      <c r="T428" s="55">
        <f t="shared" ref="T428" si="560">H412</f>
        <v>16</v>
      </c>
      <c r="U428" s="55">
        <f t="shared" ref="U428" si="561">I412</f>
        <v>10</v>
      </c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5" customHeight="1" x14ac:dyDescent="0.15">
      <c r="A429" s="28"/>
      <c r="B429" s="25"/>
      <c r="C429" s="25"/>
      <c r="D429" s="25"/>
      <c r="E429" s="25"/>
      <c r="F429" s="25"/>
      <c r="G429" s="29"/>
      <c r="H429" s="25"/>
      <c r="I429" s="25"/>
      <c r="J429" s="25"/>
      <c r="K429" s="25"/>
      <c r="L429" s="25"/>
      <c r="M429" s="25"/>
      <c r="N429" s="25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5" customHeight="1" x14ac:dyDescent="0.15">
      <c r="A430" s="30" t="s">
        <v>127</v>
      </c>
      <c r="B430" s="31">
        <f t="shared" ref="B430:I430" si="562">SUM(B416:B428)</f>
        <v>198803.47459999999</v>
      </c>
      <c r="C430" s="31">
        <f t="shared" si="562"/>
        <v>183654649.67587999</v>
      </c>
      <c r="D430" s="31">
        <f t="shared" si="562"/>
        <v>54604640.493999995</v>
      </c>
      <c r="E430" s="31">
        <f t="shared" si="562"/>
        <v>0</v>
      </c>
      <c r="F430" s="31">
        <f t="shared" si="562"/>
        <v>-129050009.18187998</v>
      </c>
      <c r="G430" s="31">
        <f t="shared" si="562"/>
        <v>0</v>
      </c>
      <c r="H430" s="31">
        <f t="shared" si="562"/>
        <v>-129050009.18187998</v>
      </c>
      <c r="I430" s="31">
        <f t="shared" si="562"/>
        <v>4280859.612270169</v>
      </c>
      <c r="J430" s="32"/>
      <c r="K430" s="33" t="str">
        <f t="shared" ref="K430" si="563">IF($F430&lt;0, "--", G430/$F430)</f>
        <v>--</v>
      </c>
      <c r="L430" s="33" t="str">
        <f t="shared" ref="L430" si="564">IF($F430&lt;0, "--", H430/$F430)</f>
        <v>--</v>
      </c>
      <c r="M430" s="47"/>
      <c r="N430" s="4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5" customHeight="1" x14ac:dyDescent="0.15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s="49" customFormat="1" ht="15" customHeight="1" x14ac:dyDescent="0.15">
      <c r="A432" s="50" t="s">
        <v>103</v>
      </c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 t="s">
        <v>129</v>
      </c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1:33" ht="15" customHeight="1" x14ac:dyDescent="0.15">
      <c r="A433" s="9"/>
      <c r="B433" s="43">
        <v>4</v>
      </c>
      <c r="D433" s="42">
        <f>MATCH(D437,focusarea_loads!$A$1:$R$1,0)</f>
        <v>6</v>
      </c>
      <c r="E433" s="42">
        <f>MATCH(E437,focusarea_loads!$A$1:$R$1,0)</f>
        <v>9</v>
      </c>
      <c r="F433" s="42">
        <f>MATCH(F437,focusarea_loads!$A$1:$R$1,0)</f>
        <v>13</v>
      </c>
      <c r="G433" s="42"/>
      <c r="H433" s="42">
        <f>MATCH(H437,focusarea_loads!$A$1:$R$1,0)</f>
        <v>16</v>
      </c>
      <c r="I433" s="42">
        <f>MATCH(I437,focusarea_loads!$A$1:$R$1,0)</f>
        <v>10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5" customHeight="1" x14ac:dyDescent="0.15">
      <c r="A434" s="41"/>
      <c r="B434" s="43">
        <v>2</v>
      </c>
      <c r="D434" s="42">
        <f>MATCH(D437,cluster_load_noFA!$A$1:$P$1,0)</f>
        <v>4</v>
      </c>
      <c r="E434" s="42">
        <f>MATCH(E437,cluster_load_noFA!$A$1:$P$1,0)</f>
        <v>7</v>
      </c>
      <c r="F434" s="42">
        <f>MATCH(F437,cluster_load_noFA!$A$1:$P$1,0)</f>
        <v>11</v>
      </c>
      <c r="G434" s="42"/>
      <c r="H434" s="42">
        <f>MATCH(H437,cluster_load_noFA!$A$1:$P$1,0)</f>
        <v>14</v>
      </c>
      <c r="I434" s="42">
        <f>MATCH(I437,cluster_load_noFA!$A$1:$P$1,0)</f>
        <v>8</v>
      </c>
      <c r="J434" s="3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5" customHeight="1" x14ac:dyDescent="0.15">
      <c r="A435" s="12" t="s">
        <v>125</v>
      </c>
      <c r="B435" s="13"/>
      <c r="C435" s="14" t="s">
        <v>123</v>
      </c>
      <c r="D435" s="15" t="s">
        <v>110</v>
      </c>
      <c r="E435" s="15"/>
      <c r="F435" s="16"/>
      <c r="G435" s="15"/>
      <c r="H435" s="15"/>
      <c r="I435" s="15"/>
      <c r="J435" s="17"/>
      <c r="K435" s="15" t="s">
        <v>111</v>
      </c>
      <c r="L435" s="15"/>
      <c r="M435" s="53"/>
      <c r="N435" s="53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</row>
    <row r="436" spans="1:33" s="40" customFormat="1" ht="34" customHeight="1" x14ac:dyDescent="0.15">
      <c r="A436" s="39" t="str">
        <f>_xlfn.CONCAT(A432," Cluster")</f>
        <v>Upstream Suburban Philadelphia Cluster</v>
      </c>
      <c r="B436" s="18" t="s">
        <v>112</v>
      </c>
      <c r="C436" s="18" t="s">
        <v>113</v>
      </c>
      <c r="D436" s="18" t="s">
        <v>114</v>
      </c>
      <c r="E436" s="18" t="s">
        <v>115</v>
      </c>
      <c r="F436" s="18" t="s">
        <v>116</v>
      </c>
      <c r="G436" s="18" t="s">
        <v>117</v>
      </c>
      <c r="H436" s="18" t="s">
        <v>118</v>
      </c>
      <c r="I436" s="18" t="s">
        <v>119</v>
      </c>
      <c r="J436" s="18"/>
      <c r="K436" s="18" t="s">
        <v>120</v>
      </c>
      <c r="L436" s="18" t="s">
        <v>121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5" customHeight="1" x14ac:dyDescent="0.15">
      <c r="A437" s="36"/>
      <c r="B437" s="36"/>
      <c r="C437" s="36"/>
      <c r="D437" s="19" t="s">
        <v>5</v>
      </c>
      <c r="E437" s="19" t="s">
        <v>8</v>
      </c>
      <c r="F437" s="19" t="s">
        <v>12</v>
      </c>
      <c r="G437" s="36"/>
      <c r="H437" s="19" t="s">
        <v>15</v>
      </c>
      <c r="I437" s="19" t="s">
        <v>9</v>
      </c>
      <c r="J437" s="36"/>
      <c r="K437" s="56" t="s">
        <v>128</v>
      </c>
      <c r="L437" s="57"/>
      <c r="M437" s="54"/>
      <c r="N437" s="54"/>
      <c r="O437" s="37"/>
      <c r="P437" s="37"/>
      <c r="Q437" s="37"/>
      <c r="R437" s="38"/>
      <c r="S437" s="37"/>
      <c r="T437" s="37"/>
      <c r="U437" s="37"/>
      <c r="V437" s="37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</row>
    <row r="438" spans="1:33" ht="15" customHeight="1" x14ac:dyDescent="0.15">
      <c r="A438" s="22" t="s">
        <v>105</v>
      </c>
      <c r="B438" s="23">
        <f>VLOOKUP($A438, focusarea_loads!$A$1:$R$83, N438, FALSE)</f>
        <v>3021.8896</v>
      </c>
      <c r="C438" s="23">
        <f>D438 - SUM(E438:F438)</f>
        <v>51583.655471999999</v>
      </c>
      <c r="D438" s="23">
        <f>VLOOKUP($A438, focusarea_loads!$A$1:$R$83, P438, FALSE)</f>
        <v>22803.716199999999</v>
      </c>
      <c r="E438" s="23">
        <f>VLOOKUP($A438, focusarea_loads!$A$1:$R$83, Q438, FALSE)</f>
        <v>0</v>
      </c>
      <c r="F438" s="23">
        <f>VLOOKUP($A438, focusarea_loads!$A$1:$R$83, R438, FALSE)</f>
        <v>-28779.939272</v>
      </c>
      <c r="G438" s="24">
        <f>F438-H438</f>
        <v>7.0624999999017746</v>
      </c>
      <c r="H438" s="23">
        <f>VLOOKUP($A438, focusarea_loads!$A$1:$R$83, T438, FALSE)</f>
        <v>-28787.001771999901</v>
      </c>
      <c r="I438" s="23">
        <f>VLOOKUP($A438, focusarea_loads!$A$1:$R$83, U438, FALSE)</f>
        <v>0</v>
      </c>
      <c r="J438" s="25"/>
      <c r="K438" s="26" t="str">
        <f>IF($F438&lt;0, "--", G438/$F438)</f>
        <v>--</v>
      </c>
      <c r="L438" s="26" t="str">
        <f>IF($F438&lt;0, "--", H438/$F438)</f>
        <v>--</v>
      </c>
      <c r="M438" s="26"/>
      <c r="N438" s="52">
        <f t="shared" ref="N438" si="565">B433</f>
        <v>4</v>
      </c>
      <c r="O438" s="52"/>
      <c r="P438" s="52">
        <f>D433</f>
        <v>6</v>
      </c>
      <c r="Q438" s="52">
        <f>E433</f>
        <v>9</v>
      </c>
      <c r="R438" s="52">
        <f>F433</f>
        <v>13</v>
      </c>
      <c r="S438" s="52"/>
      <c r="T438" s="52">
        <f>H433</f>
        <v>16</v>
      </c>
      <c r="U438" s="52">
        <f>I433</f>
        <v>10</v>
      </c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5" customHeight="1" x14ac:dyDescent="0.15">
      <c r="A439" s="22" t="s">
        <v>106</v>
      </c>
      <c r="B439" s="23">
        <f>VLOOKUP($A439, focusarea_loads!$A$1:$R$83, N439, FALSE)</f>
        <v>549.46109999999999</v>
      </c>
      <c r="C439" s="23">
        <f t="shared" ref="C439:C441" si="566">D439 - SUM(E439:F439)</f>
        <v>9379.300976999999</v>
      </c>
      <c r="D439" s="23">
        <f>VLOOKUP($A439, focusarea_loads!$A$1:$R$83, P439, FALSE)</f>
        <v>2628.3881999999999</v>
      </c>
      <c r="E439" s="23">
        <f>VLOOKUP($A439, focusarea_loads!$A$1:$R$83, Q439, FALSE)</f>
        <v>0</v>
      </c>
      <c r="F439" s="23">
        <f>VLOOKUP($A439, focusarea_loads!$A$1:$R$83, R439, FALSE)</f>
        <v>-6750.9127769999996</v>
      </c>
      <c r="G439" s="24">
        <f t="shared" ref="G439:G442" si="567">F439-H439</f>
        <v>72.869700000000194</v>
      </c>
      <c r="H439" s="23">
        <f>VLOOKUP($A439, focusarea_loads!$A$1:$R$83, T439, FALSE)</f>
        <v>-6823.7824769999997</v>
      </c>
      <c r="I439" s="23">
        <f>VLOOKUP($A439, focusarea_loads!$A$1:$R$83, U439, FALSE)</f>
        <v>0</v>
      </c>
      <c r="J439" s="25"/>
      <c r="K439" s="26" t="str">
        <f t="shared" ref="K439:K442" si="568">IF($F439&lt;0, "--", G439/$F439)</f>
        <v>--</v>
      </c>
      <c r="L439" s="26" t="str">
        <f t="shared" ref="L439:L442" si="569">IF($F439&lt;0, "--", H439/$F439)</f>
        <v>--</v>
      </c>
      <c r="M439" s="26"/>
      <c r="N439" s="51">
        <f t="shared" ref="N439:N441" si="570">N438</f>
        <v>4</v>
      </c>
      <c r="O439" s="51"/>
      <c r="P439" s="51">
        <f>P438</f>
        <v>6</v>
      </c>
      <c r="Q439" s="51">
        <f t="shared" ref="Q439:R441" si="571">Q438</f>
        <v>9</v>
      </c>
      <c r="R439" s="51">
        <f t="shared" si="571"/>
        <v>13</v>
      </c>
      <c r="S439" s="51"/>
      <c r="T439" s="51">
        <f t="shared" ref="T439:U441" si="572">T438</f>
        <v>16</v>
      </c>
      <c r="U439" s="51">
        <f t="shared" si="572"/>
        <v>10</v>
      </c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5" customHeight="1" x14ac:dyDescent="0.15">
      <c r="A440" s="22" t="s">
        <v>102</v>
      </c>
      <c r="B440" s="23">
        <f>VLOOKUP($A440, focusarea_loads!$A$1:$R$83, N440, FALSE)</f>
        <v>379.58690000000001</v>
      </c>
      <c r="C440" s="23">
        <f t="shared" si="566"/>
        <v>6479.5483829999994</v>
      </c>
      <c r="D440" s="23">
        <f>VLOOKUP($A440, focusarea_loads!$A$1:$R$83, P440, FALSE)</f>
        <v>3938.1138999999998</v>
      </c>
      <c r="E440" s="23">
        <f>VLOOKUP($A440, focusarea_loads!$A$1:$R$83, Q440, FALSE)</f>
        <v>0</v>
      </c>
      <c r="F440" s="23">
        <f>VLOOKUP($A440, focusarea_loads!$A$1:$R$83, R440, FALSE)</f>
        <v>-2541.434483</v>
      </c>
      <c r="G440" s="24">
        <f t="shared" si="567"/>
        <v>152.00799999999981</v>
      </c>
      <c r="H440" s="23">
        <f>VLOOKUP($A440, focusarea_loads!$A$1:$R$83, T440, FALSE)</f>
        <v>-2693.4424829999998</v>
      </c>
      <c r="I440" s="23">
        <f>VLOOKUP($A440, focusarea_loads!$A$1:$R$83, U440, FALSE)</f>
        <v>0</v>
      </c>
      <c r="J440" s="25"/>
      <c r="K440" s="26" t="str">
        <f t="shared" si="568"/>
        <v>--</v>
      </c>
      <c r="L440" s="26" t="str">
        <f t="shared" si="569"/>
        <v>--</v>
      </c>
      <c r="M440" s="26"/>
      <c r="N440" s="51">
        <f t="shared" si="570"/>
        <v>4</v>
      </c>
      <c r="O440" s="51"/>
      <c r="P440" s="51">
        <f t="shared" ref="P440:P441" si="573">P439</f>
        <v>6</v>
      </c>
      <c r="Q440" s="51">
        <f t="shared" si="571"/>
        <v>9</v>
      </c>
      <c r="R440" s="51">
        <f t="shared" si="571"/>
        <v>13</v>
      </c>
      <c r="S440" s="51"/>
      <c r="T440" s="51">
        <f t="shared" si="572"/>
        <v>16</v>
      </c>
      <c r="U440" s="51">
        <f t="shared" si="572"/>
        <v>10</v>
      </c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5" customHeight="1" x14ac:dyDescent="0.15">
      <c r="A441" s="22" t="s">
        <v>104</v>
      </c>
      <c r="B441" s="23">
        <f>VLOOKUP($A441, focusarea_loads!$A$1:$R$83, N441, FALSE)</f>
        <v>1221.3181</v>
      </c>
      <c r="C441" s="23">
        <f t="shared" si="566"/>
        <v>20847.899966999998</v>
      </c>
      <c r="D441" s="23">
        <f>VLOOKUP($A441, focusarea_loads!$A$1:$R$83, P441, FALSE)</f>
        <v>44220.5363</v>
      </c>
      <c r="E441" s="23">
        <f>VLOOKUP($A441, focusarea_loads!$A$1:$R$83, Q441, FALSE)</f>
        <v>36493.906831029803</v>
      </c>
      <c r="F441" s="23">
        <f>VLOOKUP($A441, focusarea_loads!$A$1:$R$83, R441, FALSE)</f>
        <v>-13121.2704980298</v>
      </c>
      <c r="G441" s="24">
        <f t="shared" si="567"/>
        <v>715.55190000000039</v>
      </c>
      <c r="H441" s="23">
        <f>VLOOKUP($A441, focusarea_loads!$A$1:$R$83, T441, FALSE)</f>
        <v>-13836.822398029801</v>
      </c>
      <c r="I441" s="23">
        <f>VLOOKUP($A441, focusarea_loads!$A$1:$R$83, U441, FALSE)</f>
        <v>0</v>
      </c>
      <c r="J441" s="25"/>
      <c r="K441" s="26" t="str">
        <f t="shared" si="568"/>
        <v>--</v>
      </c>
      <c r="L441" s="26" t="str">
        <f t="shared" si="569"/>
        <v>--</v>
      </c>
      <c r="M441" s="26"/>
      <c r="N441" s="51">
        <f t="shared" si="570"/>
        <v>4</v>
      </c>
      <c r="O441" s="51"/>
      <c r="P441" s="51">
        <f t="shared" si="573"/>
        <v>6</v>
      </c>
      <c r="Q441" s="51">
        <f t="shared" si="571"/>
        <v>9</v>
      </c>
      <c r="R441" s="51">
        <f t="shared" si="571"/>
        <v>13</v>
      </c>
      <c r="S441" s="51"/>
      <c r="T441" s="51">
        <f t="shared" si="572"/>
        <v>16</v>
      </c>
      <c r="U441" s="51">
        <f t="shared" si="572"/>
        <v>10</v>
      </c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5" customHeight="1" x14ac:dyDescent="0.15">
      <c r="A442" s="28" t="s">
        <v>126</v>
      </c>
      <c r="B442" s="23">
        <f>VLOOKUP($A432, cluster_load_noFA!$A$1:$P$10, N442, FALSE)</f>
        <v>32238.838899999999</v>
      </c>
      <c r="C442" s="23">
        <f>D442 - SUM(E442:F442)</f>
        <v>550316.98100000003</v>
      </c>
      <c r="D442" s="23">
        <f>VLOOKUP($A432, cluster_load_noFA!$A$1:$P$10, P442, FALSE)</f>
        <v>298463.13500000001</v>
      </c>
      <c r="E442" s="23">
        <f>VLOOKUP($A432, cluster_load_noFA!$A$1:$P$10, Q442, FALSE)</f>
        <v>27916.484</v>
      </c>
      <c r="F442" s="23">
        <f>VLOOKUP($A432, cluster_load_noFA!$A$1:$P$10, R442, FALSE)</f>
        <v>-279770.33</v>
      </c>
      <c r="G442" s="24">
        <f t="shared" si="567"/>
        <v>295.01999999996042</v>
      </c>
      <c r="H442" s="23">
        <f>VLOOKUP($A432, cluster_load_noFA!$A$1:$P$10, T442, FALSE)</f>
        <v>-280065.34999999998</v>
      </c>
      <c r="I442" s="23">
        <f>VLOOKUP($A432, cluster_load_noFA!$A$1:$P$10, U442, FALSE)</f>
        <v>0</v>
      </c>
      <c r="J442" s="25"/>
      <c r="K442" s="26" t="str">
        <f t="shared" si="568"/>
        <v>--</v>
      </c>
      <c r="L442" s="26" t="str">
        <f t="shared" si="569"/>
        <v>--</v>
      </c>
      <c r="M442" s="26"/>
      <c r="N442" s="55">
        <f>B434</f>
        <v>2</v>
      </c>
      <c r="O442" s="55">
        <f t="shared" ref="O442" si="574">C434</f>
        <v>0</v>
      </c>
      <c r="P442" s="55">
        <f t="shared" ref="P442" si="575">D434</f>
        <v>4</v>
      </c>
      <c r="Q442" s="55">
        <f t="shared" ref="Q442" si="576">E434</f>
        <v>7</v>
      </c>
      <c r="R442" s="55">
        <f t="shared" ref="R442" si="577">F434</f>
        <v>11</v>
      </c>
      <c r="S442" s="55">
        <f t="shared" ref="S442" si="578">G434</f>
        <v>0</v>
      </c>
      <c r="T442" s="55">
        <f t="shared" ref="T442" si="579">H434</f>
        <v>14</v>
      </c>
      <c r="U442" s="55">
        <f t="shared" ref="U442" si="580">I434</f>
        <v>8</v>
      </c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5" customHeight="1" x14ac:dyDescent="0.15">
      <c r="A443" s="28"/>
      <c r="B443" s="25"/>
      <c r="C443" s="25"/>
      <c r="D443" s="25"/>
      <c r="E443" s="25"/>
      <c r="F443" s="25"/>
      <c r="G443" s="29"/>
      <c r="H443" s="25"/>
      <c r="I443" s="25"/>
      <c r="J443" s="25"/>
      <c r="K443" s="25"/>
      <c r="L443" s="25"/>
      <c r="M443" s="25"/>
      <c r="N443" s="25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5" customHeight="1" x14ac:dyDescent="0.15">
      <c r="A444" s="30" t="s">
        <v>127</v>
      </c>
      <c r="B444" s="31">
        <f t="shared" ref="B444:I444" si="581">SUM(B438:B442)</f>
        <v>37411.094599999997</v>
      </c>
      <c r="C444" s="31">
        <f t="shared" si="581"/>
        <v>638607.38579900004</v>
      </c>
      <c r="D444" s="31">
        <f t="shared" si="581"/>
        <v>372053.88959999999</v>
      </c>
      <c r="E444" s="31">
        <f t="shared" si="581"/>
        <v>64410.390831029799</v>
      </c>
      <c r="F444" s="31">
        <f t="shared" si="581"/>
        <v>-330963.88703002979</v>
      </c>
      <c r="G444" s="31">
        <f t="shared" si="581"/>
        <v>1242.5120999998626</v>
      </c>
      <c r="H444" s="31">
        <f t="shared" si="581"/>
        <v>-332206.39913002966</v>
      </c>
      <c r="I444" s="31">
        <f t="shared" si="581"/>
        <v>0</v>
      </c>
      <c r="J444" s="32"/>
      <c r="K444" s="33" t="str">
        <f t="shared" ref="K444" si="582">IF($F444&lt;0, "--", G444/$F444)</f>
        <v>--</v>
      </c>
      <c r="L444" s="33" t="str">
        <f t="shared" ref="L444" si="583">IF($F444&lt;0, "--", H444/$F444)</f>
        <v>--</v>
      </c>
      <c r="M444" s="47"/>
      <c r="N444" s="4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6" spans="1:33" ht="15" customHeight="1" x14ac:dyDescent="0.15">
      <c r="B446" s="43">
        <v>4</v>
      </c>
      <c r="D446" s="42">
        <f>MATCH(D450,focusarea_loads!$A$1:$R$1,0)</f>
        <v>5</v>
      </c>
      <c r="E446" s="42">
        <f>MATCH(E$19,focusarea_loads!$A$1:$R$1,0)</f>
        <v>8</v>
      </c>
      <c r="F446" s="42">
        <f>MATCH(F$19,focusarea_loads!$A$1:$R$1,0)</f>
        <v>14</v>
      </c>
      <c r="G446" s="10"/>
      <c r="H446" s="42">
        <f>MATCH(H$19,focusarea_loads!$A$1:$R$1,0)</f>
        <v>17</v>
      </c>
      <c r="I446" s="42">
        <f>MATCH(I$19,focusarea_loads!$A$1:$R$1,0)</f>
        <v>11</v>
      </c>
    </row>
    <row r="447" spans="1:33" ht="17" customHeight="1" x14ac:dyDescent="0.15">
      <c r="A447" s="41"/>
      <c r="B447" s="43">
        <v>2</v>
      </c>
      <c r="D447" s="42">
        <f>MATCH(D450,cluster_load_noFA!$A$1:$P$1,0)</f>
        <v>3</v>
      </c>
      <c r="E447" s="42">
        <f>MATCH(E450,cluster_load_noFA!$A$1:$P$1,0)</f>
        <v>6</v>
      </c>
      <c r="F447" s="42">
        <f>MATCH(F450,cluster_load_noFA!$A$1:$P$1,0)</f>
        <v>12</v>
      </c>
      <c r="G447" s="42"/>
      <c r="H447" s="42">
        <f>MATCH(H450,cluster_load_noFA!$A$1:$P$1,0)</f>
        <v>15</v>
      </c>
      <c r="I447" s="42">
        <f>MATCH(I450,cluster_load_noFA!$A$1:$P$1,0)</f>
        <v>9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5" customHeight="1" x14ac:dyDescent="0.15">
      <c r="A448" s="12" t="s">
        <v>125</v>
      </c>
      <c r="B448" s="13"/>
      <c r="C448" s="14" t="s">
        <v>109</v>
      </c>
      <c r="D448" s="15" t="s">
        <v>110</v>
      </c>
      <c r="E448" s="15"/>
      <c r="F448" s="16"/>
      <c r="G448" s="15"/>
      <c r="H448" s="15"/>
      <c r="I448" s="15"/>
      <c r="J448" s="17"/>
      <c r="K448" s="15" t="s">
        <v>111</v>
      </c>
      <c r="L448" s="15"/>
      <c r="M448" s="53"/>
      <c r="N448" s="53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s="40" customFormat="1" ht="34" customHeight="1" x14ac:dyDescent="0.15">
      <c r="A449" s="39" t="str">
        <f>_xlfn.CONCAT(A432," Cluster")</f>
        <v>Upstream Suburban Philadelphia Cluster</v>
      </c>
      <c r="B449" s="18" t="s">
        <v>112</v>
      </c>
      <c r="C449" s="18" t="s">
        <v>113</v>
      </c>
      <c r="D449" s="18" t="s">
        <v>114</v>
      </c>
      <c r="E449" s="18" t="s">
        <v>115</v>
      </c>
      <c r="F449" s="18" t="s">
        <v>116</v>
      </c>
      <c r="G449" s="18" t="s">
        <v>117</v>
      </c>
      <c r="H449" s="18" t="s">
        <v>118</v>
      </c>
      <c r="I449" s="18" t="s">
        <v>119</v>
      </c>
      <c r="J449" s="18"/>
      <c r="K449" s="18" t="s">
        <v>120</v>
      </c>
      <c r="L449" s="18" t="s">
        <v>121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5" customHeight="1" x14ac:dyDescent="0.15">
      <c r="A450" s="19"/>
      <c r="B450" s="19"/>
      <c r="C450" s="19"/>
      <c r="D450" s="19" t="s">
        <v>4</v>
      </c>
      <c r="E450" s="19" t="s">
        <v>7</v>
      </c>
      <c r="F450" s="19" t="s">
        <v>13</v>
      </c>
      <c r="G450" s="19"/>
      <c r="H450" s="19" t="s">
        <v>16</v>
      </c>
      <c r="I450" s="19" t="s">
        <v>10</v>
      </c>
      <c r="J450" s="19"/>
      <c r="K450" s="56" t="s">
        <v>128</v>
      </c>
      <c r="L450" s="57"/>
      <c r="M450" s="54"/>
      <c r="N450" s="54"/>
      <c r="O450" s="20"/>
      <c r="P450" s="20"/>
      <c r="Q450" s="20"/>
      <c r="R450" s="21"/>
      <c r="S450" s="20"/>
      <c r="T450" s="20"/>
      <c r="U450" s="20"/>
      <c r="V450" s="20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 ht="15" customHeight="1" x14ac:dyDescent="0.15">
      <c r="A451" s="22" t="s">
        <v>105</v>
      </c>
      <c r="B451" s="23">
        <f>VLOOKUP($A451, focusarea_loads!$A$1:$R$83, N451, FALSE)</f>
        <v>3021.8896</v>
      </c>
      <c r="C451" s="23">
        <f>D451 - SUM(E451:F451)</f>
        <v>936.78577600000096</v>
      </c>
      <c r="D451" s="23">
        <f>VLOOKUP($A451, focusarea_loads!$A$1:$R$83, P451, FALSE)</f>
        <v>1101.3217</v>
      </c>
      <c r="E451" s="23">
        <f>VLOOKUP($A451, focusarea_loads!$A$1:$R$83, Q451, FALSE)</f>
        <v>0</v>
      </c>
      <c r="F451" s="23">
        <f>VLOOKUP($A451, focusarea_loads!$A$1:$R$83, R451, FALSE)</f>
        <v>164.535923999999</v>
      </c>
      <c r="G451" s="24">
        <f>F451-H451</f>
        <v>1.6938999999989903</v>
      </c>
      <c r="H451" s="23">
        <f>VLOOKUP($A451, focusarea_loads!$A$1:$R$83, T451, FALSE)</f>
        <v>162.84202400000001</v>
      </c>
      <c r="I451" s="23">
        <f>VLOOKUP($A451, focusarea_loads!$A$1:$R$83, U451, FALSE)</f>
        <v>0</v>
      </c>
      <c r="J451" s="25"/>
      <c r="K451" s="26">
        <f>IF($F451&lt;0, "--", G451/$F451)</f>
        <v>1.0295016181384198E-2</v>
      </c>
      <c r="L451" s="26">
        <f>IF($F451&lt;0, "--", H451/$F451)</f>
        <v>0.98970498381861582</v>
      </c>
      <c r="M451" s="26"/>
      <c r="N451" s="52">
        <f t="shared" ref="N451" si="584">B446</f>
        <v>4</v>
      </c>
      <c r="O451" s="52"/>
      <c r="P451" s="52">
        <f>D446</f>
        <v>5</v>
      </c>
      <c r="Q451" s="52">
        <f>E446</f>
        <v>8</v>
      </c>
      <c r="R451" s="52">
        <f>F446</f>
        <v>14</v>
      </c>
      <c r="S451" s="52"/>
      <c r="T451" s="52">
        <f>H446</f>
        <v>17</v>
      </c>
      <c r="U451" s="52">
        <f>I446</f>
        <v>11</v>
      </c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5" customHeight="1" x14ac:dyDescent="0.15">
      <c r="A452" s="22" t="s">
        <v>106</v>
      </c>
      <c r="B452" s="23">
        <f>VLOOKUP($A452, focusarea_loads!$A$1:$R$83, N452, FALSE)</f>
        <v>549.46109999999999</v>
      </c>
      <c r="C452" s="23">
        <f t="shared" ref="C452:C454" si="585">D452 - SUM(E452:F452)</f>
        <v>170.33294100000001</v>
      </c>
      <c r="D452" s="23">
        <f>VLOOKUP($A452, focusarea_loads!$A$1:$R$83, P452, FALSE)</f>
        <v>257.11779999999999</v>
      </c>
      <c r="E452" s="23">
        <f>VLOOKUP($A452, focusarea_loads!$A$1:$R$83, Q452, FALSE)</f>
        <v>0</v>
      </c>
      <c r="F452" s="23">
        <f>VLOOKUP($A452, focusarea_loads!$A$1:$R$83, R452, FALSE)</f>
        <v>86.784858999999997</v>
      </c>
      <c r="G452" s="24">
        <f t="shared" ref="G452:G455" si="586">F452-H452</f>
        <v>8.7213000000000989</v>
      </c>
      <c r="H452" s="23">
        <f>VLOOKUP($A452, focusarea_loads!$A$1:$R$83, T452, FALSE)</f>
        <v>78.063558999999898</v>
      </c>
      <c r="I452" s="23">
        <f>VLOOKUP($A452, focusarea_loads!$A$1:$R$83, U452, FALSE)</f>
        <v>0</v>
      </c>
      <c r="J452" s="25"/>
      <c r="K452" s="26">
        <f t="shared" ref="K452:K455" si="587">IF($F452&lt;0, "--", G452/$F452)</f>
        <v>0.10049333605531466</v>
      </c>
      <c r="L452" s="26">
        <f t="shared" ref="L452:L455" si="588">IF($F452&lt;0, "--", H452/$F452)</f>
        <v>0.89950666394468537</v>
      </c>
      <c r="M452" s="26"/>
      <c r="N452" s="51">
        <f t="shared" ref="N452:N454" si="589">N451</f>
        <v>4</v>
      </c>
      <c r="O452" s="51"/>
      <c r="P452" s="51">
        <f>P451</f>
        <v>5</v>
      </c>
      <c r="Q452" s="51">
        <f t="shared" ref="Q452:R454" si="590">Q451</f>
        <v>8</v>
      </c>
      <c r="R452" s="51">
        <f t="shared" si="590"/>
        <v>14</v>
      </c>
      <c r="S452" s="51"/>
      <c r="T452" s="51">
        <f t="shared" ref="T452:U454" si="591">T451</f>
        <v>17</v>
      </c>
      <c r="U452" s="51">
        <f t="shared" si="591"/>
        <v>11</v>
      </c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5" customHeight="1" x14ac:dyDescent="0.15">
      <c r="A453" s="22" t="s">
        <v>102</v>
      </c>
      <c r="B453" s="23">
        <f>VLOOKUP($A453, focusarea_loads!$A$1:$R$83, N453, FALSE)</f>
        <v>379.58690000000001</v>
      </c>
      <c r="C453" s="23">
        <f t="shared" si="585"/>
        <v>117.67193900000009</v>
      </c>
      <c r="D453" s="23">
        <f>VLOOKUP($A453, focusarea_loads!$A$1:$R$83, P453, FALSE)</f>
        <v>146.56309999999999</v>
      </c>
      <c r="E453" s="23">
        <f>VLOOKUP($A453, focusarea_loads!$A$1:$R$83, Q453, FALSE)</f>
        <v>0</v>
      </c>
      <c r="F453" s="23">
        <f>VLOOKUP($A453, focusarea_loads!$A$1:$R$83, R453, FALSE)</f>
        <v>28.891160999999901</v>
      </c>
      <c r="G453" s="24">
        <f t="shared" si="586"/>
        <v>49.232599999999906</v>
      </c>
      <c r="H453" s="23">
        <f>VLOOKUP($A453, focusarea_loads!$A$1:$R$83, T453, FALSE)</f>
        <v>-20.341439000000001</v>
      </c>
      <c r="I453" s="23">
        <f>VLOOKUP($A453, focusarea_loads!$A$1:$R$83, U453, FALSE)</f>
        <v>0</v>
      </c>
      <c r="J453" s="25"/>
      <c r="K453" s="26">
        <f t="shared" si="587"/>
        <v>1.7040713594029702</v>
      </c>
      <c r="L453" s="26">
        <f t="shared" si="588"/>
        <v>-0.70407135940297005</v>
      </c>
      <c r="M453" s="26"/>
      <c r="N453" s="51">
        <f t="shared" si="589"/>
        <v>4</v>
      </c>
      <c r="O453" s="51"/>
      <c r="P453" s="51">
        <f t="shared" ref="P453:P454" si="592">P452</f>
        <v>5</v>
      </c>
      <c r="Q453" s="51">
        <f t="shared" si="590"/>
        <v>8</v>
      </c>
      <c r="R453" s="51">
        <f t="shared" si="590"/>
        <v>14</v>
      </c>
      <c r="S453" s="51"/>
      <c r="T453" s="51">
        <f t="shared" si="591"/>
        <v>17</v>
      </c>
      <c r="U453" s="51">
        <f t="shared" si="591"/>
        <v>11</v>
      </c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5" customHeight="1" x14ac:dyDescent="0.15">
      <c r="A454" s="22" t="s">
        <v>104</v>
      </c>
      <c r="B454" s="23">
        <f>VLOOKUP($A454, focusarea_loads!$A$1:$R$83, N454, FALSE)</f>
        <v>1221.3181</v>
      </c>
      <c r="C454" s="23">
        <f t="shared" si="585"/>
        <v>378.60861100000875</v>
      </c>
      <c r="D454" s="23">
        <f>VLOOKUP($A454, focusarea_loads!$A$1:$R$83, P454, FALSE)</f>
        <v>3739.6968999999999</v>
      </c>
      <c r="E454" s="23">
        <f>VLOOKUP($A454, focusarea_loads!$A$1:$R$83, Q454, FALSE)</f>
        <v>3323.4633365755799</v>
      </c>
      <c r="F454" s="23">
        <f>VLOOKUP($A454, focusarea_loads!$A$1:$R$83, R454, FALSE)</f>
        <v>37.624952424411397</v>
      </c>
      <c r="G454" s="24">
        <f t="shared" si="586"/>
        <v>168.14599999999939</v>
      </c>
      <c r="H454" s="23">
        <f>VLOOKUP($A454, focusarea_loads!$A$1:$R$83, T454, FALSE)</f>
        <v>-130.521047575588</v>
      </c>
      <c r="I454" s="23">
        <f>VLOOKUP($A454, focusarea_loads!$A$1:$R$83, U454, FALSE)</f>
        <v>0</v>
      </c>
      <c r="J454" s="25"/>
      <c r="K454" s="26">
        <f t="shared" si="587"/>
        <v>4.4690023286489211</v>
      </c>
      <c r="L454" s="26">
        <f t="shared" si="588"/>
        <v>-3.4690023286489211</v>
      </c>
      <c r="M454" s="26"/>
      <c r="N454" s="51">
        <f t="shared" si="589"/>
        <v>4</v>
      </c>
      <c r="O454" s="51"/>
      <c r="P454" s="51">
        <f t="shared" si="592"/>
        <v>5</v>
      </c>
      <c r="Q454" s="51">
        <f t="shared" si="590"/>
        <v>8</v>
      </c>
      <c r="R454" s="51">
        <f t="shared" si="590"/>
        <v>14</v>
      </c>
      <c r="S454" s="51"/>
      <c r="T454" s="51">
        <f t="shared" si="591"/>
        <v>17</v>
      </c>
      <c r="U454" s="51">
        <f t="shared" si="591"/>
        <v>11</v>
      </c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5" customHeight="1" x14ac:dyDescent="0.15">
      <c r="A455" s="28" t="s">
        <v>126</v>
      </c>
      <c r="B455" s="23">
        <f>VLOOKUP($A432, cluster_load_noFA!$A$1:$P$10, N$24, FALSE)</f>
        <v>32238.838899999999</v>
      </c>
      <c r="C455" s="23">
        <f>D455 - SUM(E455:F455)</f>
        <v>9994.0400399999999</v>
      </c>
      <c r="D455" s="23">
        <f>VLOOKUP($A432, cluster_load_noFA!$A$1:$P$10, P$24, FALSE)</f>
        <v>54127.129800000002</v>
      </c>
      <c r="E455" s="23">
        <f>VLOOKUP($A432, cluster_load_noFA!$A$1:$P$10, Q$24, FALSE)</f>
        <v>39460.820899999999</v>
      </c>
      <c r="F455" s="23">
        <f>VLOOKUP($A432, cluster_load_noFA!$A$1:$P$10, R$24, FALSE)</f>
        <v>4672.2688600000001</v>
      </c>
      <c r="G455" s="24">
        <f t="shared" si="586"/>
        <v>157.21489999999994</v>
      </c>
      <c r="H455" s="23">
        <f>VLOOKUP($A432, cluster_load_noFA!$A$1:$P$10, T$24, FALSE)</f>
        <v>4515.0539600000002</v>
      </c>
      <c r="I455" s="23">
        <f>VLOOKUP($A432, cluster_load_noFA!$A$1:$P$10, U$24, FALSE)</f>
        <v>0</v>
      </c>
      <c r="J455" s="25"/>
      <c r="K455" s="26">
        <f t="shared" si="587"/>
        <v>3.3648513112321178E-2</v>
      </c>
      <c r="L455" s="26">
        <f t="shared" si="588"/>
        <v>0.9663514868876788</v>
      </c>
      <c r="M455" s="26"/>
      <c r="N455" s="55">
        <f>B447</f>
        <v>2</v>
      </c>
      <c r="O455" s="55">
        <f t="shared" ref="O455" si="593">C447</f>
        <v>0</v>
      </c>
      <c r="P455" s="55">
        <f t="shared" ref="P455" si="594">D447</f>
        <v>3</v>
      </c>
      <c r="Q455" s="55">
        <f t="shared" ref="Q455" si="595">E447</f>
        <v>6</v>
      </c>
      <c r="R455" s="55">
        <f t="shared" ref="R455" si="596">F447</f>
        <v>12</v>
      </c>
      <c r="S455" s="55">
        <f t="shared" ref="S455" si="597">G447</f>
        <v>0</v>
      </c>
      <c r="T455" s="55">
        <f t="shared" ref="T455" si="598">H447</f>
        <v>15</v>
      </c>
      <c r="U455" s="55">
        <f t="shared" ref="U455" si="599">I447</f>
        <v>9</v>
      </c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5" customHeight="1" x14ac:dyDescent="0.15">
      <c r="A456" s="28"/>
      <c r="B456" s="25"/>
      <c r="C456" s="25"/>
      <c r="D456" s="25"/>
      <c r="E456" s="25"/>
      <c r="F456" s="25"/>
      <c r="G456" s="29"/>
      <c r="H456" s="25"/>
      <c r="I456" s="25"/>
      <c r="J456" s="25"/>
      <c r="K456" s="25"/>
      <c r="L456" s="25"/>
      <c r="M456" s="25"/>
      <c r="N456" s="25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5" customHeight="1" x14ac:dyDescent="0.15">
      <c r="A457" s="30" t="s">
        <v>127</v>
      </c>
      <c r="B457" s="31">
        <f t="shared" ref="B457:I457" si="600">SUM(B451:B455)</f>
        <v>37411.094599999997</v>
      </c>
      <c r="C457" s="31">
        <f t="shared" si="600"/>
        <v>11597.43930700001</v>
      </c>
      <c r="D457" s="31">
        <f t="shared" si="600"/>
        <v>59371.829300000005</v>
      </c>
      <c r="E457" s="31">
        <f t="shared" si="600"/>
        <v>42784.284236575579</v>
      </c>
      <c r="F457" s="31">
        <f t="shared" si="600"/>
        <v>4990.1057564244102</v>
      </c>
      <c r="G457" s="31">
        <f t="shared" si="600"/>
        <v>385.00869999999833</v>
      </c>
      <c r="H457" s="31">
        <f t="shared" si="600"/>
        <v>4605.0970564244117</v>
      </c>
      <c r="I457" s="31">
        <f t="shared" si="600"/>
        <v>0</v>
      </c>
      <c r="J457" s="32"/>
      <c r="K457" s="33">
        <f t="shared" ref="K457" si="601">IF($F457&lt;0, "--", G457/$F457)</f>
        <v>7.7154416918785079E-2</v>
      </c>
      <c r="L457" s="33">
        <f t="shared" ref="L457" si="602">IF($F457&lt;0, "--", H457/$F457)</f>
        <v>0.92284558308121489</v>
      </c>
      <c r="M457" s="47"/>
      <c r="N457" s="4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5" customHeight="1" x14ac:dyDescent="0.15">
      <c r="A458" s="44"/>
      <c r="B458" s="45"/>
      <c r="C458" s="45"/>
      <c r="D458" s="45"/>
      <c r="E458" s="45"/>
      <c r="F458" s="45"/>
      <c r="G458" s="45"/>
      <c r="H458" s="45"/>
      <c r="I458" s="45"/>
      <c r="J458" s="46"/>
      <c r="K458" s="47"/>
      <c r="L458" s="47"/>
      <c r="M458" s="47"/>
      <c r="N458" s="4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5" customHeight="1" x14ac:dyDescent="0.15">
      <c r="B459" s="43">
        <v>4</v>
      </c>
      <c r="D459" s="42">
        <f>MATCH(D463,focusarea_loads!$A$1:$R$1,0)</f>
        <v>7</v>
      </c>
      <c r="E459" s="42"/>
      <c r="F459" s="42">
        <f>MATCH(F463,focusarea_loads!$A$1:$R$1,0)</f>
        <v>15</v>
      </c>
      <c r="G459" s="42"/>
      <c r="H459" s="42">
        <f>MATCH(H463,focusarea_loads!$A$1:$R$1,0)</f>
        <v>18</v>
      </c>
      <c r="I459" s="42">
        <f>MATCH(I463,focusarea_loads!$A$1:$R$1,0)</f>
        <v>12</v>
      </c>
    </row>
    <row r="460" spans="1:33" ht="17" customHeight="1" x14ac:dyDescent="0.15">
      <c r="A460" s="41"/>
      <c r="B460" s="43">
        <v>2</v>
      </c>
      <c r="D460" s="42">
        <f>MATCH(D463,cluster_load_noFA!$A$1:$P$1,0)</f>
        <v>5</v>
      </c>
      <c r="E460" s="42"/>
      <c r="F460" s="42">
        <f>MATCH(F463,cluster_load_noFA!$A$1:$P$1,0)</f>
        <v>13</v>
      </c>
      <c r="G460" s="42"/>
      <c r="H460" s="42">
        <f>MATCH(H463,cluster_load_noFA!$A$1:$P$1,0)</f>
        <v>16</v>
      </c>
      <c r="I460" s="42">
        <f>MATCH(I463,cluster_load_noFA!$A$1:$P$1,0)</f>
        <v>10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5" customHeight="1" x14ac:dyDescent="0.15">
      <c r="A461" s="12" t="s">
        <v>125</v>
      </c>
      <c r="B461" s="13"/>
      <c r="C461" s="14" t="s">
        <v>124</v>
      </c>
      <c r="D461" s="15" t="s">
        <v>110</v>
      </c>
      <c r="E461" s="15"/>
      <c r="F461" s="16"/>
      <c r="G461" s="15"/>
      <c r="H461" s="15"/>
      <c r="I461" s="15"/>
      <c r="J461" s="17"/>
      <c r="K461" s="15" t="s">
        <v>111</v>
      </c>
      <c r="L461" s="15"/>
      <c r="M461" s="53"/>
      <c r="N461" s="53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s="40" customFormat="1" ht="34" customHeight="1" x14ac:dyDescent="0.15">
      <c r="A462" s="39" t="str">
        <f>_xlfn.CONCAT(A432," Cluster")</f>
        <v>Upstream Suburban Philadelphia Cluster</v>
      </c>
      <c r="B462" s="18" t="s">
        <v>112</v>
      </c>
      <c r="C462" s="18" t="s">
        <v>113</v>
      </c>
      <c r="D462" s="18" t="s">
        <v>114</v>
      </c>
      <c r="E462" s="18" t="s">
        <v>115</v>
      </c>
      <c r="F462" s="18" t="s">
        <v>116</v>
      </c>
      <c r="G462" s="18" t="s">
        <v>117</v>
      </c>
      <c r="H462" s="18" t="s">
        <v>118</v>
      </c>
      <c r="I462" s="18" t="s">
        <v>119</v>
      </c>
      <c r="J462" s="18"/>
      <c r="K462" s="18" t="s">
        <v>120</v>
      </c>
      <c r="L462" s="18" t="s">
        <v>121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" customHeight="1" x14ac:dyDescent="0.15">
      <c r="A463" s="36"/>
      <c r="B463" s="36"/>
      <c r="C463" s="36"/>
      <c r="D463" s="19" t="s">
        <v>6</v>
      </c>
      <c r="E463" s="36"/>
      <c r="F463" s="19" t="s">
        <v>14</v>
      </c>
      <c r="G463" s="36"/>
      <c r="H463" s="19" t="s">
        <v>17</v>
      </c>
      <c r="I463" s="19" t="s">
        <v>11</v>
      </c>
      <c r="J463" s="36"/>
      <c r="K463" s="56" t="s">
        <v>122</v>
      </c>
      <c r="L463" s="57"/>
      <c r="M463" s="54"/>
      <c r="N463" s="54"/>
      <c r="O463" s="37"/>
      <c r="P463" s="37"/>
      <c r="Q463" s="37"/>
      <c r="R463" s="38"/>
      <c r="S463" s="37"/>
      <c r="T463" s="37"/>
      <c r="U463" s="37"/>
      <c r="V463" s="37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</row>
    <row r="464" spans="1:33" ht="15" customHeight="1" x14ac:dyDescent="0.15">
      <c r="A464" s="22" t="s">
        <v>105</v>
      </c>
      <c r="B464" s="23">
        <f>VLOOKUP($A464, focusarea_loads!$A$1:$R$83, N464, FALSE)</f>
        <v>3021.8896</v>
      </c>
      <c r="C464" s="23">
        <f>D464 - SUM(E464:F464)</f>
        <v>2791621.6124799997</v>
      </c>
      <c r="D464" s="23">
        <f>VLOOKUP($A464, focusarea_loads!$A$1:$R$83, P464, FALSE)</f>
        <v>3483075.0315999999</v>
      </c>
      <c r="E464" s="23">
        <v>0</v>
      </c>
      <c r="F464" s="23">
        <f>VLOOKUP($A464, focusarea_loads!$A$1:$R$83, R464, FALSE)</f>
        <v>691453.41911999998</v>
      </c>
      <c r="G464" s="24">
        <f>F464-H464</f>
        <v>6726.2097000000067</v>
      </c>
      <c r="H464" s="23">
        <f>VLOOKUP($A464, focusarea_loads!$A$1:$R$83, T464, FALSE)</f>
        <v>684727.20941999997</v>
      </c>
      <c r="I464" s="23">
        <f>VLOOKUP($A464, focusarea_loads!$A$1:$R$83, U464, FALSE)</f>
        <v>0</v>
      </c>
      <c r="J464" s="25"/>
      <c r="K464" s="26">
        <f>IF($F464&lt;0, "--", G464/$F464)</f>
        <v>9.7276396558430931E-3</v>
      </c>
      <c r="L464" s="26">
        <f>IF($F464&lt;0, "--", H464/$F464)</f>
        <v>0.99027236034415689</v>
      </c>
      <c r="M464" s="26"/>
      <c r="N464" s="52">
        <f t="shared" ref="N464" si="603">B459</f>
        <v>4</v>
      </c>
      <c r="O464" s="52"/>
      <c r="P464" s="52">
        <f>D459</f>
        <v>7</v>
      </c>
      <c r="Q464" s="52">
        <f>E459</f>
        <v>0</v>
      </c>
      <c r="R464" s="52">
        <f>F459</f>
        <v>15</v>
      </c>
      <c r="S464" s="52"/>
      <c r="T464" s="52">
        <f>H459</f>
        <v>18</v>
      </c>
      <c r="U464" s="52">
        <f>I459</f>
        <v>12</v>
      </c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5" customHeight="1" x14ac:dyDescent="0.15">
      <c r="A465" s="22" t="s">
        <v>106</v>
      </c>
      <c r="B465" s="23">
        <f>VLOOKUP($A465, focusarea_loads!$A$1:$R$83, N465, FALSE)</f>
        <v>549.46109999999999</v>
      </c>
      <c r="C465" s="23">
        <f t="shared" ref="C465:C467" si="604">D465 - SUM(E465:F465)</f>
        <v>507592.16417999996</v>
      </c>
      <c r="D465" s="23">
        <f>VLOOKUP($A465, focusarea_loads!$A$1:$R$83, P465, FALSE)</f>
        <v>706085.33319999999</v>
      </c>
      <c r="E465" s="23">
        <v>0</v>
      </c>
      <c r="F465" s="23">
        <f>VLOOKUP($A465, focusarea_loads!$A$1:$R$83, R465, FALSE)</f>
        <v>198493.16902</v>
      </c>
      <c r="G465" s="24">
        <f t="shared" ref="G465:G468" si="605">F465-H465</f>
        <v>6108.8802000010037</v>
      </c>
      <c r="H465" s="23">
        <f>VLOOKUP($A465, focusarea_loads!$A$1:$R$83, T465, FALSE)</f>
        <v>192384.288819999</v>
      </c>
      <c r="I465" s="23">
        <f>VLOOKUP($A465, focusarea_loads!$A$1:$R$83, U465, FALSE)</f>
        <v>0</v>
      </c>
      <c r="J465" s="25"/>
      <c r="K465" s="26">
        <f t="shared" ref="K465:K468" si="606">IF($F465&lt;0, "--", G465/$F465)</f>
        <v>3.0776274217202297E-2</v>
      </c>
      <c r="L465" s="26">
        <f t="shared" ref="L465:L468" si="607">IF($F465&lt;0, "--", H465/$F465)</f>
        <v>0.9692237257827977</v>
      </c>
      <c r="M465" s="26"/>
      <c r="N465" s="51">
        <f t="shared" ref="N465:N467" si="608">N464</f>
        <v>4</v>
      </c>
      <c r="O465" s="51"/>
      <c r="P465" s="51">
        <f>P464</f>
        <v>7</v>
      </c>
      <c r="Q465" s="51">
        <f t="shared" ref="Q465:R467" si="609">Q464</f>
        <v>0</v>
      </c>
      <c r="R465" s="51">
        <f t="shared" si="609"/>
        <v>15</v>
      </c>
      <c r="S465" s="51"/>
      <c r="T465" s="51">
        <f t="shared" ref="T465:U467" si="610">T464</f>
        <v>18</v>
      </c>
      <c r="U465" s="51">
        <f t="shared" si="610"/>
        <v>12</v>
      </c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5" customHeight="1" x14ac:dyDescent="0.15">
      <c r="A466" s="22" t="s">
        <v>102</v>
      </c>
      <c r="B466" s="23">
        <f>VLOOKUP($A466, focusarea_loads!$A$1:$R$83, N466, FALSE)</f>
        <v>379.58690000000001</v>
      </c>
      <c r="C466" s="23">
        <f t="shared" si="604"/>
        <v>350662.37821999902</v>
      </c>
      <c r="D466" s="23">
        <f>VLOOKUP($A466, focusarea_loads!$A$1:$R$83, P466, FALSE)</f>
        <v>231843.24619999999</v>
      </c>
      <c r="E466" s="23">
        <v>0</v>
      </c>
      <c r="F466" s="23">
        <f>VLOOKUP($A466, focusarea_loads!$A$1:$R$83, R466, FALSE)</f>
        <v>-118819.132019999</v>
      </c>
      <c r="G466" s="24">
        <f t="shared" si="605"/>
        <v>100016.86919999999</v>
      </c>
      <c r="H466" s="23">
        <f>VLOOKUP($A466, focusarea_loads!$A$1:$R$83, T466, FALSE)</f>
        <v>-218836.00121999899</v>
      </c>
      <c r="I466" s="23">
        <f>VLOOKUP($A466, focusarea_loads!$A$1:$R$83, U466, FALSE)</f>
        <v>0</v>
      </c>
      <c r="J466" s="25"/>
      <c r="K466" s="26" t="str">
        <f t="shared" si="606"/>
        <v>--</v>
      </c>
      <c r="L466" s="26" t="str">
        <f t="shared" si="607"/>
        <v>--</v>
      </c>
      <c r="M466" s="26"/>
      <c r="N466" s="51">
        <f t="shared" si="608"/>
        <v>4</v>
      </c>
      <c r="O466" s="51"/>
      <c r="P466" s="51">
        <f t="shared" ref="P466:P467" si="611">P465</f>
        <v>7</v>
      </c>
      <c r="Q466" s="51">
        <f t="shared" si="609"/>
        <v>0</v>
      </c>
      <c r="R466" s="51">
        <f t="shared" si="609"/>
        <v>15</v>
      </c>
      <c r="S466" s="51"/>
      <c r="T466" s="51">
        <f t="shared" si="610"/>
        <v>18</v>
      </c>
      <c r="U466" s="51">
        <f t="shared" si="610"/>
        <v>12</v>
      </c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5" customHeight="1" x14ac:dyDescent="0.15">
      <c r="A467" s="22" t="s">
        <v>104</v>
      </c>
      <c r="B467" s="23">
        <f>VLOOKUP($A467, focusarea_loads!$A$1:$R$83, N467, FALSE)</f>
        <v>1221.3181</v>
      </c>
      <c r="C467" s="23">
        <f t="shared" si="604"/>
        <v>1128253.66078</v>
      </c>
      <c r="D467" s="23">
        <f>VLOOKUP($A467, focusarea_loads!$A$1:$R$83, P467, FALSE)</f>
        <v>1459063.2903</v>
      </c>
      <c r="E467" s="23">
        <v>0</v>
      </c>
      <c r="F467" s="23">
        <f>VLOOKUP($A467, focusarea_loads!$A$1:$R$83, R467, FALSE)</f>
        <v>330809.62952000002</v>
      </c>
      <c r="G467" s="24">
        <f t="shared" si="605"/>
        <v>565603.68859999906</v>
      </c>
      <c r="H467" s="23">
        <f>VLOOKUP($A467, focusarea_loads!$A$1:$R$83, T467, FALSE)</f>
        <v>-234794.05907999899</v>
      </c>
      <c r="I467" s="23">
        <f>VLOOKUP($A467, focusarea_loads!$A$1:$R$83, U467, FALSE)</f>
        <v>0</v>
      </c>
      <c r="J467" s="25"/>
      <c r="K467" s="26">
        <f t="shared" si="606"/>
        <v>1.7097558176304657</v>
      </c>
      <c r="L467" s="26">
        <f t="shared" si="607"/>
        <v>-0.70975581763046547</v>
      </c>
      <c r="M467" s="26"/>
      <c r="N467" s="51">
        <f t="shared" si="608"/>
        <v>4</v>
      </c>
      <c r="O467" s="51"/>
      <c r="P467" s="51">
        <f t="shared" si="611"/>
        <v>7</v>
      </c>
      <c r="Q467" s="51">
        <f t="shared" si="609"/>
        <v>0</v>
      </c>
      <c r="R467" s="51">
        <f t="shared" si="609"/>
        <v>15</v>
      </c>
      <c r="S467" s="51"/>
      <c r="T467" s="51">
        <f t="shared" si="610"/>
        <v>18</v>
      </c>
      <c r="U467" s="51">
        <f t="shared" si="610"/>
        <v>12</v>
      </c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5" customHeight="1" x14ac:dyDescent="0.15">
      <c r="A468" s="28" t="s">
        <v>126</v>
      </c>
      <c r="B468" s="23">
        <f>VLOOKUP($A432, cluster_load_noFA!$A$1:$P$10, N$37, FALSE)</f>
        <v>32238.838899999999</v>
      </c>
      <c r="C468" s="23">
        <f>D468 - SUM(E468:F468)</f>
        <v>29782239.350000001</v>
      </c>
      <c r="D468" s="23">
        <f>VLOOKUP($A432, cluster_load_noFA!$A$1:$P$10, P$37, FALSE)</f>
        <v>35206551.200000003</v>
      </c>
      <c r="E468" s="23">
        <v>0</v>
      </c>
      <c r="F468" s="23">
        <f>VLOOKUP($A432, cluster_load_noFA!$A$1:$P$10, R$37, FALSE)</f>
        <v>5424311.8499999996</v>
      </c>
      <c r="G468" s="24">
        <f t="shared" si="605"/>
        <v>110624.8599999994</v>
      </c>
      <c r="H468" s="23">
        <f>VLOOKUP($A432, cluster_load_noFA!$A$1:$P$10, T$37, FALSE)</f>
        <v>5313686.99</v>
      </c>
      <c r="I468" s="23">
        <f>VLOOKUP($A432, cluster_load_noFA!$A$1:$P$10, U$37, FALSE)</f>
        <v>0</v>
      </c>
      <c r="J468" s="25"/>
      <c r="K468" s="26">
        <f t="shared" si="606"/>
        <v>2.0394266233052107E-2</v>
      </c>
      <c r="L468" s="26">
        <f t="shared" si="607"/>
        <v>0.97960573376694793</v>
      </c>
      <c r="M468" s="26"/>
      <c r="N468" s="55">
        <f>B460</f>
        <v>2</v>
      </c>
      <c r="O468" s="55">
        <f t="shared" ref="O468" si="612">C460</f>
        <v>0</v>
      </c>
      <c r="P468" s="55">
        <f t="shared" ref="P468" si="613">D460</f>
        <v>5</v>
      </c>
      <c r="Q468" s="55">
        <f t="shared" ref="Q468" si="614">E460</f>
        <v>0</v>
      </c>
      <c r="R468" s="55">
        <f t="shared" ref="R468" si="615">F460</f>
        <v>13</v>
      </c>
      <c r="S468" s="55">
        <f t="shared" ref="S468" si="616">G460</f>
        <v>0</v>
      </c>
      <c r="T468" s="55">
        <f t="shared" ref="T468" si="617">H460</f>
        <v>16</v>
      </c>
      <c r="U468" s="55">
        <f t="shared" ref="U468" si="618">I460</f>
        <v>10</v>
      </c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5" customHeight="1" x14ac:dyDescent="0.15">
      <c r="A469" s="28"/>
      <c r="B469" s="25"/>
      <c r="C469" s="25"/>
      <c r="D469" s="25"/>
      <c r="E469" s="25"/>
      <c r="F469" s="25"/>
      <c r="G469" s="29"/>
      <c r="H469" s="25"/>
      <c r="I469" s="25"/>
      <c r="J469" s="25"/>
      <c r="K469" s="25"/>
      <c r="L469" s="25"/>
      <c r="M469" s="25"/>
      <c r="N469" s="25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5" customHeight="1" x14ac:dyDescent="0.15">
      <c r="A470" s="30" t="s">
        <v>127</v>
      </c>
      <c r="B470" s="31">
        <f t="shared" ref="B470:I470" si="619">SUM(B464:B468)</f>
        <v>37411.094599999997</v>
      </c>
      <c r="C470" s="31">
        <f t="shared" si="619"/>
        <v>34560369.165660001</v>
      </c>
      <c r="D470" s="31">
        <f t="shared" si="619"/>
        <v>41086618.101300001</v>
      </c>
      <c r="E470" s="31">
        <f t="shared" si="619"/>
        <v>0</v>
      </c>
      <c r="F470" s="31">
        <f t="shared" si="619"/>
        <v>6526248.9356400007</v>
      </c>
      <c r="G470" s="31">
        <f t="shared" si="619"/>
        <v>789080.50769999949</v>
      </c>
      <c r="H470" s="31">
        <f t="shared" si="619"/>
        <v>5737168.4279400008</v>
      </c>
      <c r="I470" s="31">
        <f t="shared" si="619"/>
        <v>0</v>
      </c>
      <c r="J470" s="32"/>
      <c r="K470" s="33">
        <f t="shared" ref="K470" si="620">IF($F470&lt;0, "--", G470/$F470)</f>
        <v>0.12090873570433577</v>
      </c>
      <c r="L470" s="33">
        <f t="shared" ref="L470" si="621">IF($F470&lt;0, "--", H470/$F470)</f>
        <v>0.8790912642956642</v>
      </c>
      <c r="M470" s="47"/>
      <c r="N470" s="4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5" customHeight="1" x14ac:dyDescent="0.15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" x14ac:dyDescent="0.15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" x14ac:dyDescent="0.15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" x14ac:dyDescent="0.15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" x14ac:dyDescent="0.15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" x14ac:dyDescent="0.15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" x14ac:dyDescent="0.15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" x14ac:dyDescent="0.15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" x14ac:dyDescent="0.15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" x14ac:dyDescent="0.15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" x14ac:dyDescent="0.15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" x14ac:dyDescent="0.15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" x14ac:dyDescent="0.15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" x14ac:dyDescent="0.15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" x14ac:dyDescent="0.15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" x14ac:dyDescent="0.15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" x14ac:dyDescent="0.15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" x14ac:dyDescent="0.15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" x14ac:dyDescent="0.15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" x14ac:dyDescent="0.15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" x14ac:dyDescent="0.15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" x14ac:dyDescent="0.15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" x14ac:dyDescent="0.15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" x14ac:dyDescent="0.15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" x14ac:dyDescent="0.15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" x14ac:dyDescent="0.15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" x14ac:dyDescent="0.15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" x14ac:dyDescent="0.15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" x14ac:dyDescent="0.15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" x14ac:dyDescent="0.15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" x14ac:dyDescent="0.15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" x14ac:dyDescent="0.15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" x14ac:dyDescent="0.15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" x14ac:dyDescent="0.15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" x14ac:dyDescent="0.15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" x14ac:dyDescent="0.15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" x14ac:dyDescent="0.15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" x14ac:dyDescent="0.15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" x14ac:dyDescent="0.15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" x14ac:dyDescent="0.15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" x14ac:dyDescent="0.15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" x14ac:dyDescent="0.15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" x14ac:dyDescent="0.15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" x14ac:dyDescent="0.15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" x14ac:dyDescent="0.15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" x14ac:dyDescent="0.15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" x14ac:dyDescent="0.15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" x14ac:dyDescent="0.15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" x14ac:dyDescent="0.15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" x14ac:dyDescent="0.15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" x14ac:dyDescent="0.15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" x14ac:dyDescent="0.15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" x14ac:dyDescent="0.15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" x14ac:dyDescent="0.15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" x14ac:dyDescent="0.15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" x14ac:dyDescent="0.15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" x14ac:dyDescent="0.15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" x14ac:dyDescent="0.15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" x14ac:dyDescent="0.15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" x14ac:dyDescent="0.15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" x14ac:dyDescent="0.15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" x14ac:dyDescent="0.15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" x14ac:dyDescent="0.15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" x14ac:dyDescent="0.15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" x14ac:dyDescent="0.15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" x14ac:dyDescent="0.15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" x14ac:dyDescent="0.15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" x14ac:dyDescent="0.15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" x14ac:dyDescent="0.15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" x14ac:dyDescent="0.15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" x14ac:dyDescent="0.15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" x14ac:dyDescent="0.15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" x14ac:dyDescent="0.15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" x14ac:dyDescent="0.15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" x14ac:dyDescent="0.15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" x14ac:dyDescent="0.15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" x14ac:dyDescent="0.15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" x14ac:dyDescent="0.15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" x14ac:dyDescent="0.15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" x14ac:dyDescent="0.15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" x14ac:dyDescent="0.15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" x14ac:dyDescent="0.15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" x14ac:dyDescent="0.15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" x14ac:dyDescent="0.15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" x14ac:dyDescent="0.15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" x14ac:dyDescent="0.15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" x14ac:dyDescent="0.15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" x14ac:dyDescent="0.15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" x14ac:dyDescent="0.15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" x14ac:dyDescent="0.15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" x14ac:dyDescent="0.15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" x14ac:dyDescent="0.15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" x14ac:dyDescent="0.15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" x14ac:dyDescent="0.15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" x14ac:dyDescent="0.15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" x14ac:dyDescent="0.15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" x14ac:dyDescent="0.15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" x14ac:dyDescent="0.15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" x14ac:dyDescent="0.15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" x14ac:dyDescent="0.15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" x14ac:dyDescent="0.15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" x14ac:dyDescent="0.15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" x14ac:dyDescent="0.15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" x14ac:dyDescent="0.15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" x14ac:dyDescent="0.15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" x14ac:dyDescent="0.15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" x14ac:dyDescent="0.15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" x14ac:dyDescent="0.15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" x14ac:dyDescent="0.15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" x14ac:dyDescent="0.15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" x14ac:dyDescent="0.15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" x14ac:dyDescent="0.15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" x14ac:dyDescent="0.15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" x14ac:dyDescent="0.15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" x14ac:dyDescent="0.15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" x14ac:dyDescent="0.15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" x14ac:dyDescent="0.15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" x14ac:dyDescent="0.15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" x14ac:dyDescent="0.15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" x14ac:dyDescent="0.15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" x14ac:dyDescent="0.15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" x14ac:dyDescent="0.15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" x14ac:dyDescent="0.15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" x14ac:dyDescent="0.15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" x14ac:dyDescent="0.15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" x14ac:dyDescent="0.15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" x14ac:dyDescent="0.15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" x14ac:dyDescent="0.15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" x14ac:dyDescent="0.15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" x14ac:dyDescent="0.15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" x14ac:dyDescent="0.15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" x14ac:dyDescent="0.15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" x14ac:dyDescent="0.15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" x14ac:dyDescent="0.15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" x14ac:dyDescent="0.15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" x14ac:dyDescent="0.15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" x14ac:dyDescent="0.15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" x14ac:dyDescent="0.15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" x14ac:dyDescent="0.15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" x14ac:dyDescent="0.15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" x14ac:dyDescent="0.15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" x14ac:dyDescent="0.15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" x14ac:dyDescent="0.15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" x14ac:dyDescent="0.15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" x14ac:dyDescent="0.15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" x14ac:dyDescent="0.15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" x14ac:dyDescent="0.15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" x14ac:dyDescent="0.15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" x14ac:dyDescent="0.15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" x14ac:dyDescent="0.15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" x14ac:dyDescent="0.15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" x14ac:dyDescent="0.15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" x14ac:dyDescent="0.15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" x14ac:dyDescent="0.15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" x14ac:dyDescent="0.15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" x14ac:dyDescent="0.15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" x14ac:dyDescent="0.15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" x14ac:dyDescent="0.15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" x14ac:dyDescent="0.15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" x14ac:dyDescent="0.15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" x14ac:dyDescent="0.15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" x14ac:dyDescent="0.15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" x14ac:dyDescent="0.15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" x14ac:dyDescent="0.15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" x14ac:dyDescent="0.15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" x14ac:dyDescent="0.15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" x14ac:dyDescent="0.15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" x14ac:dyDescent="0.15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" x14ac:dyDescent="0.15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" x14ac:dyDescent="0.15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" x14ac:dyDescent="0.15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" x14ac:dyDescent="0.15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" x14ac:dyDescent="0.15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" x14ac:dyDescent="0.15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" x14ac:dyDescent="0.15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" x14ac:dyDescent="0.15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" x14ac:dyDescent="0.15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" x14ac:dyDescent="0.15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" x14ac:dyDescent="0.15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" x14ac:dyDescent="0.15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" x14ac:dyDescent="0.15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" x14ac:dyDescent="0.15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" x14ac:dyDescent="0.15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" x14ac:dyDescent="0.15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" x14ac:dyDescent="0.15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" x14ac:dyDescent="0.15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" x14ac:dyDescent="0.15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" x14ac:dyDescent="0.15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" x14ac:dyDescent="0.15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" x14ac:dyDescent="0.15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" x14ac:dyDescent="0.15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" x14ac:dyDescent="0.15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" x14ac:dyDescent="0.15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" x14ac:dyDescent="0.15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" x14ac:dyDescent="0.15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" x14ac:dyDescent="0.15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" x14ac:dyDescent="0.15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" x14ac:dyDescent="0.15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" x14ac:dyDescent="0.15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" x14ac:dyDescent="0.15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" x14ac:dyDescent="0.15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" x14ac:dyDescent="0.15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" x14ac:dyDescent="0.15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" x14ac:dyDescent="0.15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" x14ac:dyDescent="0.15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" x14ac:dyDescent="0.15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" x14ac:dyDescent="0.15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" x14ac:dyDescent="0.15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" x14ac:dyDescent="0.15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" x14ac:dyDescent="0.15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" x14ac:dyDescent="0.15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" x14ac:dyDescent="0.15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" x14ac:dyDescent="0.15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" x14ac:dyDescent="0.15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" x14ac:dyDescent="0.15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" x14ac:dyDescent="0.15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" x14ac:dyDescent="0.15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" x14ac:dyDescent="0.15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" x14ac:dyDescent="0.15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" x14ac:dyDescent="0.15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" x14ac:dyDescent="0.15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" x14ac:dyDescent="0.15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" x14ac:dyDescent="0.15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" x14ac:dyDescent="0.15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" x14ac:dyDescent="0.15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" x14ac:dyDescent="0.15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" x14ac:dyDescent="0.15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" x14ac:dyDescent="0.15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" x14ac:dyDescent="0.15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" x14ac:dyDescent="0.15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" x14ac:dyDescent="0.15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" x14ac:dyDescent="0.15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" x14ac:dyDescent="0.15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" x14ac:dyDescent="0.15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" x14ac:dyDescent="0.15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" x14ac:dyDescent="0.15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" x14ac:dyDescent="0.15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" x14ac:dyDescent="0.15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" x14ac:dyDescent="0.15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" x14ac:dyDescent="0.15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" x14ac:dyDescent="0.15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" x14ac:dyDescent="0.15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" x14ac:dyDescent="0.15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" x14ac:dyDescent="0.15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" x14ac:dyDescent="0.15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" x14ac:dyDescent="0.15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" x14ac:dyDescent="0.15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" x14ac:dyDescent="0.15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" x14ac:dyDescent="0.15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" x14ac:dyDescent="0.15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" x14ac:dyDescent="0.15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" x14ac:dyDescent="0.15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" x14ac:dyDescent="0.15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" x14ac:dyDescent="0.15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" x14ac:dyDescent="0.15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" x14ac:dyDescent="0.15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" x14ac:dyDescent="0.15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" x14ac:dyDescent="0.15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" x14ac:dyDescent="0.15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" x14ac:dyDescent="0.15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" x14ac:dyDescent="0.15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" x14ac:dyDescent="0.15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" x14ac:dyDescent="0.15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" x14ac:dyDescent="0.15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" x14ac:dyDescent="0.15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" x14ac:dyDescent="0.15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" x14ac:dyDescent="0.15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" x14ac:dyDescent="0.15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" x14ac:dyDescent="0.15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" x14ac:dyDescent="0.15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" x14ac:dyDescent="0.15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" x14ac:dyDescent="0.15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" x14ac:dyDescent="0.15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" x14ac:dyDescent="0.15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" x14ac:dyDescent="0.15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" x14ac:dyDescent="0.15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" x14ac:dyDescent="0.15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" x14ac:dyDescent="0.15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" x14ac:dyDescent="0.15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" x14ac:dyDescent="0.15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" x14ac:dyDescent="0.15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" x14ac:dyDescent="0.15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" x14ac:dyDescent="0.15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" x14ac:dyDescent="0.15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" x14ac:dyDescent="0.15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" x14ac:dyDescent="0.15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" x14ac:dyDescent="0.15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" x14ac:dyDescent="0.15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" x14ac:dyDescent="0.15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" x14ac:dyDescent="0.15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" x14ac:dyDescent="0.15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" x14ac:dyDescent="0.15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" x14ac:dyDescent="0.15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" x14ac:dyDescent="0.15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" x14ac:dyDescent="0.15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" x14ac:dyDescent="0.15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" x14ac:dyDescent="0.15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" x14ac:dyDescent="0.15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" x14ac:dyDescent="0.15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" x14ac:dyDescent="0.15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" x14ac:dyDescent="0.15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" x14ac:dyDescent="0.15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" x14ac:dyDescent="0.15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" x14ac:dyDescent="0.15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" x14ac:dyDescent="0.15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" x14ac:dyDescent="0.15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" x14ac:dyDescent="0.15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" x14ac:dyDescent="0.15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" x14ac:dyDescent="0.15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" x14ac:dyDescent="0.15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" x14ac:dyDescent="0.15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" x14ac:dyDescent="0.15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" x14ac:dyDescent="0.15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" x14ac:dyDescent="0.15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" x14ac:dyDescent="0.15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" x14ac:dyDescent="0.15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" x14ac:dyDescent="0.15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" x14ac:dyDescent="0.15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" x14ac:dyDescent="0.15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" x14ac:dyDescent="0.15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" x14ac:dyDescent="0.15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" x14ac:dyDescent="0.15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" x14ac:dyDescent="0.15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" x14ac:dyDescent="0.15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" x14ac:dyDescent="0.1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" x14ac:dyDescent="0.15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" x14ac:dyDescent="0.15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" x14ac:dyDescent="0.15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" x14ac:dyDescent="0.15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" x14ac:dyDescent="0.15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" x14ac:dyDescent="0.15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" x14ac:dyDescent="0.15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" x14ac:dyDescent="0.15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" x14ac:dyDescent="0.15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" x14ac:dyDescent="0.15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" x14ac:dyDescent="0.15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" x14ac:dyDescent="0.15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" x14ac:dyDescent="0.15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" x14ac:dyDescent="0.15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" x14ac:dyDescent="0.15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" x14ac:dyDescent="0.15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" x14ac:dyDescent="0.15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" x14ac:dyDescent="0.15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" x14ac:dyDescent="0.15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" x14ac:dyDescent="0.1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" x14ac:dyDescent="0.15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" x14ac:dyDescent="0.15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" x14ac:dyDescent="0.15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" x14ac:dyDescent="0.15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" x14ac:dyDescent="0.15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" x14ac:dyDescent="0.15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" x14ac:dyDescent="0.15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" x14ac:dyDescent="0.15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" x14ac:dyDescent="0.15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" x14ac:dyDescent="0.1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" x14ac:dyDescent="0.15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" x14ac:dyDescent="0.15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" x14ac:dyDescent="0.15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" x14ac:dyDescent="0.15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" x14ac:dyDescent="0.15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" x14ac:dyDescent="0.15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" x14ac:dyDescent="0.15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" x14ac:dyDescent="0.15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" x14ac:dyDescent="0.15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" x14ac:dyDescent="0.1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" x14ac:dyDescent="0.15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" x14ac:dyDescent="0.15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" x14ac:dyDescent="0.15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" x14ac:dyDescent="0.15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" x14ac:dyDescent="0.15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" x14ac:dyDescent="0.15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" x14ac:dyDescent="0.15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" x14ac:dyDescent="0.15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" x14ac:dyDescent="0.15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" x14ac:dyDescent="0.1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" x14ac:dyDescent="0.15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" x14ac:dyDescent="0.15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" x14ac:dyDescent="0.15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" x14ac:dyDescent="0.15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" x14ac:dyDescent="0.15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" x14ac:dyDescent="0.15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" x14ac:dyDescent="0.15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" x14ac:dyDescent="0.15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" x14ac:dyDescent="0.15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" x14ac:dyDescent="0.1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" x14ac:dyDescent="0.15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" x14ac:dyDescent="0.15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" x14ac:dyDescent="0.15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" x14ac:dyDescent="0.15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" x14ac:dyDescent="0.15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" x14ac:dyDescent="0.15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" x14ac:dyDescent="0.15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" x14ac:dyDescent="0.15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" x14ac:dyDescent="0.15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" x14ac:dyDescent="0.1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" x14ac:dyDescent="0.15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" x14ac:dyDescent="0.15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" x14ac:dyDescent="0.15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" x14ac:dyDescent="0.15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" x14ac:dyDescent="0.15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" x14ac:dyDescent="0.15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" x14ac:dyDescent="0.15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" x14ac:dyDescent="0.15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" x14ac:dyDescent="0.15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" x14ac:dyDescent="0.15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" x14ac:dyDescent="0.15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" x14ac:dyDescent="0.15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" x14ac:dyDescent="0.15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" x14ac:dyDescent="0.15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" x14ac:dyDescent="0.15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" x14ac:dyDescent="0.15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" x14ac:dyDescent="0.15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" x14ac:dyDescent="0.15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" x14ac:dyDescent="0.15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" x14ac:dyDescent="0.15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" x14ac:dyDescent="0.15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" x14ac:dyDescent="0.15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" x14ac:dyDescent="0.15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" x14ac:dyDescent="0.15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" x14ac:dyDescent="0.15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" x14ac:dyDescent="0.15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" x14ac:dyDescent="0.15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" x14ac:dyDescent="0.15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" x14ac:dyDescent="0.15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" x14ac:dyDescent="0.15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" x14ac:dyDescent="0.15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" x14ac:dyDescent="0.15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" x14ac:dyDescent="0.15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" x14ac:dyDescent="0.15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" x14ac:dyDescent="0.15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" x14ac:dyDescent="0.15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" x14ac:dyDescent="0.15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" x14ac:dyDescent="0.15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" x14ac:dyDescent="0.15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" x14ac:dyDescent="0.15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" x14ac:dyDescent="0.15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" x14ac:dyDescent="0.15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" x14ac:dyDescent="0.15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" x14ac:dyDescent="0.15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" x14ac:dyDescent="0.15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" x14ac:dyDescent="0.15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" x14ac:dyDescent="0.15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" x14ac:dyDescent="0.15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" x14ac:dyDescent="0.15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" x14ac:dyDescent="0.15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" x14ac:dyDescent="0.15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" x14ac:dyDescent="0.15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" x14ac:dyDescent="0.15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" x14ac:dyDescent="0.15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" x14ac:dyDescent="0.15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" x14ac:dyDescent="0.15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" x14ac:dyDescent="0.15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" x14ac:dyDescent="0.15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" x14ac:dyDescent="0.15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" x14ac:dyDescent="0.15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" x14ac:dyDescent="0.15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" x14ac:dyDescent="0.15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" x14ac:dyDescent="0.15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" x14ac:dyDescent="0.15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" x14ac:dyDescent="0.15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" x14ac:dyDescent="0.15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" x14ac:dyDescent="0.15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" x14ac:dyDescent="0.15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" x14ac:dyDescent="0.15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" x14ac:dyDescent="0.15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" x14ac:dyDescent="0.15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" x14ac:dyDescent="0.15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" x14ac:dyDescent="0.15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" x14ac:dyDescent="0.15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" x14ac:dyDescent="0.15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" x14ac:dyDescent="0.15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" x14ac:dyDescent="0.15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" x14ac:dyDescent="0.15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" x14ac:dyDescent="0.15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" x14ac:dyDescent="0.1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" x14ac:dyDescent="0.15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" x14ac:dyDescent="0.15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" x14ac:dyDescent="0.15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" x14ac:dyDescent="0.15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" x14ac:dyDescent="0.15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" x14ac:dyDescent="0.15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" x14ac:dyDescent="0.15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" x14ac:dyDescent="0.15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" x14ac:dyDescent="0.15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" x14ac:dyDescent="0.1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" x14ac:dyDescent="0.15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" x14ac:dyDescent="0.15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" x14ac:dyDescent="0.15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" x14ac:dyDescent="0.15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" x14ac:dyDescent="0.15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" x14ac:dyDescent="0.15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" x14ac:dyDescent="0.15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" x14ac:dyDescent="0.15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" x14ac:dyDescent="0.15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" x14ac:dyDescent="0.1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" x14ac:dyDescent="0.15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" x14ac:dyDescent="0.15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" x14ac:dyDescent="0.15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" x14ac:dyDescent="0.15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" x14ac:dyDescent="0.15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" x14ac:dyDescent="0.15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" x14ac:dyDescent="0.15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" x14ac:dyDescent="0.15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" x14ac:dyDescent="0.15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" x14ac:dyDescent="0.1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" x14ac:dyDescent="0.15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" x14ac:dyDescent="0.15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" x14ac:dyDescent="0.15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" x14ac:dyDescent="0.15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" x14ac:dyDescent="0.15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" x14ac:dyDescent="0.15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" x14ac:dyDescent="0.15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" x14ac:dyDescent="0.15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" x14ac:dyDescent="0.15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" x14ac:dyDescent="0.1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" x14ac:dyDescent="0.15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" x14ac:dyDescent="0.15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" x14ac:dyDescent="0.15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" x14ac:dyDescent="0.15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" x14ac:dyDescent="0.15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" x14ac:dyDescent="0.15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" x14ac:dyDescent="0.15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" x14ac:dyDescent="0.15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" x14ac:dyDescent="0.15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" x14ac:dyDescent="0.1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" x14ac:dyDescent="0.15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" x14ac:dyDescent="0.15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" x14ac:dyDescent="0.15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" x14ac:dyDescent="0.15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" x14ac:dyDescent="0.15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1:33" ht="14" x14ac:dyDescent="0.15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1:33" ht="14" x14ac:dyDescent="0.15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1:33" ht="14" x14ac:dyDescent="0.15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1:33" ht="14" x14ac:dyDescent="0.15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1:33" ht="14" x14ac:dyDescent="0.1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1:33" ht="14" x14ac:dyDescent="0.15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 spans="1:33" ht="14" x14ac:dyDescent="0.15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 spans="1:33" ht="14" x14ac:dyDescent="0.15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 spans="1:33" ht="14" x14ac:dyDescent="0.15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 spans="1:33" ht="14" x14ac:dyDescent="0.15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  <row r="1011" spans="1:33" ht="14" x14ac:dyDescent="0.15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</row>
    <row r="1012" spans="1:33" ht="14" x14ac:dyDescent="0.15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</row>
    <row r="1013" spans="1:33" ht="14" x14ac:dyDescent="0.15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</row>
    <row r="1014" spans="1:33" ht="14" x14ac:dyDescent="0.15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</row>
    <row r="1015" spans="1:33" ht="14" x14ac:dyDescent="0.1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</row>
    <row r="1016" spans="1:33" ht="14" x14ac:dyDescent="0.15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</row>
    <row r="1017" spans="1:33" ht="14" x14ac:dyDescent="0.15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</row>
    <row r="1018" spans="1:33" ht="14" x14ac:dyDescent="0.15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</row>
    <row r="1019" spans="1:33" ht="14" x14ac:dyDescent="0.15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</row>
    <row r="1020" spans="1:33" ht="14" x14ac:dyDescent="0.15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</row>
    <row r="1021" spans="1:33" ht="14" x14ac:dyDescent="0.15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</row>
    <row r="1022" spans="1:33" ht="14" x14ac:dyDescent="0.15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</row>
    <row r="1023" spans="1:33" ht="14" x14ac:dyDescent="0.15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</row>
    <row r="1024" spans="1:33" ht="14" x14ac:dyDescent="0.15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</row>
    <row r="1025" spans="1:33" ht="14" x14ac:dyDescent="0.1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</row>
    <row r="1026" spans="1:33" ht="14" x14ac:dyDescent="0.15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</row>
    <row r="1027" spans="1:33" ht="14" x14ac:dyDescent="0.15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</row>
    <row r="1028" spans="1:33" ht="14" x14ac:dyDescent="0.15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</row>
    <row r="1029" spans="1:33" ht="14" x14ac:dyDescent="0.15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</row>
    <row r="1030" spans="1:33" ht="14" x14ac:dyDescent="0.15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</row>
  </sheetData>
  <sortState xmlns:xlrd2="http://schemas.microsoft.com/office/spreadsheetml/2017/richdata2" ref="A416:A427">
    <sortCondition ref="A416:A427"/>
  </sortState>
  <mergeCells count="24">
    <mergeCell ref="K74:L74"/>
    <mergeCell ref="K100:L100"/>
    <mergeCell ref="K126:L126"/>
    <mergeCell ref="K19:L19"/>
    <mergeCell ref="K6:L6"/>
    <mergeCell ref="K32:L32"/>
    <mergeCell ref="K46:L46"/>
    <mergeCell ref="K55:L55"/>
    <mergeCell ref="K64:L64"/>
    <mergeCell ref="K153:L153"/>
    <mergeCell ref="K174:L174"/>
    <mergeCell ref="K195:L195"/>
    <mergeCell ref="K217:L217"/>
    <mergeCell ref="K248:L248"/>
    <mergeCell ref="K279:L279"/>
    <mergeCell ref="K312:L312"/>
    <mergeCell ref="K332:L332"/>
    <mergeCell ref="K352:L352"/>
    <mergeCell ref="K373:L373"/>
    <mergeCell ref="K394:L394"/>
    <mergeCell ref="K415:L415"/>
    <mergeCell ref="K437:L437"/>
    <mergeCell ref="K450:L450"/>
    <mergeCell ref="K463:L463"/>
  </mergeCells>
  <conditionalFormatting sqref="G15 F19:H19 F25:H27 F6:H6 F32:H32 F40:H40 F306:H306 G47 G56 G65 F472:H1030">
    <cfRule type="cellIs" dxfId="98" priority="119" operator="lessThan">
      <formula>0</formula>
    </cfRule>
  </conditionalFormatting>
  <conditionalFormatting sqref="F18:H18">
    <cfRule type="cellIs" dxfId="97" priority="113" operator="lessThan">
      <formula>0</formula>
    </cfRule>
  </conditionalFormatting>
  <conditionalFormatting sqref="F5:H5">
    <cfRule type="cellIs" dxfId="96" priority="114" operator="lessThan">
      <formula>0</formula>
    </cfRule>
  </conditionalFormatting>
  <conditionalFormatting sqref="F31:H31">
    <cfRule type="cellIs" dxfId="95" priority="109" operator="lessThan">
      <formula>0</formula>
    </cfRule>
  </conditionalFormatting>
  <conditionalFormatting sqref="F12:H13 G7:G11">
    <cfRule type="cellIs" dxfId="94" priority="111" operator="lessThan">
      <formula>0</formula>
    </cfRule>
  </conditionalFormatting>
  <conditionalFormatting sqref="F125:H125">
    <cfRule type="cellIs" dxfId="93" priority="84" operator="lessThan">
      <formula>0</formula>
    </cfRule>
  </conditionalFormatting>
  <conditionalFormatting sqref="F38:H39">
    <cfRule type="cellIs" dxfId="92" priority="108" operator="lessThan">
      <formula>0</formula>
    </cfRule>
  </conditionalFormatting>
  <conditionalFormatting sqref="F1:H1">
    <cfRule type="cellIs" dxfId="91" priority="107" operator="lessThan">
      <formula>0</formula>
    </cfRule>
  </conditionalFormatting>
  <conditionalFormatting sqref="G96 F100:H100 F119:H121 F147:H147">
    <cfRule type="cellIs" dxfId="90" priority="88" operator="lessThan">
      <formula>0</formula>
    </cfRule>
  </conditionalFormatting>
  <conditionalFormatting sqref="F73:H73">
    <cfRule type="cellIs" dxfId="89" priority="87" operator="lessThan">
      <formula>0</formula>
    </cfRule>
  </conditionalFormatting>
  <conditionalFormatting sqref="F93:H94 G75:G77 G92">
    <cfRule type="cellIs" dxfId="88" priority="85" operator="lessThan">
      <formula>0</formula>
    </cfRule>
  </conditionalFormatting>
  <conditionalFormatting sqref="F99:H99">
    <cfRule type="cellIs" dxfId="87" priority="86" operator="lessThan">
      <formula>0</formula>
    </cfRule>
  </conditionalFormatting>
  <conditionalFormatting sqref="F145:H146">
    <cfRule type="cellIs" dxfId="86" priority="83" operator="lessThan">
      <formula>0</formula>
    </cfRule>
  </conditionalFormatting>
  <conditionalFormatting sqref="F69:H69">
    <cfRule type="cellIs" dxfId="85" priority="82" operator="lessThan">
      <formula>0</formula>
    </cfRule>
  </conditionalFormatting>
  <conditionalFormatting sqref="G20:G24">
    <cfRule type="cellIs" dxfId="84" priority="99" operator="lessThan">
      <formula>0</formula>
    </cfRule>
  </conditionalFormatting>
  <conditionalFormatting sqref="G33:G37">
    <cfRule type="cellIs" dxfId="83" priority="98" operator="lessThan">
      <formula>0</formula>
    </cfRule>
  </conditionalFormatting>
  <conditionalFormatting sqref="G51 F55:H55 F57:H59 F68:H68">
    <cfRule type="cellIs" dxfId="82" priority="97" operator="lessThan">
      <formula>0</formula>
    </cfRule>
  </conditionalFormatting>
  <conditionalFormatting sqref="F54:H54">
    <cfRule type="cellIs" dxfId="81" priority="95" operator="lessThan">
      <formula>0</formula>
    </cfRule>
  </conditionalFormatting>
  <conditionalFormatting sqref="F45:H45">
    <cfRule type="cellIs" dxfId="80" priority="96" operator="lessThan">
      <formula>0</formula>
    </cfRule>
  </conditionalFormatting>
  <conditionalFormatting sqref="F63:H63">
    <cfRule type="cellIs" dxfId="79" priority="93" operator="lessThan">
      <formula>0</formula>
    </cfRule>
  </conditionalFormatting>
  <conditionalFormatting sqref="F48:H49">
    <cfRule type="cellIs" dxfId="78" priority="94" operator="lessThan">
      <formula>0</formula>
    </cfRule>
  </conditionalFormatting>
  <conditionalFormatting sqref="F66:H67">
    <cfRule type="cellIs" dxfId="77" priority="92" operator="lessThan">
      <formula>0</formula>
    </cfRule>
  </conditionalFormatting>
  <conditionalFormatting sqref="F41:H41">
    <cfRule type="cellIs" dxfId="76" priority="91" operator="lessThan">
      <formula>0</formula>
    </cfRule>
  </conditionalFormatting>
  <conditionalFormatting sqref="G101:G103 G118">
    <cfRule type="cellIs" dxfId="75" priority="81" operator="lessThan">
      <formula>0</formula>
    </cfRule>
  </conditionalFormatting>
  <conditionalFormatting sqref="G127:G129 G144">
    <cfRule type="cellIs" dxfId="74" priority="80" operator="lessThan">
      <formula>0</formula>
    </cfRule>
  </conditionalFormatting>
  <conditionalFormatting sqref="F46:H46">
    <cfRule type="cellIs" dxfId="73" priority="79" operator="lessThan">
      <formula>0</formula>
    </cfRule>
  </conditionalFormatting>
  <conditionalFormatting sqref="F74:H74">
    <cfRule type="cellIs" dxfId="72" priority="78" operator="lessThan">
      <formula>0</formula>
    </cfRule>
  </conditionalFormatting>
  <conditionalFormatting sqref="F64:H64">
    <cfRule type="cellIs" dxfId="71" priority="77" operator="lessThan">
      <formula>0</formula>
    </cfRule>
  </conditionalFormatting>
  <conditionalFormatting sqref="F126:H126">
    <cfRule type="cellIs" dxfId="70" priority="76" operator="lessThan">
      <formula>0</formula>
    </cfRule>
  </conditionalFormatting>
  <conditionalFormatting sqref="G78:G91">
    <cfRule type="cellIs" dxfId="69" priority="75" operator="lessThan">
      <formula>0</formula>
    </cfRule>
  </conditionalFormatting>
  <conditionalFormatting sqref="G104:G117">
    <cfRule type="cellIs" dxfId="68" priority="74" operator="lessThan">
      <formula>0</formula>
    </cfRule>
  </conditionalFormatting>
  <conditionalFormatting sqref="G130:G143">
    <cfRule type="cellIs" dxfId="67" priority="73" operator="lessThan">
      <formula>0</formula>
    </cfRule>
  </conditionalFormatting>
  <conditionalFormatting sqref="G170 F174:H174 F188:H190 F153:H153 F195:H195 F211:H211">
    <cfRule type="cellIs" dxfId="66" priority="72" operator="lessThan">
      <formula>0</formula>
    </cfRule>
  </conditionalFormatting>
  <conditionalFormatting sqref="F173:H173">
    <cfRule type="cellIs" dxfId="65" priority="70" operator="lessThan">
      <formula>0</formula>
    </cfRule>
  </conditionalFormatting>
  <conditionalFormatting sqref="F152:H152">
    <cfRule type="cellIs" dxfId="64" priority="71" operator="lessThan">
      <formula>0</formula>
    </cfRule>
  </conditionalFormatting>
  <conditionalFormatting sqref="F194:H194">
    <cfRule type="cellIs" dxfId="63" priority="68" operator="lessThan">
      <formula>0</formula>
    </cfRule>
  </conditionalFormatting>
  <conditionalFormatting sqref="F167:H168 G154:G166">
    <cfRule type="cellIs" dxfId="62" priority="69" operator="lessThan">
      <formula>0</formula>
    </cfRule>
  </conditionalFormatting>
  <conditionalFormatting sqref="F209:H210">
    <cfRule type="cellIs" dxfId="61" priority="67" operator="lessThan">
      <formula>0</formula>
    </cfRule>
  </conditionalFormatting>
  <conditionalFormatting sqref="F148:H148">
    <cfRule type="cellIs" dxfId="60" priority="66" operator="lessThan">
      <formula>0</formula>
    </cfRule>
  </conditionalFormatting>
  <conditionalFormatting sqref="G175:G187">
    <cfRule type="cellIs" dxfId="59" priority="65" operator="lessThan">
      <formula>0</formula>
    </cfRule>
  </conditionalFormatting>
  <conditionalFormatting sqref="G196:G208">
    <cfRule type="cellIs" dxfId="58" priority="64" operator="lessThan">
      <formula>0</formula>
    </cfRule>
  </conditionalFormatting>
  <conditionalFormatting sqref="G178:G185">
    <cfRule type="cellIs" dxfId="57" priority="63" operator="lessThan">
      <formula>0</formula>
    </cfRule>
  </conditionalFormatting>
  <conditionalFormatting sqref="G283:G295">
    <cfRule type="cellIs" dxfId="56" priority="49" operator="lessThan">
      <formula>0</formula>
    </cfRule>
  </conditionalFormatting>
  <conditionalFormatting sqref="G234:G239">
    <cfRule type="cellIs" dxfId="55" priority="46" operator="lessThan">
      <formula>0</formula>
    </cfRule>
  </conditionalFormatting>
  <conditionalFormatting sqref="F278:H278">
    <cfRule type="cellIs" dxfId="54" priority="58" operator="lessThan">
      <formula>0</formula>
    </cfRule>
  </conditionalFormatting>
  <conditionalFormatting sqref="G244 F248:H248 F272:H274 F305:H305">
    <cfRule type="cellIs" dxfId="53" priority="62" operator="lessThan">
      <formula>0</formula>
    </cfRule>
  </conditionalFormatting>
  <conditionalFormatting sqref="F216:H216">
    <cfRule type="cellIs" dxfId="52" priority="61" operator="lessThan">
      <formula>0</formula>
    </cfRule>
  </conditionalFormatting>
  <conditionalFormatting sqref="F241:H242 G218:G220 G240">
    <cfRule type="cellIs" dxfId="51" priority="59" operator="lessThan">
      <formula>0</formula>
    </cfRule>
  </conditionalFormatting>
  <conditionalFormatting sqref="F247:H247">
    <cfRule type="cellIs" dxfId="50" priority="60" operator="lessThan">
      <formula>0</formula>
    </cfRule>
  </conditionalFormatting>
  <conditionalFormatting sqref="F303:H304">
    <cfRule type="cellIs" dxfId="49" priority="57" operator="lessThan">
      <formula>0</formula>
    </cfRule>
  </conditionalFormatting>
  <conditionalFormatting sqref="F212:H212">
    <cfRule type="cellIs" dxfId="48" priority="56" operator="lessThan">
      <formula>0</formula>
    </cfRule>
  </conditionalFormatting>
  <conditionalFormatting sqref="G249:G251 G271">
    <cfRule type="cellIs" dxfId="47" priority="55" operator="lessThan">
      <formula>0</formula>
    </cfRule>
  </conditionalFormatting>
  <conditionalFormatting sqref="G280:G282 G302">
    <cfRule type="cellIs" dxfId="46" priority="54" operator="lessThan">
      <formula>0</formula>
    </cfRule>
  </conditionalFormatting>
  <conditionalFormatting sqref="F217:H217">
    <cfRule type="cellIs" dxfId="45" priority="53" operator="lessThan">
      <formula>0</formula>
    </cfRule>
  </conditionalFormatting>
  <conditionalFormatting sqref="F279:H279">
    <cfRule type="cellIs" dxfId="44" priority="52" operator="lessThan">
      <formula>0</formula>
    </cfRule>
  </conditionalFormatting>
  <conditionalFormatting sqref="G221:G233">
    <cfRule type="cellIs" dxfId="43" priority="51" operator="lessThan">
      <formula>0</formula>
    </cfRule>
  </conditionalFormatting>
  <conditionalFormatting sqref="G252:G264">
    <cfRule type="cellIs" dxfId="42" priority="50" operator="lessThan">
      <formula>0</formula>
    </cfRule>
  </conditionalFormatting>
  <conditionalFormatting sqref="G296:G301">
    <cfRule type="cellIs" dxfId="41" priority="44" operator="lessThan">
      <formula>0</formula>
    </cfRule>
  </conditionalFormatting>
  <conditionalFormatting sqref="G419:G424 G426:G427">
    <cfRule type="cellIs" dxfId="40" priority="13" operator="lessThan">
      <formula>0</formula>
    </cfRule>
  </conditionalFormatting>
  <conditionalFormatting sqref="G377:G383 G385">
    <cfRule type="cellIs" dxfId="39" priority="15" operator="lessThan">
      <formula>0</formula>
    </cfRule>
  </conditionalFormatting>
  <conditionalFormatting sqref="G398:G404 G406">
    <cfRule type="cellIs" dxfId="38" priority="14" operator="lessThan">
      <formula>0</formula>
    </cfRule>
  </conditionalFormatting>
  <conditionalFormatting sqref="G265:G270">
    <cfRule type="cellIs" dxfId="37" priority="45" operator="lessThan">
      <formula>0</formula>
    </cfRule>
  </conditionalFormatting>
  <conditionalFormatting sqref="G384">
    <cfRule type="cellIs" dxfId="36" priority="12" operator="lessThan">
      <formula>0</formula>
    </cfRule>
  </conditionalFormatting>
  <conditionalFormatting sqref="G356:G363">
    <cfRule type="cellIs" dxfId="35" priority="30" operator="lessThan">
      <formula>0</formula>
    </cfRule>
  </conditionalFormatting>
  <conditionalFormatting sqref="F351:H351">
    <cfRule type="cellIs" dxfId="34" priority="39" operator="lessThan">
      <formula>0</formula>
    </cfRule>
  </conditionalFormatting>
  <conditionalFormatting sqref="G328 F332:H332 F345:H347 F367:H367">
    <cfRule type="cellIs" dxfId="33" priority="43" operator="lessThan">
      <formula>0</formula>
    </cfRule>
  </conditionalFormatting>
  <conditionalFormatting sqref="F311:H311">
    <cfRule type="cellIs" dxfId="32" priority="42" operator="lessThan">
      <formula>0</formula>
    </cfRule>
  </conditionalFormatting>
  <conditionalFormatting sqref="F325:H326 G313:G315 G324">
    <cfRule type="cellIs" dxfId="31" priority="40" operator="lessThan">
      <formula>0</formula>
    </cfRule>
  </conditionalFormatting>
  <conditionalFormatting sqref="F331:H331">
    <cfRule type="cellIs" dxfId="30" priority="41" operator="lessThan">
      <formula>0</formula>
    </cfRule>
  </conditionalFormatting>
  <conditionalFormatting sqref="F365:H366">
    <cfRule type="cellIs" dxfId="29" priority="38" operator="lessThan">
      <formula>0</formula>
    </cfRule>
  </conditionalFormatting>
  <conditionalFormatting sqref="F307:H307">
    <cfRule type="cellIs" dxfId="28" priority="37" operator="lessThan">
      <formula>0</formula>
    </cfRule>
  </conditionalFormatting>
  <conditionalFormatting sqref="G333:G335 G344">
    <cfRule type="cellIs" dxfId="27" priority="36" operator="lessThan">
      <formula>0</formula>
    </cfRule>
  </conditionalFormatting>
  <conditionalFormatting sqref="G353:G355 G364">
    <cfRule type="cellIs" dxfId="26" priority="35" operator="lessThan">
      <formula>0</formula>
    </cfRule>
  </conditionalFormatting>
  <conditionalFormatting sqref="F312:H312">
    <cfRule type="cellIs" dxfId="25" priority="34" operator="lessThan">
      <formula>0</formula>
    </cfRule>
  </conditionalFormatting>
  <conditionalFormatting sqref="F352:H352">
    <cfRule type="cellIs" dxfId="24" priority="33" operator="lessThan">
      <formula>0</formula>
    </cfRule>
  </conditionalFormatting>
  <conditionalFormatting sqref="G316:G323">
    <cfRule type="cellIs" dxfId="23" priority="32" operator="lessThan">
      <formula>0</formula>
    </cfRule>
  </conditionalFormatting>
  <conditionalFormatting sqref="G336:G343">
    <cfRule type="cellIs" dxfId="22" priority="31" operator="lessThan">
      <formula>0</formula>
    </cfRule>
  </conditionalFormatting>
  <conditionalFormatting sqref="G405">
    <cfRule type="cellIs" dxfId="21" priority="11" operator="lessThan">
      <formula>0</formula>
    </cfRule>
  </conditionalFormatting>
  <conditionalFormatting sqref="F414:H414">
    <cfRule type="cellIs" dxfId="20" priority="22" operator="lessThan">
      <formula>0</formula>
    </cfRule>
  </conditionalFormatting>
  <conditionalFormatting sqref="G390 F394:H394 F408:H410 F431:H431">
    <cfRule type="cellIs" dxfId="19" priority="26" operator="lessThan">
      <formula>0</formula>
    </cfRule>
  </conditionalFormatting>
  <conditionalFormatting sqref="F372:H372">
    <cfRule type="cellIs" dxfId="18" priority="25" operator="lessThan">
      <formula>0</formula>
    </cfRule>
  </conditionalFormatting>
  <conditionalFormatting sqref="F387:H388 G374:G376 G386">
    <cfRule type="cellIs" dxfId="17" priority="23" operator="lessThan">
      <formula>0</formula>
    </cfRule>
  </conditionalFormatting>
  <conditionalFormatting sqref="F393:H393">
    <cfRule type="cellIs" dxfId="16" priority="24" operator="lessThan">
      <formula>0</formula>
    </cfRule>
  </conditionalFormatting>
  <conditionalFormatting sqref="F429:H430">
    <cfRule type="cellIs" dxfId="15" priority="21" operator="lessThan">
      <formula>0</formula>
    </cfRule>
  </conditionalFormatting>
  <conditionalFormatting sqref="F368:H368">
    <cfRule type="cellIs" dxfId="14" priority="20" operator="lessThan">
      <formula>0</formula>
    </cfRule>
  </conditionalFormatting>
  <conditionalFormatting sqref="G395:G397 G407">
    <cfRule type="cellIs" dxfId="13" priority="19" operator="lessThan">
      <formula>0</formula>
    </cfRule>
  </conditionalFormatting>
  <conditionalFormatting sqref="G416:G418 G428">
    <cfRule type="cellIs" dxfId="12" priority="18" operator="lessThan">
      <formula>0</formula>
    </cfRule>
  </conditionalFormatting>
  <conditionalFormatting sqref="F373:H373">
    <cfRule type="cellIs" dxfId="11" priority="17" operator="lessThan">
      <formula>0</formula>
    </cfRule>
  </conditionalFormatting>
  <conditionalFormatting sqref="F415:H415">
    <cfRule type="cellIs" dxfId="10" priority="16" operator="lessThan">
      <formula>0</formula>
    </cfRule>
  </conditionalFormatting>
  <conditionalFormatting sqref="G425">
    <cfRule type="cellIs" dxfId="9" priority="10" operator="lessThan">
      <formula>0</formula>
    </cfRule>
  </conditionalFormatting>
  <conditionalFormatting sqref="G446 F450:H450 F456:H458 F437:H437 F463:H463 F471:H471">
    <cfRule type="cellIs" dxfId="8" priority="9" operator="lessThan">
      <formula>0</formula>
    </cfRule>
  </conditionalFormatting>
  <conditionalFormatting sqref="F449:H449">
    <cfRule type="cellIs" dxfId="7" priority="7" operator="lessThan">
      <formula>0</formula>
    </cfRule>
  </conditionalFormatting>
  <conditionalFormatting sqref="F436:H436">
    <cfRule type="cellIs" dxfId="6" priority="8" operator="lessThan">
      <formula>0</formula>
    </cfRule>
  </conditionalFormatting>
  <conditionalFormatting sqref="F462:H462">
    <cfRule type="cellIs" dxfId="5" priority="5" operator="lessThan">
      <formula>0</formula>
    </cfRule>
  </conditionalFormatting>
  <conditionalFormatting sqref="F443:H444 G438:G442">
    <cfRule type="cellIs" dxfId="4" priority="6" operator="lessThan">
      <formula>0</formula>
    </cfRule>
  </conditionalFormatting>
  <conditionalFormatting sqref="F469:H470">
    <cfRule type="cellIs" dxfId="3" priority="4" operator="lessThan">
      <formula>0</formula>
    </cfRule>
  </conditionalFormatting>
  <conditionalFormatting sqref="F432:H432">
    <cfRule type="cellIs" dxfId="2" priority="3" operator="lessThan">
      <formula>0</formula>
    </cfRule>
  </conditionalFormatting>
  <conditionalFormatting sqref="G451:G455">
    <cfRule type="cellIs" dxfId="1" priority="2" operator="lessThan">
      <formula>0</formula>
    </cfRule>
  </conditionalFormatting>
  <conditionalFormatting sqref="G464:G468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C25:G27 G7:G11 C7:C11 C32 C30:G31 C28:D29 F28:F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focusarea_loads</vt:lpstr>
      <vt:lpstr>cluster_load_noFA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2021-10-03T19:05:10Z</dcterms:created>
  <dcterms:modified xsi:type="dcterms:W3CDTF">2021-10-05T18:37:53Z</dcterms:modified>
</cp:coreProperties>
</file>