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BF89BAA8-A6D0-5645-AD77-FDB95A79E3D0}" xr6:coauthVersionLast="47" xr6:coauthVersionMax="47" xr10:uidLastSave="{00000000-0000-0000-0000-000000000000}"/>
  <bookViews>
    <workbookView xWindow="15200" yWindow="-21140" windowWidth="21880" windowHeight="21140" activeTab="1" xr2:uid="{00000000-000D-0000-FFFF-FFFF00000000}"/>
  </bookViews>
  <sheets>
    <sheet name="cluster_loads" sheetId="1" r:id="rId1"/>
    <sheet name="Table1-ClusterLoa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ELHl3qQcFtSqA7K0Tjb/yQNLhA=="/>
    </ext>
  </extLst>
</workbook>
</file>

<file path=xl/calcChain.xml><?xml version="1.0" encoding="utf-8"?>
<calcChain xmlns="http://schemas.openxmlformats.org/spreadsheetml/2006/main">
  <c r="N53" i="2" l="1"/>
  <c r="P53" i="2"/>
  <c r="Q53" i="2"/>
  <c r="R53" i="2"/>
  <c r="T53" i="2"/>
  <c r="U53" i="2"/>
  <c r="N54" i="2"/>
  <c r="P54" i="2"/>
  <c r="Q54" i="2"/>
  <c r="R54" i="2"/>
  <c r="T54" i="2"/>
  <c r="T55" i="2" s="1"/>
  <c r="T56" i="2" s="1"/>
  <c r="U54" i="2"/>
  <c r="U55" i="2" s="1"/>
  <c r="U56" i="2" s="1"/>
  <c r="N55" i="2"/>
  <c r="N56" i="2" s="1"/>
  <c r="P55" i="2"/>
  <c r="P56" i="2" s="1"/>
  <c r="Q55" i="2"/>
  <c r="Q56" i="2" s="1"/>
  <c r="R55" i="2"/>
  <c r="R56" i="2" s="1"/>
  <c r="I53" i="2"/>
  <c r="H53" i="2"/>
  <c r="F53" i="2"/>
  <c r="G53" i="2" s="1"/>
  <c r="D53" i="2"/>
  <c r="B53" i="2"/>
  <c r="I52" i="2"/>
  <c r="H52" i="2"/>
  <c r="F52" i="2"/>
  <c r="L52" i="2" s="1"/>
  <c r="C52" i="2"/>
  <c r="D52" i="2"/>
  <c r="B52" i="2"/>
  <c r="I51" i="2"/>
  <c r="H51" i="2"/>
  <c r="F51" i="2"/>
  <c r="L51" i="2" s="1"/>
  <c r="C51" i="2"/>
  <c r="D51" i="2"/>
  <c r="B51" i="2"/>
  <c r="I50" i="2"/>
  <c r="H50" i="2"/>
  <c r="G50" i="2"/>
  <c r="F50" i="2"/>
  <c r="L50" i="2" s="1"/>
  <c r="D50" i="2"/>
  <c r="C50" i="2"/>
  <c r="B50" i="2"/>
  <c r="K49" i="2"/>
  <c r="I49" i="2"/>
  <c r="H49" i="2"/>
  <c r="F49" i="2"/>
  <c r="L49" i="2" s="1"/>
  <c r="D49" i="2"/>
  <c r="C49" i="2"/>
  <c r="B49" i="2"/>
  <c r="L48" i="2"/>
  <c r="K48" i="2"/>
  <c r="I48" i="2"/>
  <c r="H48" i="2"/>
  <c r="G48" i="2"/>
  <c r="F48" i="2"/>
  <c r="D48" i="2"/>
  <c r="C48" i="2" s="1"/>
  <c r="B48" i="2"/>
  <c r="I47" i="2"/>
  <c r="H47" i="2"/>
  <c r="G47" i="2"/>
  <c r="F47" i="2"/>
  <c r="L47" i="2" s="1"/>
  <c r="D47" i="2"/>
  <c r="C47" i="2" s="1"/>
  <c r="B47" i="2"/>
  <c r="L46" i="2"/>
  <c r="K46" i="2"/>
  <c r="I46" i="2"/>
  <c r="H46" i="2"/>
  <c r="G46" i="2" s="1"/>
  <c r="F46" i="2"/>
  <c r="D46" i="2"/>
  <c r="C46" i="2"/>
  <c r="B46" i="2"/>
  <c r="L45" i="2"/>
  <c r="I45" i="2"/>
  <c r="H45" i="2"/>
  <c r="F45" i="2"/>
  <c r="G45" i="2" s="1"/>
  <c r="D45" i="2"/>
  <c r="C45" i="2" s="1"/>
  <c r="B45" i="2"/>
  <c r="L44" i="2"/>
  <c r="I44" i="2"/>
  <c r="I57" i="2" s="1"/>
  <c r="H44" i="2"/>
  <c r="H57" i="2" s="1"/>
  <c r="G44" i="2"/>
  <c r="F44" i="2"/>
  <c r="F57" i="2" s="1"/>
  <c r="C44" i="2"/>
  <c r="D44" i="2"/>
  <c r="B44" i="2"/>
  <c r="B33" i="2"/>
  <c r="L13" i="1"/>
  <c r="M13" i="1"/>
  <c r="N13" i="1"/>
  <c r="O13" i="1"/>
  <c r="P13" i="1"/>
  <c r="P12" i="1"/>
  <c r="O12" i="1"/>
  <c r="N12" i="1"/>
  <c r="M12" i="1"/>
  <c r="L12" i="1"/>
  <c r="K12" i="1"/>
  <c r="J12" i="1"/>
  <c r="J32" i="1" s="1"/>
  <c r="I12" i="1"/>
  <c r="I32" i="1" s="1"/>
  <c r="H12" i="1"/>
  <c r="H32" i="1" s="1"/>
  <c r="G12" i="1"/>
  <c r="G32" i="1" s="1"/>
  <c r="F12" i="1"/>
  <c r="F32" i="1" s="1"/>
  <c r="E12" i="1"/>
  <c r="D12" i="1"/>
  <c r="C12" i="1"/>
  <c r="M25" i="1"/>
  <c r="N25" i="1"/>
  <c r="O25" i="1"/>
  <c r="P25" i="1"/>
  <c r="C25" i="1"/>
  <c r="D25" i="1"/>
  <c r="E25" i="1"/>
  <c r="F25" i="1"/>
  <c r="G25" i="1"/>
  <c r="H25" i="1"/>
  <c r="I25" i="1"/>
  <c r="J25" i="1"/>
  <c r="K25" i="1"/>
  <c r="L25" i="1"/>
  <c r="B25" i="1"/>
  <c r="M30" i="1"/>
  <c r="N30" i="1"/>
  <c r="O30" i="1"/>
  <c r="P30" i="1"/>
  <c r="M31" i="1"/>
  <c r="N31" i="1"/>
  <c r="O31" i="1"/>
  <c r="P31" i="1"/>
  <c r="M32" i="1"/>
  <c r="N32" i="1"/>
  <c r="O32" i="1"/>
  <c r="P32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K32" i="1"/>
  <c r="L32" i="1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J2" i="2"/>
  <c r="O6" i="2"/>
  <c r="S6" i="2"/>
  <c r="V35" i="2"/>
  <c r="W35" i="2"/>
  <c r="B31" i="1"/>
  <c r="B12" i="1"/>
  <c r="B32" i="1" s="1"/>
  <c r="B30" i="1"/>
  <c r="S44" i="2"/>
  <c r="Q44" i="2"/>
  <c r="Q45" i="2" s="1"/>
  <c r="Q46" i="2" s="1"/>
  <c r="Q47" i="2" s="1"/>
  <c r="Q48" i="2" s="1"/>
  <c r="Q49" i="2" s="1"/>
  <c r="Q50" i="2" s="1"/>
  <c r="Q51" i="2" s="1"/>
  <c r="Q52" i="2" s="1"/>
  <c r="O44" i="2"/>
  <c r="N44" i="2"/>
  <c r="N45" i="2" s="1"/>
  <c r="N46" i="2" s="1"/>
  <c r="N47" i="2" s="1"/>
  <c r="N48" i="2" s="1"/>
  <c r="N49" i="2" s="1"/>
  <c r="N50" i="2" s="1"/>
  <c r="N51" i="2" s="1"/>
  <c r="N52" i="2" s="1"/>
  <c r="S25" i="2"/>
  <c r="O25" i="2"/>
  <c r="N25" i="2"/>
  <c r="N26" i="2" s="1"/>
  <c r="N27" i="2" s="1"/>
  <c r="N28" i="2" s="1"/>
  <c r="N29" i="2" s="1"/>
  <c r="N30" i="2" s="1"/>
  <c r="N31" i="2" s="1"/>
  <c r="N32" i="2" s="1"/>
  <c r="N33" i="2" s="1"/>
  <c r="N6" i="2"/>
  <c r="N7" i="2" s="1"/>
  <c r="U57" i="2" l="1"/>
  <c r="I56" i="2"/>
  <c r="F56" i="2"/>
  <c r="L56" i="2" s="1"/>
  <c r="R57" i="2"/>
  <c r="Q57" i="2"/>
  <c r="B56" i="2"/>
  <c r="N57" i="2"/>
  <c r="D56" i="2"/>
  <c r="C56" i="2" s="1"/>
  <c r="P57" i="2"/>
  <c r="T57" i="2"/>
  <c r="H56" i="2"/>
  <c r="G56" i="2" s="1"/>
  <c r="B57" i="2"/>
  <c r="D57" i="2"/>
  <c r="C53" i="2"/>
  <c r="C57" i="2"/>
  <c r="C55" i="2"/>
  <c r="L57" i="2"/>
  <c r="K57" i="2"/>
  <c r="K45" i="2"/>
  <c r="K53" i="2"/>
  <c r="L53" i="2"/>
  <c r="K50" i="2"/>
  <c r="B55" i="2"/>
  <c r="G52" i="2"/>
  <c r="K47" i="2"/>
  <c r="D55" i="2"/>
  <c r="K56" i="2"/>
  <c r="G49" i="2"/>
  <c r="G57" i="2" s="1"/>
  <c r="E55" i="2"/>
  <c r="K44" i="2"/>
  <c r="K52" i="2"/>
  <c r="F55" i="2"/>
  <c r="H55" i="2"/>
  <c r="G51" i="2"/>
  <c r="K51" i="2" s="1"/>
  <c r="I55" i="2"/>
  <c r="E57" i="2"/>
  <c r="B15" i="2"/>
  <c r="B14" i="2"/>
  <c r="N34" i="2"/>
  <c r="B34" i="2" s="1"/>
  <c r="G55" i="2" l="1"/>
  <c r="L55" i="2"/>
  <c r="K55" i="2"/>
  <c r="N38" i="2"/>
  <c r="N35" i="2"/>
  <c r="B18" i="2"/>
  <c r="N37" i="2" l="1"/>
  <c r="B37" i="2" s="1"/>
  <c r="N36" i="2"/>
  <c r="I43" i="2" l="1"/>
  <c r="I40" i="2" s="1"/>
  <c r="U44" i="2" s="1"/>
  <c r="U45" i="2" s="1"/>
  <c r="U46" i="2" s="1"/>
  <c r="U47" i="2" s="1"/>
  <c r="U48" i="2" s="1"/>
  <c r="U49" i="2" s="1"/>
  <c r="U50" i="2" s="1"/>
  <c r="U51" i="2" s="1"/>
  <c r="U52" i="2" s="1"/>
  <c r="H43" i="2"/>
  <c r="H40" i="2" s="1"/>
  <c r="T44" i="2" s="1"/>
  <c r="T45" i="2" s="1"/>
  <c r="T46" i="2" s="1"/>
  <c r="T47" i="2" s="1"/>
  <c r="T48" i="2" s="1"/>
  <c r="T49" i="2" s="1"/>
  <c r="T50" i="2" s="1"/>
  <c r="T51" i="2" s="1"/>
  <c r="T52" i="2" s="1"/>
  <c r="F43" i="2"/>
  <c r="F40" i="2" s="1"/>
  <c r="R44" i="2" s="1"/>
  <c r="R45" i="2" s="1"/>
  <c r="R46" i="2" s="1"/>
  <c r="R47" i="2" s="1"/>
  <c r="R48" i="2" s="1"/>
  <c r="R49" i="2" s="1"/>
  <c r="R50" i="2" s="1"/>
  <c r="R51" i="2" s="1"/>
  <c r="R52" i="2" s="1"/>
  <c r="D43" i="2"/>
  <c r="D40" i="2" s="1"/>
  <c r="P44" i="2" s="1"/>
  <c r="P45" i="2" s="1"/>
  <c r="P46" i="2" s="1"/>
  <c r="P47" i="2" s="1"/>
  <c r="P48" i="2" s="1"/>
  <c r="P49" i="2" s="1"/>
  <c r="P50" i="2" s="1"/>
  <c r="P51" i="2" s="1"/>
  <c r="P52" i="2" s="1"/>
  <c r="I5" i="2"/>
  <c r="I2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H5" i="2"/>
  <c r="H2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F5" i="2"/>
  <c r="F2" i="2" s="1"/>
  <c r="R6" i="2" s="1"/>
  <c r="R7" i="2" s="1"/>
  <c r="R8" i="2" s="1"/>
  <c r="R9" i="2" s="1"/>
  <c r="R10" i="2" s="1"/>
  <c r="R11" i="2" s="1"/>
  <c r="R12" i="2" s="1"/>
  <c r="R13" i="2" s="1"/>
  <c r="R14" i="2" s="1"/>
  <c r="F14" i="2" s="1"/>
  <c r="E5" i="2"/>
  <c r="E2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D5" i="2"/>
  <c r="D2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I24" i="2"/>
  <c r="I21" i="2" s="1"/>
  <c r="U25" i="2" s="1"/>
  <c r="U26" i="2" s="1"/>
  <c r="U27" i="2" s="1"/>
  <c r="U28" i="2" s="1"/>
  <c r="U29" i="2" s="1"/>
  <c r="U30" i="2" s="1"/>
  <c r="U31" i="2" s="1"/>
  <c r="U32" i="2" s="1"/>
  <c r="U33" i="2" s="1"/>
  <c r="I33" i="2" s="1"/>
  <c r="H24" i="2"/>
  <c r="H21" i="2" s="1"/>
  <c r="T25" i="2" s="1"/>
  <c r="T26" i="2" s="1"/>
  <c r="T27" i="2" s="1"/>
  <c r="T28" i="2" s="1"/>
  <c r="T29" i="2" s="1"/>
  <c r="T30" i="2" s="1"/>
  <c r="T31" i="2" s="1"/>
  <c r="T32" i="2" s="1"/>
  <c r="T33" i="2" s="1"/>
  <c r="H33" i="2" s="1"/>
  <c r="F24" i="2"/>
  <c r="F21" i="2" s="1"/>
  <c r="R25" i="2" s="1"/>
  <c r="R26" i="2" s="1"/>
  <c r="R27" i="2" s="1"/>
  <c r="R28" i="2" s="1"/>
  <c r="R29" i="2" s="1"/>
  <c r="R30" i="2" s="1"/>
  <c r="R31" i="2" s="1"/>
  <c r="R32" i="2" s="1"/>
  <c r="R33" i="2" s="1"/>
  <c r="F33" i="2" s="1"/>
  <c r="E24" i="2"/>
  <c r="E21" i="2" s="1"/>
  <c r="Q25" i="2" s="1"/>
  <c r="Q26" i="2" s="1"/>
  <c r="Q27" i="2" s="1"/>
  <c r="Q28" i="2" s="1"/>
  <c r="Q29" i="2" s="1"/>
  <c r="Q30" i="2" s="1"/>
  <c r="Q31" i="2" s="1"/>
  <c r="Q32" i="2" s="1"/>
  <c r="Q33" i="2" s="1"/>
  <c r="E33" i="2" s="1"/>
  <c r="D24" i="2"/>
  <c r="D21" i="2" s="1"/>
  <c r="P25" i="2" s="1"/>
  <c r="P26" i="2" s="1"/>
  <c r="P27" i="2" s="1"/>
  <c r="P28" i="2" s="1"/>
  <c r="P29" i="2" s="1"/>
  <c r="P30" i="2" s="1"/>
  <c r="P31" i="2" s="1"/>
  <c r="P32" i="2" s="1"/>
  <c r="P33" i="2" s="1"/>
  <c r="D33" i="2" s="1"/>
  <c r="C20" i="1"/>
  <c r="AL17" i="1"/>
  <c r="AK17" i="1"/>
  <c r="AJ17" i="1"/>
  <c r="AH17" i="1"/>
  <c r="AG17" i="1"/>
  <c r="AF17" i="1"/>
  <c r="AD17" i="1"/>
  <c r="AC17" i="1"/>
  <c r="AB17" i="1"/>
  <c r="W17" i="1"/>
  <c r="V17" i="1"/>
  <c r="U17" i="1"/>
  <c r="C19" i="1"/>
  <c r="P14" i="1"/>
  <c r="K13" i="1"/>
  <c r="AL10" i="1"/>
  <c r="AK10" i="1"/>
  <c r="AJ10" i="1"/>
  <c r="AH10" i="1"/>
  <c r="AG10" i="1"/>
  <c r="AF10" i="1"/>
  <c r="AD10" i="1"/>
  <c r="AC10" i="1"/>
  <c r="AB10" i="1"/>
  <c r="Z10" i="1"/>
  <c r="Y10" i="1"/>
  <c r="W10" i="1"/>
  <c r="V10" i="1"/>
  <c r="U10" i="1"/>
  <c r="X10" i="1" s="1"/>
  <c r="S10" i="1"/>
  <c r="R10" i="1"/>
  <c r="Q10" i="1"/>
  <c r="AL9" i="1"/>
  <c r="AK9" i="1"/>
  <c r="AJ9" i="1"/>
  <c r="AH9" i="1"/>
  <c r="AG9" i="1"/>
  <c r="AF9" i="1"/>
  <c r="AD9" i="1"/>
  <c r="AH27" i="1" s="1"/>
  <c r="AC9" i="1"/>
  <c r="AB9" i="1"/>
  <c r="AF27" i="1" s="1"/>
  <c r="Y9" i="1"/>
  <c r="W9" i="1"/>
  <c r="Z9" i="1" s="1"/>
  <c r="V9" i="1"/>
  <c r="U9" i="1"/>
  <c r="X9" i="1" s="1"/>
  <c r="S9" i="1"/>
  <c r="R9" i="1"/>
  <c r="Q9" i="1"/>
  <c r="AL8" i="1"/>
  <c r="AK8" i="1"/>
  <c r="AJ8" i="1"/>
  <c r="AH8" i="1"/>
  <c r="AG8" i="1"/>
  <c r="AF8" i="1"/>
  <c r="AD8" i="1"/>
  <c r="AC8" i="1"/>
  <c r="AG26" i="1" s="1"/>
  <c r="AB8" i="1"/>
  <c r="AF26" i="1" s="1"/>
  <c r="Z8" i="1"/>
  <c r="Y8" i="1"/>
  <c r="X8" i="1"/>
  <c r="W8" i="1"/>
  <c r="V8" i="1"/>
  <c r="U8" i="1"/>
  <c r="S8" i="1"/>
  <c r="R8" i="1"/>
  <c r="Q8" i="1"/>
  <c r="AL7" i="1"/>
  <c r="AK7" i="1"/>
  <c r="AJ7" i="1"/>
  <c r="AH7" i="1"/>
  <c r="AG7" i="1"/>
  <c r="AF7" i="1"/>
  <c r="AD7" i="1"/>
  <c r="AH25" i="1" s="1"/>
  <c r="AC7" i="1"/>
  <c r="AG25" i="1" s="1"/>
  <c r="AB7" i="1"/>
  <c r="AF25" i="1" s="1"/>
  <c r="Z7" i="1"/>
  <c r="Y7" i="1"/>
  <c r="W7" i="1"/>
  <c r="V7" i="1"/>
  <c r="U7" i="1"/>
  <c r="X7" i="1" s="1"/>
  <c r="S7" i="1"/>
  <c r="R7" i="1"/>
  <c r="Q7" i="1"/>
  <c r="AL6" i="1"/>
  <c r="AK6" i="1"/>
  <c r="AJ6" i="1"/>
  <c r="AH6" i="1"/>
  <c r="AG6" i="1"/>
  <c r="AF6" i="1"/>
  <c r="AD6" i="1"/>
  <c r="AH24" i="1" s="1"/>
  <c r="AC6" i="1"/>
  <c r="AG24" i="1" s="1"/>
  <c r="AB6" i="1"/>
  <c r="AF24" i="1" s="1"/>
  <c r="Z6" i="1"/>
  <c r="Y6" i="1"/>
  <c r="X6" i="1"/>
  <c r="W6" i="1"/>
  <c r="V6" i="1"/>
  <c r="U6" i="1"/>
  <c r="S6" i="1"/>
  <c r="R6" i="1"/>
  <c r="Q6" i="1"/>
  <c r="AL5" i="1"/>
  <c r="AK5" i="1"/>
  <c r="AJ5" i="1"/>
  <c r="AH5" i="1"/>
  <c r="AG5" i="1"/>
  <c r="AF5" i="1"/>
  <c r="AD5" i="1"/>
  <c r="AH23" i="1" s="1"/>
  <c r="AC5" i="1"/>
  <c r="AB5" i="1"/>
  <c r="Z5" i="1"/>
  <c r="Y5" i="1"/>
  <c r="W5" i="1"/>
  <c r="V5" i="1"/>
  <c r="U5" i="1"/>
  <c r="X5" i="1" s="1"/>
  <c r="S5" i="1"/>
  <c r="R5" i="1"/>
  <c r="Q5" i="1"/>
  <c r="AL4" i="1"/>
  <c r="AK4" i="1"/>
  <c r="AJ4" i="1"/>
  <c r="AH4" i="1"/>
  <c r="AG4" i="1"/>
  <c r="AF4" i="1"/>
  <c r="AD4" i="1"/>
  <c r="AC4" i="1"/>
  <c r="AB4" i="1"/>
  <c r="Z4" i="1"/>
  <c r="Y4" i="1"/>
  <c r="W4" i="1"/>
  <c r="V4" i="1"/>
  <c r="U4" i="1"/>
  <c r="X4" i="1" s="1"/>
  <c r="S4" i="1"/>
  <c r="R4" i="1"/>
  <c r="Q4" i="1"/>
  <c r="AL3" i="1"/>
  <c r="AK3" i="1"/>
  <c r="AJ3" i="1"/>
  <c r="AH3" i="1"/>
  <c r="AG3" i="1"/>
  <c r="AF3" i="1"/>
  <c r="AD3" i="1"/>
  <c r="AC3" i="1"/>
  <c r="AG21" i="1" s="1"/>
  <c r="AB3" i="1"/>
  <c r="AF21" i="1" s="1"/>
  <c r="Z3" i="1"/>
  <c r="Y3" i="1"/>
  <c r="X3" i="1"/>
  <c r="W3" i="1"/>
  <c r="V3" i="1"/>
  <c r="U3" i="1"/>
  <c r="S3" i="1"/>
  <c r="R3" i="1"/>
  <c r="Q3" i="1"/>
  <c r="AL2" i="1"/>
  <c r="AK2" i="1"/>
  <c r="AJ2" i="1"/>
  <c r="AH2" i="1"/>
  <c r="AG2" i="1"/>
  <c r="AF2" i="1"/>
  <c r="AD2" i="1"/>
  <c r="AH20" i="1" s="1"/>
  <c r="AC2" i="1"/>
  <c r="AG20" i="1" s="1"/>
  <c r="AB2" i="1"/>
  <c r="Z2" i="1"/>
  <c r="Y2" i="1"/>
  <c r="W2" i="1"/>
  <c r="V2" i="1"/>
  <c r="U2" i="1"/>
  <c r="X2" i="1" s="1"/>
  <c r="S2" i="1"/>
  <c r="R2" i="1"/>
  <c r="Q2" i="1"/>
  <c r="C33" i="2" l="1"/>
  <c r="L33" i="2"/>
  <c r="G33" i="2"/>
  <c r="K33" i="2" s="1"/>
  <c r="F13" i="2"/>
  <c r="I32" i="2"/>
  <c r="H32" i="2"/>
  <c r="F32" i="2"/>
  <c r="E32" i="2"/>
  <c r="D32" i="2"/>
  <c r="C32" i="2" s="1"/>
  <c r="B32" i="2"/>
  <c r="F6" i="2"/>
  <c r="I25" i="2"/>
  <c r="H25" i="2"/>
  <c r="F25" i="2"/>
  <c r="E25" i="2"/>
  <c r="D25" i="2"/>
  <c r="B25" i="2"/>
  <c r="F8" i="2"/>
  <c r="I27" i="2"/>
  <c r="H27" i="2"/>
  <c r="F27" i="2"/>
  <c r="E27" i="2"/>
  <c r="D27" i="2"/>
  <c r="C27" i="2" s="1"/>
  <c r="B27" i="2"/>
  <c r="F7" i="2"/>
  <c r="L7" i="2" s="1"/>
  <c r="E26" i="2"/>
  <c r="I26" i="2"/>
  <c r="H26" i="2"/>
  <c r="D26" i="2"/>
  <c r="V26" i="2" s="1"/>
  <c r="F26" i="2"/>
  <c r="B26" i="2"/>
  <c r="F10" i="2"/>
  <c r="L10" i="2" s="1"/>
  <c r="D29" i="2"/>
  <c r="B29" i="2"/>
  <c r="I29" i="2"/>
  <c r="H29" i="2"/>
  <c r="F29" i="2"/>
  <c r="E29" i="2"/>
  <c r="V29" i="2" s="1"/>
  <c r="F9" i="2"/>
  <c r="L9" i="2" s="1"/>
  <c r="I28" i="2"/>
  <c r="H28" i="2"/>
  <c r="F28" i="2"/>
  <c r="E28" i="2"/>
  <c r="D28" i="2"/>
  <c r="B28" i="2"/>
  <c r="F11" i="2"/>
  <c r="L11" i="2" s="1"/>
  <c r="H30" i="2"/>
  <c r="I30" i="2"/>
  <c r="F30" i="2"/>
  <c r="E30" i="2"/>
  <c r="D30" i="2"/>
  <c r="B30" i="2"/>
  <c r="F12" i="2"/>
  <c r="K12" i="2" s="1"/>
  <c r="E31" i="2"/>
  <c r="D31" i="2"/>
  <c r="B31" i="2"/>
  <c r="I31" i="2"/>
  <c r="H31" i="2"/>
  <c r="F31" i="2"/>
  <c r="R15" i="2"/>
  <c r="AC12" i="1"/>
  <c r="AD12" i="1"/>
  <c r="U12" i="1"/>
  <c r="AG12" i="1"/>
  <c r="AH12" i="1"/>
  <c r="P34" i="2"/>
  <c r="D34" i="2" s="1"/>
  <c r="T34" i="2"/>
  <c r="H34" i="2" s="1"/>
  <c r="U34" i="2"/>
  <c r="I34" i="2" s="1"/>
  <c r="R34" i="2"/>
  <c r="F34" i="2" s="1"/>
  <c r="Q34" i="2"/>
  <c r="E34" i="2" s="1"/>
  <c r="H7" i="2"/>
  <c r="I7" i="2"/>
  <c r="D7" i="2"/>
  <c r="E7" i="2"/>
  <c r="B7" i="2"/>
  <c r="D12" i="2"/>
  <c r="E12" i="2"/>
  <c r="I12" i="2"/>
  <c r="D14" i="2"/>
  <c r="H9" i="2"/>
  <c r="I9" i="2"/>
  <c r="B9" i="2"/>
  <c r="D9" i="2"/>
  <c r="E9" i="2"/>
  <c r="E14" i="2"/>
  <c r="H10" i="2"/>
  <c r="H14" i="2"/>
  <c r="I14" i="2"/>
  <c r="B13" i="2"/>
  <c r="D13" i="2"/>
  <c r="E13" i="2"/>
  <c r="L13" i="2"/>
  <c r="H13" i="2"/>
  <c r="I13" i="2"/>
  <c r="D11" i="2"/>
  <c r="E11" i="2"/>
  <c r="H11" i="2"/>
  <c r="I11" i="2"/>
  <c r="B11" i="2"/>
  <c r="H8" i="2"/>
  <c r="I8" i="2"/>
  <c r="D8" i="2"/>
  <c r="B8" i="2"/>
  <c r="E8" i="2"/>
  <c r="L8" i="2"/>
  <c r="I6" i="2"/>
  <c r="K6" i="2"/>
  <c r="H6" i="2"/>
  <c r="E6" i="2"/>
  <c r="D6" i="2"/>
  <c r="B6" i="2"/>
  <c r="V28" i="2"/>
  <c r="AF20" i="1"/>
  <c r="AF22" i="1"/>
  <c r="AB12" i="1"/>
  <c r="AH21" i="1"/>
  <c r="AK12" i="1"/>
  <c r="AG22" i="1"/>
  <c r="AF23" i="1"/>
  <c r="AH22" i="1"/>
  <c r="AG23" i="1"/>
  <c r="O14" i="1"/>
  <c r="AH26" i="1"/>
  <c r="AG28" i="1"/>
  <c r="AH28" i="1"/>
  <c r="AF12" i="1"/>
  <c r="AG27" i="1"/>
  <c r="AF28" i="1"/>
  <c r="V57" i="2"/>
  <c r="AJ12" i="1"/>
  <c r="AL12" i="1"/>
  <c r="V12" i="1"/>
  <c r="E19" i="1"/>
  <c r="W12" i="1"/>
  <c r="V32" i="2" l="1"/>
  <c r="V27" i="2"/>
  <c r="V31" i="2"/>
  <c r="C29" i="2"/>
  <c r="L30" i="2"/>
  <c r="G30" i="2"/>
  <c r="K30" i="2" s="1"/>
  <c r="B38" i="2"/>
  <c r="B36" i="2"/>
  <c r="D38" i="2"/>
  <c r="C25" i="2"/>
  <c r="D36" i="2"/>
  <c r="E10" i="2"/>
  <c r="E17" i="2" s="1"/>
  <c r="E38" i="2"/>
  <c r="E36" i="2"/>
  <c r="D10" i="2"/>
  <c r="D17" i="2" s="1"/>
  <c r="G26" i="2"/>
  <c r="W26" i="2" s="1"/>
  <c r="K26" i="2"/>
  <c r="L26" i="2"/>
  <c r="F38" i="2"/>
  <c r="L25" i="2"/>
  <c r="F36" i="2"/>
  <c r="G25" i="2"/>
  <c r="K25" i="2"/>
  <c r="C26" i="2"/>
  <c r="H38" i="2"/>
  <c r="H36" i="2"/>
  <c r="R16" i="2"/>
  <c r="R17" i="2" s="1"/>
  <c r="R18" i="2" s="1"/>
  <c r="R19" i="2" s="1"/>
  <c r="F15" i="2"/>
  <c r="C28" i="2"/>
  <c r="I38" i="2"/>
  <c r="I36" i="2"/>
  <c r="L31" i="2"/>
  <c r="K31" i="2"/>
  <c r="G31" i="2"/>
  <c r="W31" i="2" s="1"/>
  <c r="L28" i="2"/>
  <c r="G28" i="2"/>
  <c r="K28" i="2"/>
  <c r="G34" i="2"/>
  <c r="K34" i="2"/>
  <c r="L34" i="2"/>
  <c r="C31" i="2"/>
  <c r="L32" i="2"/>
  <c r="G32" i="2"/>
  <c r="K32" i="2" s="1"/>
  <c r="C34" i="2"/>
  <c r="G29" i="2"/>
  <c r="W29" i="2" s="1"/>
  <c r="L29" i="2"/>
  <c r="K29" i="2"/>
  <c r="L27" i="2"/>
  <c r="G27" i="2"/>
  <c r="W27" i="2" s="1"/>
  <c r="K27" i="2"/>
  <c r="V25" i="2"/>
  <c r="H12" i="2"/>
  <c r="G12" i="2" s="1"/>
  <c r="B10" i="2"/>
  <c r="B12" i="2"/>
  <c r="C30" i="2"/>
  <c r="I10" i="2"/>
  <c r="I17" i="2" s="1"/>
  <c r="V30" i="2"/>
  <c r="L14" i="2"/>
  <c r="D15" i="2"/>
  <c r="G13" i="2"/>
  <c r="E15" i="2"/>
  <c r="E19" i="2" s="1"/>
  <c r="C7" i="2"/>
  <c r="C8" i="2"/>
  <c r="I15" i="2"/>
  <c r="I19" i="2" s="1"/>
  <c r="G9" i="2"/>
  <c r="H15" i="2"/>
  <c r="C13" i="2"/>
  <c r="V33" i="2"/>
  <c r="G7" i="2"/>
  <c r="G6" i="2"/>
  <c r="K9" i="2"/>
  <c r="R35" i="2"/>
  <c r="R38" i="2"/>
  <c r="C11" i="2"/>
  <c r="L12" i="2"/>
  <c r="U38" i="2"/>
  <c r="U35" i="2"/>
  <c r="T38" i="2"/>
  <c r="T35" i="2"/>
  <c r="W33" i="2"/>
  <c r="K10" i="2"/>
  <c r="G14" i="2"/>
  <c r="K14" i="2" s="1"/>
  <c r="G10" i="2"/>
  <c r="K7" i="2"/>
  <c r="K13" i="2"/>
  <c r="G8" i="2"/>
  <c r="K11" i="2"/>
  <c r="K8" i="2"/>
  <c r="C14" i="2"/>
  <c r="Q35" i="2"/>
  <c r="Q38" i="2"/>
  <c r="P38" i="2"/>
  <c r="P35" i="2"/>
  <c r="H17" i="2"/>
  <c r="B17" i="2"/>
  <c r="B19" i="2"/>
  <c r="G11" i="2"/>
  <c r="F17" i="2"/>
  <c r="L6" i="2"/>
  <c r="C6" i="2"/>
  <c r="C12" i="2"/>
  <c r="C9" i="2"/>
  <c r="W25" i="2"/>
  <c r="W28" i="2"/>
  <c r="W30" i="2" l="1"/>
  <c r="L38" i="2"/>
  <c r="V36" i="2"/>
  <c r="K15" i="2"/>
  <c r="L15" i="2"/>
  <c r="C36" i="2"/>
  <c r="C38" i="2"/>
  <c r="C10" i="2"/>
  <c r="W32" i="2"/>
  <c r="G38" i="2"/>
  <c r="K38" i="2" s="1"/>
  <c r="G36" i="2"/>
  <c r="K36" i="2" s="1"/>
  <c r="D19" i="2"/>
  <c r="G15" i="2"/>
  <c r="G19" i="2" s="1"/>
  <c r="L36" i="2"/>
  <c r="H19" i="2"/>
  <c r="F19" i="2"/>
  <c r="L19" i="2" s="1"/>
  <c r="C15" i="2"/>
  <c r="C19" i="2" s="1"/>
  <c r="V19" i="2"/>
  <c r="I18" i="2"/>
  <c r="F18" i="2"/>
  <c r="E18" i="2"/>
  <c r="D18" i="2"/>
  <c r="W40" i="2"/>
  <c r="W39" i="2"/>
  <c r="V34" i="2"/>
  <c r="T37" i="2"/>
  <c r="H37" i="2" s="1"/>
  <c r="T36" i="2"/>
  <c r="P37" i="2"/>
  <c r="D37" i="2" s="1"/>
  <c r="P36" i="2"/>
  <c r="R37" i="2"/>
  <c r="F37" i="2" s="1"/>
  <c r="R36" i="2"/>
  <c r="U36" i="2"/>
  <c r="U37" i="2"/>
  <c r="I37" i="2" s="1"/>
  <c r="G17" i="2"/>
  <c r="Q37" i="2"/>
  <c r="E37" i="2" s="1"/>
  <c r="Q36" i="2"/>
  <c r="H18" i="2"/>
  <c r="K17" i="2"/>
  <c r="L17" i="2"/>
  <c r="C17" i="2"/>
  <c r="L37" i="2" l="1"/>
  <c r="G37" i="2"/>
  <c r="K37" i="2" s="1"/>
  <c r="C37" i="2"/>
  <c r="K19" i="2"/>
  <c r="W36" i="2"/>
  <c r="G18" i="2"/>
  <c r="K18" i="2" s="1"/>
  <c r="C18" i="2"/>
  <c r="L18" i="2"/>
  <c r="V37" i="2"/>
  <c r="V39" i="2"/>
  <c r="V40" i="2"/>
  <c r="V38" i="2"/>
  <c r="W34" i="2"/>
  <c r="W38" i="2"/>
  <c r="W37" i="2"/>
</calcChain>
</file>

<file path=xl/sharedStrings.xml><?xml version="1.0" encoding="utf-8"?>
<sst xmlns="http://schemas.openxmlformats.org/spreadsheetml/2006/main" count="179" uniqueCount="67">
  <si>
    <t>cluster</t>
  </si>
  <si>
    <t>tp_load</t>
  </si>
  <si>
    <t>tn_load</t>
  </si>
  <si>
    <t>tss_load</t>
  </si>
  <si>
    <t>catchment_hectares</t>
  </si>
  <si>
    <t>tp_load_ps</t>
  </si>
  <si>
    <t>tn_load_ps</t>
  </si>
  <si>
    <t>tp_load_xsnps</t>
  </si>
  <si>
    <t>tn_load_xsnps</t>
  </si>
  <si>
    <t>tss_load_xsnps</t>
  </si>
  <si>
    <t>tp_load_rem</t>
  </si>
  <si>
    <t>tn_load_rem</t>
  </si>
  <si>
    <t>tss_load_rem</t>
  </si>
  <si>
    <t>tp_load_avoid</t>
  </si>
  <si>
    <t>tn_load_avoid</t>
  </si>
  <si>
    <t>tss_load_avoid</t>
  </si>
  <si>
    <t>% of Excess Avoided</t>
  </si>
  <si>
    <t>Restoration Load Reduced</t>
  </si>
  <si>
    <t>% of Excess Reduced</t>
  </si>
  <si>
    <t>% Excess (no restoration)</t>
  </si>
  <si>
    <t>% Excess (after restoration)</t>
  </si>
  <si>
    <t>% remaining</t>
  </si>
  <si>
    <t>Brandywine and Christina</t>
  </si>
  <si>
    <t>Kirkwood - Cohansey Aquifer</t>
  </si>
  <si>
    <t>Middle Schuylkill</t>
  </si>
  <si>
    <t>New Jersey Highlands</t>
  </si>
  <si>
    <t>Poconos and Kittatinny</t>
  </si>
  <si>
    <t>Schuylkill Highlands</t>
  </si>
  <si>
    <t>Upper Lehigh</t>
  </si>
  <si>
    <t>Upstream Suburban Philadelphia</t>
  </si>
  <si>
    <t>drb</t>
  </si>
  <si>
    <t>tp_load_red</t>
  </si>
  <si>
    <t>tn_load_red</t>
  </si>
  <si>
    <t>tss_load_red</t>
  </si>
  <si>
    <t>Sum:</t>
  </si>
  <si>
    <t>Sum of positive only:</t>
  </si>
  <si>
    <t>Units: kg/ha</t>
  </si>
  <si>
    <t>% Execss removed by restoration</t>
  </si>
  <si>
    <t>DRWI Cluster</t>
  </si>
  <si>
    <t>Proportion Restored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</si>
  <si>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</si>
  <si>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</si>
  <si>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</si>
  <si>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</si>
  <si>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</si>
  <si>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</si>
  <si>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</si>
  <si>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</si>
  <si>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Remaining</t>
  </si>
  <si>
    <t>DRB Total</t>
  </si>
  <si>
    <t>TP Load</t>
  </si>
  <si>
    <t>(kg/y)</t>
  </si>
  <si>
    <t>TN Load</t>
  </si>
  <si>
    <t>TSS Load</t>
  </si>
  <si>
    <t>only if excess is positive</t>
  </si>
  <si>
    <t>PS % base</t>
  </si>
  <si>
    <t>min:</t>
  </si>
  <si>
    <t>max:</t>
  </si>
  <si>
    <t>%avoid vs rem</t>
  </si>
  <si>
    <t>drwi_load_drb.csv</t>
  </si>
  <si>
    <t>drwi_load_noClus.csv</t>
  </si>
  <si>
    <t>DRWI outside Clusters or DRB:</t>
  </si>
  <si>
    <t>DRWI Total</t>
  </si>
  <si>
    <t>other inside DRB</t>
  </si>
  <si>
    <t>other outside DRB</t>
  </si>
  <si>
    <t>Clusters Total</t>
  </si>
  <si>
    <t>or other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</si>
</sst>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00FF"/>
      <name val="Calibri"/>
      <family val="2"/>
    </font>
    <font>
      <sz val="11"/>
      <color rgb="FF7030A0"/>
      <name val="Calibri"/>
      <family val="2"/>
    </font>
    <font>
      <b/>
      <sz val="11"/>
      <color theme="1"/>
      <name val="Calibri"/>
      <family val="2"/>
    </font>
    <font>
      <sz val="11"/>
      <color rgb="FF9900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6"/>
      <color theme="1"/>
      <name val="Calibri"/>
      <family val="2"/>
    </font>
    <font>
      <sz val="11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9"/>
      <color rgb="FF000000"/>
      <name val="Calibri"/>
      <family val="2"/>
    </font>
    <font>
      <sz val="9"/>
      <name val="Arial"/>
      <family val="2"/>
    </font>
    <font>
      <sz val="6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rgb="FF0070C0"/>
      <name val="Calibri"/>
      <family val="2"/>
    </font>
    <font>
      <sz val="9"/>
      <color rgb="FF0070C0"/>
      <name val="Arial"/>
      <family val="2"/>
    </font>
    <font>
      <i/>
      <sz val="8"/>
      <color rgb="FF0070C0"/>
      <name val="Arial"/>
      <family val="2"/>
    </font>
    <font>
      <sz val="6"/>
      <color rgb="FF0070C0"/>
      <name val="Arial"/>
      <family val="2"/>
    </font>
    <font>
      <sz val="8"/>
      <color rgb="FF0070C0"/>
      <name val="Arial"/>
      <family val="2"/>
    </font>
    <font>
      <sz val="6"/>
      <color rgb="FF0070C0"/>
      <name val="Calibri"/>
      <family val="2"/>
    </font>
    <font>
      <sz val="11"/>
      <color rgb="FF0070C0"/>
      <name val="Arial"/>
      <family val="2"/>
    </font>
    <font>
      <sz val="8"/>
      <color rgb="FF0070C0"/>
      <name val="Calibri"/>
      <family val="2"/>
    </font>
    <font>
      <sz val="8"/>
      <name val="Calibri"/>
      <family val="2"/>
    </font>
    <font>
      <sz val="8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3" fillId="0" borderId="0"/>
    <xf numFmtId="9" fontId="24" fillId="0" borderId="0" applyFont="0" applyFill="0" applyBorder="0" applyAlignment="0" applyProtection="0"/>
  </cellStyleXfs>
  <cellXfs count="8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3" fontId="2" fillId="0" borderId="0" xfId="0" applyNumberFormat="1" applyFont="1"/>
    <xf numFmtId="9" fontId="3" fillId="0" borderId="0" xfId="0" applyNumberFormat="1" applyFont="1"/>
    <xf numFmtId="3" fontId="4" fillId="0" borderId="0" xfId="0" applyNumberFormat="1" applyFont="1"/>
    <xf numFmtId="9" fontId="5" fillId="0" borderId="0" xfId="0" applyNumberFormat="1" applyFont="1"/>
    <xf numFmtId="0" fontId="6" fillId="0" borderId="0" xfId="0" applyFont="1" applyAlignment="1"/>
    <xf numFmtId="0" fontId="1" fillId="0" borderId="0" xfId="0" applyFont="1" applyAlignment="1"/>
    <xf numFmtId="3" fontId="7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6" fillId="0" borderId="0" xfId="0" applyNumberFormat="1" applyFont="1" applyAlignment="1"/>
    <xf numFmtId="3" fontId="8" fillId="0" borderId="0" xfId="0" applyNumberFormat="1" applyFont="1" applyAlignment="1">
      <alignment horizontal="right"/>
    </xf>
    <xf numFmtId="11" fontId="1" fillId="0" borderId="0" xfId="0" applyNumberFormat="1" applyFont="1" applyAlignment="1"/>
    <xf numFmtId="11" fontId="1" fillId="0" borderId="0" xfId="0" applyNumberFormat="1" applyFont="1" applyAlignment="1">
      <alignment wrapText="1"/>
    </xf>
    <xf numFmtId="164" fontId="9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0" fontId="13" fillId="0" borderId="0" xfId="0" applyFont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/>
    <xf numFmtId="3" fontId="17" fillId="0" borderId="0" xfId="0" applyNumberFormat="1" applyFont="1"/>
    <xf numFmtId="0" fontId="17" fillId="0" borderId="0" xfId="0" applyFont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0" fillId="2" borderId="0" xfId="0" applyFont="1" applyFill="1" applyAlignment="1">
      <alignment wrapText="1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0" fillId="0" borderId="0" xfId="0" applyFont="1" applyBorder="1"/>
    <xf numFmtId="0" fontId="0" fillId="0" borderId="0" xfId="0" applyFont="1" applyBorder="1" applyAlignment="1"/>
    <xf numFmtId="3" fontId="16" fillId="0" borderId="0" xfId="0" applyNumberFormat="1" applyFont="1" applyAlignment="1">
      <alignment horizontal="right" vertical="center"/>
    </xf>
    <xf numFmtId="3" fontId="16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horizontal="right" vertical="center"/>
    </xf>
    <xf numFmtId="3" fontId="19" fillId="0" borderId="1" xfId="0" applyNumberFormat="1" applyFont="1" applyBorder="1" applyAlignment="1">
      <alignment horizontal="right" vertical="center"/>
    </xf>
    <xf numFmtId="0" fontId="11" fillId="2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6" fillId="0" borderId="0" xfId="1" applyNumberFormat="1" applyFont="1" applyAlignment="1">
      <alignment horizontal="right" vertical="center"/>
    </xf>
    <xf numFmtId="9" fontId="19" fillId="0" borderId="1" xfId="1" applyNumberFormat="1" applyFont="1" applyBorder="1" applyAlignment="1">
      <alignment horizontal="right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/>
    </xf>
    <xf numFmtId="0" fontId="29" fillId="0" borderId="0" xfId="0" applyFont="1"/>
    <xf numFmtId="9" fontId="29" fillId="0" borderId="0" xfId="2" applyFont="1"/>
    <xf numFmtId="0" fontId="25" fillId="0" borderId="0" xfId="0" applyFont="1" applyBorder="1"/>
    <xf numFmtId="0" fontId="30" fillId="0" borderId="0" xfId="0" applyFont="1" applyAlignment="1">
      <alignment horizontal="center" vertical="top"/>
    </xf>
    <xf numFmtId="0" fontId="31" fillId="0" borderId="0" xfId="0" applyFont="1" applyAlignment="1"/>
    <xf numFmtId="0" fontId="25" fillId="0" borderId="0" xfId="0" applyFont="1" applyAlignment="1">
      <alignment horizontal="right"/>
    </xf>
    <xf numFmtId="9" fontId="25" fillId="0" borderId="0" xfId="0" applyNumberFormat="1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3" fontId="9" fillId="0" borderId="0" xfId="0" applyNumberFormat="1" applyFont="1"/>
    <xf numFmtId="0" fontId="23" fillId="0" borderId="0" xfId="0" applyFont="1" applyAlignment="1"/>
    <xf numFmtId="0" fontId="23" fillId="0" borderId="0" xfId="0" applyFont="1" applyAlignment="1">
      <alignment wrapText="1"/>
    </xf>
    <xf numFmtId="3" fontId="32" fillId="0" borderId="0" xfId="1" applyNumberFormat="1" applyFont="1" applyAlignment="1">
      <alignment horizontal="right" vertical="center"/>
    </xf>
    <xf numFmtId="3" fontId="33" fillId="0" borderId="0" xfId="1" applyNumberFormat="1" applyFont="1" applyAlignment="1">
      <alignment horizontal="right" vertical="center"/>
    </xf>
    <xf numFmtId="3" fontId="29" fillId="0" borderId="0" xfId="1" applyNumberFormat="1" applyFont="1"/>
    <xf numFmtId="3" fontId="34" fillId="0" borderId="0" xfId="1" applyNumberFormat="1" applyFont="1"/>
    <xf numFmtId="3" fontId="31" fillId="0" borderId="0" xfId="0" applyNumberFormat="1" applyFont="1" applyAlignment="1"/>
    <xf numFmtId="0" fontId="16" fillId="0" borderId="2" xfId="0" applyFont="1" applyBorder="1" applyAlignment="1">
      <alignment vertical="center" wrapText="1"/>
    </xf>
    <xf numFmtId="3" fontId="16" fillId="0" borderId="2" xfId="0" applyNumberFormat="1" applyFont="1" applyBorder="1" applyAlignment="1">
      <alignment horizontal="right" vertical="center"/>
    </xf>
    <xf numFmtId="9" fontId="19" fillId="0" borderId="0" xfId="1" applyNumberFormat="1" applyFont="1" applyBorder="1" applyAlignment="1">
      <alignment horizontal="right" vertical="center"/>
    </xf>
    <xf numFmtId="9" fontId="19" fillId="0" borderId="2" xfId="1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top" wrapText="1"/>
    </xf>
    <xf numFmtId="0" fontId="14" fillId="0" borderId="1" xfId="1" applyFont="1" applyBorder="1" applyAlignment="1">
      <alignment horizontal="left" vertical="top"/>
    </xf>
    <xf numFmtId="0" fontId="15" fillId="0" borderId="1" xfId="1" applyFont="1" applyBorder="1"/>
  </cellXfs>
  <cellStyles count="3">
    <cellStyle name="Normal" xfId="0" builtinId="0"/>
    <cellStyle name="Normal 2" xfId="1" xr:uid="{363C8232-3437-E340-A53C-1A59DD98C2A3}"/>
    <cellStyle name="Percent" xfId="2" builtinId="5"/>
  </cellStyles>
  <dxfs count="21"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baseColWidth="10" defaultColWidth="12.6640625" defaultRowHeight="15" customHeight="1" x14ac:dyDescent="0.15"/>
  <cols>
    <col min="1" max="1" width="26.1640625" customWidth="1"/>
    <col min="2" max="2" width="9.6640625" customWidth="1"/>
    <col min="3" max="3" width="11.5" customWidth="1"/>
    <col min="4" max="4" width="13.6640625" customWidth="1"/>
    <col min="5" max="5" width="14.83203125" customWidth="1"/>
    <col min="6" max="6" width="9.6640625" customWidth="1"/>
    <col min="7" max="7" width="10.1640625" customWidth="1"/>
    <col min="8" max="9" width="8.33203125" customWidth="1"/>
    <col min="10" max="10" width="11.33203125" customWidth="1"/>
    <col min="11" max="12" width="12.6640625" customWidth="1"/>
    <col min="13" max="13" width="14" customWidth="1"/>
    <col min="14" max="15" width="11.1640625" customWidth="1"/>
    <col min="16" max="16" width="13.5" customWidth="1"/>
    <col min="17" max="19" width="5.83203125" customWidth="1"/>
    <col min="20" max="20" width="9.33203125" customWidth="1"/>
    <col min="21" max="23" width="10.5" customWidth="1"/>
    <col min="24" max="38" width="6" customWidth="1"/>
    <col min="39" max="43" width="9.33203125" customWidth="1"/>
  </cols>
  <sheetData>
    <row r="1" spans="1:43" ht="32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2" t="s">
        <v>13</v>
      </c>
      <c r="I1" s="2" t="s">
        <v>14</v>
      </c>
      <c r="J1" s="2" t="s">
        <v>15</v>
      </c>
      <c r="K1" s="1" t="s">
        <v>8</v>
      </c>
      <c r="L1" s="1" t="s">
        <v>7</v>
      </c>
      <c r="M1" s="1" t="s">
        <v>9</v>
      </c>
      <c r="N1" s="1" t="s">
        <v>11</v>
      </c>
      <c r="O1" s="1" t="s">
        <v>10</v>
      </c>
      <c r="P1" s="1" t="s">
        <v>12</v>
      </c>
      <c r="Q1" s="3" t="s">
        <v>16</v>
      </c>
      <c r="R1" s="4"/>
      <c r="S1" s="4"/>
      <c r="T1" s="4"/>
      <c r="U1" s="3" t="s">
        <v>17</v>
      </c>
      <c r="V1" s="4"/>
      <c r="W1" s="4"/>
      <c r="X1" s="3" t="s">
        <v>18</v>
      </c>
      <c r="Y1" s="3"/>
      <c r="Z1" s="3"/>
      <c r="AA1" s="4"/>
      <c r="AB1" s="4" t="s">
        <v>19</v>
      </c>
      <c r="AC1" s="1"/>
      <c r="AD1" s="1"/>
      <c r="AE1" s="1"/>
      <c r="AF1" s="5" t="s">
        <v>20</v>
      </c>
      <c r="AI1" s="1"/>
      <c r="AJ1" s="4" t="s">
        <v>21</v>
      </c>
      <c r="AK1" s="1"/>
      <c r="AL1" s="1"/>
      <c r="AM1" s="1"/>
      <c r="AN1" s="1"/>
      <c r="AO1" s="1"/>
      <c r="AP1" s="1"/>
      <c r="AQ1" s="1"/>
    </row>
    <row r="2" spans="1:43" x14ac:dyDescent="0.2">
      <c r="A2" s="5" t="s">
        <v>22</v>
      </c>
      <c r="B2" s="6">
        <v>145739.05050000001</v>
      </c>
      <c r="C2" s="6">
        <v>117939.9178</v>
      </c>
      <c r="D2" s="6">
        <v>2032146.7996</v>
      </c>
      <c r="E2" s="6">
        <v>103533502.30329999</v>
      </c>
      <c r="F2" s="6">
        <v>34274.401281058599</v>
      </c>
      <c r="G2" s="6">
        <v>373898.80034635798</v>
      </c>
      <c r="H2" s="6">
        <v>0</v>
      </c>
      <c r="I2" s="6">
        <v>0</v>
      </c>
      <c r="J2" s="6">
        <v>0</v>
      </c>
      <c r="K2" s="6">
        <v>-829517.59278135805</v>
      </c>
      <c r="L2" s="6">
        <v>38486.410863941303</v>
      </c>
      <c r="M2" s="6">
        <v>-31100232.548599899</v>
      </c>
      <c r="N2" s="6">
        <v>-839163.97628135805</v>
      </c>
      <c r="O2" s="6">
        <v>34905.438963941298</v>
      </c>
      <c r="P2" s="6">
        <v>-36205995.932699896</v>
      </c>
      <c r="Q2" s="7">
        <f t="shared" ref="Q2:Q10" si="0">IF(L2&lt;0, 0, H2/L2)</f>
        <v>0</v>
      </c>
      <c r="R2" s="7">
        <f t="shared" ref="R2:R10" si="1">IF(K2&lt;0, 0, I2/K2)</f>
        <v>0</v>
      </c>
      <c r="S2" s="7">
        <f t="shared" ref="S2:S10" si="2">IF(M2&lt;0, 0, J2/M2)</f>
        <v>0</v>
      </c>
      <c r="T2" s="6"/>
      <c r="U2" s="8">
        <f t="shared" ref="U2:U10" si="3">L2-O2</f>
        <v>3580.9719000000041</v>
      </c>
      <c r="V2" s="8">
        <f t="shared" ref="V2:V10" si="4">K2-N2</f>
        <v>9646.3834999999963</v>
      </c>
      <c r="W2" s="8">
        <f t="shared" ref="W2:W10" si="5">M2-P2</f>
        <v>5105763.3840999976</v>
      </c>
      <c r="X2" s="7">
        <f t="shared" ref="X2:X10" si="6">IF(L2&lt;0, 0, U2/L2)</f>
        <v>9.3045098766408721E-2</v>
      </c>
      <c r="Y2" s="7">
        <f t="shared" ref="Y2:Y10" si="7">IF(K2&lt;0, 0, V2/K2)</f>
        <v>0</v>
      </c>
      <c r="Z2" s="7">
        <f t="shared" ref="Z2:Z10" si="8">IF(M2&lt;0, 0, W2/M2)</f>
        <v>0</v>
      </c>
      <c r="AB2" s="7">
        <f t="shared" ref="AB2:AB10" si="9">IF(L2&lt;0, 0, L2/C2)</f>
        <v>0.32632217812128494</v>
      </c>
      <c r="AC2" s="7">
        <f t="shared" ref="AC2:AC10" si="10">IF(K2&lt;0, 0, K2/D2)</f>
        <v>0</v>
      </c>
      <c r="AD2" s="7">
        <f t="shared" ref="AD2:AD10" si="11">IF(M2&lt;0, 0, M2/E2)</f>
        <v>0</v>
      </c>
      <c r="AF2" s="9">
        <f t="shared" ref="AF2:AF10" si="12">IF(O2&lt;0, 0, O2/C2)</f>
        <v>0.29595949882832034</v>
      </c>
      <c r="AG2" s="9">
        <f t="shared" ref="AG2:AG10" si="13">IF(N2&lt;0, 0, N2/D2)</f>
        <v>0</v>
      </c>
      <c r="AH2" s="9">
        <f t="shared" ref="AH2:AH10" si="14">IF(P2&lt;0, 0, P2/E2)</f>
        <v>0</v>
      </c>
      <c r="AJ2" s="7">
        <f t="shared" ref="AJ2:AJ10" si="15">IF(O2&lt;0, 0, O2/L2)</f>
        <v>0.90695490123359124</v>
      </c>
      <c r="AK2" s="7">
        <f t="shared" ref="AK2:AK10" si="16">IF(N2&lt;0, 0, N2/K2)</f>
        <v>0</v>
      </c>
      <c r="AL2" s="7">
        <f t="shared" ref="AL2:AL10" si="17">IF(P2&lt;0, 0, P2/M2)</f>
        <v>0</v>
      </c>
    </row>
    <row r="3" spans="1:43" x14ac:dyDescent="0.2">
      <c r="A3" s="5" t="s">
        <v>23</v>
      </c>
      <c r="B3" s="6">
        <v>550179.61349999998</v>
      </c>
      <c r="C3" s="6">
        <v>160820.20110000001</v>
      </c>
      <c r="D3" s="6">
        <v>2849539.1401</v>
      </c>
      <c r="E3" s="6">
        <v>182163754.8213</v>
      </c>
      <c r="F3" s="6">
        <v>104214.65105337399</v>
      </c>
      <c r="G3" s="6">
        <v>1112279.1499203199</v>
      </c>
      <c r="H3" s="6">
        <v>2099.19859</v>
      </c>
      <c r="I3" s="6">
        <v>12621.9944</v>
      </c>
      <c r="J3" s="6">
        <v>8552734.4499999993</v>
      </c>
      <c r="K3" s="6">
        <v>-7654306.0122653199</v>
      </c>
      <c r="L3" s="6">
        <v>-113950.13013837401</v>
      </c>
      <c r="M3" s="6">
        <v>-326092172.13</v>
      </c>
      <c r="N3" s="6">
        <v>-7663278.9224653197</v>
      </c>
      <c r="O3" s="6">
        <v>-115288.342638374</v>
      </c>
      <c r="P3" s="6">
        <v>-327927364.28399998</v>
      </c>
      <c r="Q3" s="7">
        <f t="shared" si="0"/>
        <v>0</v>
      </c>
      <c r="R3" s="7">
        <f t="shared" si="1"/>
        <v>0</v>
      </c>
      <c r="S3" s="7">
        <f t="shared" si="2"/>
        <v>0</v>
      </c>
      <c r="T3" s="6"/>
      <c r="U3" s="8">
        <f t="shared" si="3"/>
        <v>1338.2124999999942</v>
      </c>
      <c r="V3" s="8">
        <f t="shared" si="4"/>
        <v>8972.9101999998093</v>
      </c>
      <c r="W3" s="8">
        <f t="shared" si="5"/>
        <v>1835192.1539999843</v>
      </c>
      <c r="X3" s="7">
        <f t="shared" si="6"/>
        <v>0</v>
      </c>
      <c r="Y3" s="7">
        <f t="shared" si="7"/>
        <v>0</v>
      </c>
      <c r="Z3" s="7">
        <f t="shared" si="8"/>
        <v>0</v>
      </c>
      <c r="AB3" s="7">
        <f t="shared" si="9"/>
        <v>0</v>
      </c>
      <c r="AC3" s="7">
        <f t="shared" si="10"/>
        <v>0</v>
      </c>
      <c r="AD3" s="7">
        <f t="shared" si="11"/>
        <v>0</v>
      </c>
      <c r="AF3" s="9">
        <f t="shared" si="12"/>
        <v>0</v>
      </c>
      <c r="AG3" s="9">
        <f t="shared" si="13"/>
        <v>0</v>
      </c>
      <c r="AH3" s="9">
        <f t="shared" si="14"/>
        <v>0</v>
      </c>
      <c r="AJ3" s="7">
        <f t="shared" si="15"/>
        <v>0</v>
      </c>
      <c r="AK3" s="7">
        <f t="shared" si="16"/>
        <v>0</v>
      </c>
      <c r="AL3" s="7">
        <f t="shared" si="17"/>
        <v>0</v>
      </c>
    </row>
    <row r="4" spans="1:43" x14ac:dyDescent="0.2">
      <c r="A4" s="5" t="s">
        <v>24</v>
      </c>
      <c r="B4" s="6">
        <v>202958.5594</v>
      </c>
      <c r="C4" s="6">
        <v>300007.01449999999</v>
      </c>
      <c r="D4" s="6">
        <v>3441219.4627999999</v>
      </c>
      <c r="E4" s="6">
        <v>140924762.3337</v>
      </c>
      <c r="F4" s="6">
        <v>146361.87654970301</v>
      </c>
      <c r="G4" s="6">
        <v>1614085.7238161899</v>
      </c>
      <c r="H4" s="6">
        <v>0</v>
      </c>
      <c r="I4" s="6">
        <v>0</v>
      </c>
      <c r="J4" s="6">
        <v>0</v>
      </c>
      <c r="K4" s="6">
        <v>-1637368.8699741899</v>
      </c>
      <c r="L4" s="6">
        <v>90727.984536296295</v>
      </c>
      <c r="M4" s="6">
        <v>-46568354.840019897</v>
      </c>
      <c r="N4" s="6">
        <v>-1653036.43037419</v>
      </c>
      <c r="O4" s="6">
        <v>85681.974636296305</v>
      </c>
      <c r="P4" s="6">
        <v>-47806323.409719899</v>
      </c>
      <c r="Q4" s="7">
        <f t="shared" si="0"/>
        <v>0</v>
      </c>
      <c r="R4" s="7">
        <f t="shared" si="1"/>
        <v>0</v>
      </c>
      <c r="S4" s="7">
        <f t="shared" si="2"/>
        <v>0</v>
      </c>
      <c r="T4" s="6"/>
      <c r="U4" s="8">
        <f t="shared" si="3"/>
        <v>5046.00989999999</v>
      </c>
      <c r="V4" s="8">
        <f t="shared" si="4"/>
        <v>15667.560400000075</v>
      </c>
      <c r="W4" s="8">
        <f t="shared" si="5"/>
        <v>1237968.5697000027</v>
      </c>
      <c r="X4" s="7">
        <f t="shared" si="6"/>
        <v>5.561690723969849E-2</v>
      </c>
      <c r="Y4" s="7">
        <f t="shared" si="7"/>
        <v>0</v>
      </c>
      <c r="Z4" s="7">
        <f t="shared" si="8"/>
        <v>0</v>
      </c>
      <c r="AB4" s="7">
        <f t="shared" si="9"/>
        <v>0.30241954404801524</v>
      </c>
      <c r="AC4" s="7">
        <f t="shared" si="10"/>
        <v>0</v>
      </c>
      <c r="AD4" s="7">
        <f t="shared" si="11"/>
        <v>0</v>
      </c>
      <c r="AF4" s="9">
        <f t="shared" si="12"/>
        <v>0.28559990431922488</v>
      </c>
      <c r="AG4" s="9">
        <f t="shared" si="13"/>
        <v>0</v>
      </c>
      <c r="AH4" s="9">
        <f t="shared" si="14"/>
        <v>0</v>
      </c>
      <c r="AJ4" s="7">
        <f t="shared" si="15"/>
        <v>0.94438309276030152</v>
      </c>
      <c r="AK4" s="7">
        <f t="shared" si="16"/>
        <v>0</v>
      </c>
      <c r="AL4" s="7">
        <f t="shared" si="17"/>
        <v>0</v>
      </c>
    </row>
    <row r="5" spans="1:43" x14ac:dyDescent="0.2">
      <c r="A5" s="5" t="s">
        <v>25</v>
      </c>
      <c r="B5" s="6">
        <v>178647.14540000001</v>
      </c>
      <c r="C5" s="6">
        <v>162557.36129999999</v>
      </c>
      <c r="D5" s="6">
        <v>1640035.0506</v>
      </c>
      <c r="E5" s="6">
        <v>87748771.185399994</v>
      </c>
      <c r="F5" s="6">
        <v>67809.014045366595</v>
      </c>
      <c r="G5" s="6">
        <v>437296.94323536201</v>
      </c>
      <c r="H5" s="6">
        <v>69.388464200000001</v>
      </c>
      <c r="I5" s="6">
        <v>271.95184799999998</v>
      </c>
      <c r="J5" s="6">
        <v>190964.84700000001</v>
      </c>
      <c r="K5" s="6">
        <v>-1846768.6646133601</v>
      </c>
      <c r="L5" s="6">
        <v>39367.732180633298</v>
      </c>
      <c r="M5" s="6">
        <v>-77285461.735119998</v>
      </c>
      <c r="N5" s="6">
        <v>-1864701.77691336</v>
      </c>
      <c r="O5" s="6">
        <v>33964.732880633303</v>
      </c>
      <c r="P5" s="6">
        <v>-80744101.963219896</v>
      </c>
      <c r="Q5" s="7">
        <f t="shared" si="0"/>
        <v>1.7625720445775439E-3</v>
      </c>
      <c r="R5" s="7">
        <f t="shared" si="1"/>
        <v>0</v>
      </c>
      <c r="S5" s="7">
        <f t="shared" si="2"/>
        <v>0</v>
      </c>
      <c r="T5" s="6"/>
      <c r="U5" s="8">
        <f t="shared" si="3"/>
        <v>5402.9992999999959</v>
      </c>
      <c r="V5" s="8">
        <f t="shared" si="4"/>
        <v>17933.112299999921</v>
      </c>
      <c r="W5" s="8">
        <f t="shared" si="5"/>
        <v>3458640.2280998975</v>
      </c>
      <c r="X5" s="7">
        <f t="shared" si="6"/>
        <v>0.13724436234246601</v>
      </c>
      <c r="Y5" s="7">
        <f t="shared" si="7"/>
        <v>0</v>
      </c>
      <c r="Z5" s="7">
        <f t="shared" si="8"/>
        <v>0</v>
      </c>
      <c r="AB5" s="7">
        <f t="shared" si="9"/>
        <v>0.24217748040324091</v>
      </c>
      <c r="AC5" s="7">
        <f t="shared" si="10"/>
        <v>0</v>
      </c>
      <c r="AD5" s="7">
        <f t="shared" si="11"/>
        <v>0</v>
      </c>
      <c r="AF5" s="9">
        <f t="shared" si="12"/>
        <v>0.20893998653159304</v>
      </c>
      <c r="AG5" s="9">
        <f t="shared" si="13"/>
        <v>0</v>
      </c>
      <c r="AH5" s="9">
        <f t="shared" si="14"/>
        <v>0</v>
      </c>
      <c r="AJ5" s="7">
        <f t="shared" si="15"/>
        <v>0.86275563765753405</v>
      </c>
      <c r="AK5" s="7">
        <f t="shared" si="16"/>
        <v>0</v>
      </c>
      <c r="AL5" s="7">
        <f t="shared" si="17"/>
        <v>0</v>
      </c>
    </row>
    <row r="6" spans="1:43" x14ac:dyDescent="0.2">
      <c r="A6" s="5" t="s">
        <v>26</v>
      </c>
      <c r="B6" s="6">
        <v>342462.1335</v>
      </c>
      <c r="C6" s="6">
        <v>68983.3652</v>
      </c>
      <c r="D6" s="6">
        <v>876610.94949999999</v>
      </c>
      <c r="E6" s="6">
        <v>71151329.747099996</v>
      </c>
      <c r="F6" s="6">
        <v>14893.2601395492</v>
      </c>
      <c r="G6" s="6">
        <v>88156.563249262501</v>
      </c>
      <c r="H6" s="6">
        <v>4937.3814700000003</v>
      </c>
      <c r="I6" s="6">
        <v>17027.1302</v>
      </c>
      <c r="J6" s="6">
        <v>12406840.4</v>
      </c>
      <c r="K6" s="6">
        <v>-5057374.23259426</v>
      </c>
      <c r="L6" s="6">
        <v>-52073.1563245492</v>
      </c>
      <c r="M6" s="6">
        <v>-245215189.180199</v>
      </c>
      <c r="N6" s="6">
        <v>-5057374.23259426</v>
      </c>
      <c r="O6" s="6">
        <v>-52073.1563245492</v>
      </c>
      <c r="P6" s="6">
        <v>-245215189.180199</v>
      </c>
      <c r="Q6" s="7">
        <f t="shared" si="0"/>
        <v>0</v>
      </c>
      <c r="R6" s="7">
        <f t="shared" si="1"/>
        <v>0</v>
      </c>
      <c r="S6" s="7">
        <f t="shared" si="2"/>
        <v>0</v>
      </c>
      <c r="T6" s="6"/>
      <c r="U6" s="8">
        <f t="shared" si="3"/>
        <v>0</v>
      </c>
      <c r="V6" s="8">
        <f t="shared" si="4"/>
        <v>0</v>
      </c>
      <c r="W6" s="8">
        <f t="shared" si="5"/>
        <v>0</v>
      </c>
      <c r="X6" s="7">
        <f t="shared" si="6"/>
        <v>0</v>
      </c>
      <c r="Y6" s="7">
        <f t="shared" si="7"/>
        <v>0</v>
      </c>
      <c r="Z6" s="7">
        <f t="shared" si="8"/>
        <v>0</v>
      </c>
      <c r="AB6" s="7">
        <f t="shared" si="9"/>
        <v>0</v>
      </c>
      <c r="AC6" s="7">
        <f t="shared" si="10"/>
        <v>0</v>
      </c>
      <c r="AD6" s="7">
        <f t="shared" si="11"/>
        <v>0</v>
      </c>
      <c r="AF6" s="9">
        <f t="shared" si="12"/>
        <v>0</v>
      </c>
      <c r="AG6" s="9">
        <f t="shared" si="13"/>
        <v>0</v>
      </c>
      <c r="AH6" s="9">
        <f t="shared" si="14"/>
        <v>0</v>
      </c>
      <c r="AJ6" s="7">
        <f t="shared" si="15"/>
        <v>0</v>
      </c>
      <c r="AK6" s="7">
        <f t="shared" si="16"/>
        <v>0</v>
      </c>
      <c r="AL6" s="7">
        <f t="shared" si="17"/>
        <v>0</v>
      </c>
    </row>
    <row r="7" spans="1:43" x14ac:dyDescent="0.2">
      <c r="A7" s="5" t="s">
        <v>27</v>
      </c>
      <c r="B7" s="6">
        <v>44855.114099999999</v>
      </c>
      <c r="C7" s="6">
        <v>54380.292999999998</v>
      </c>
      <c r="D7" s="6">
        <v>669055.30420000001</v>
      </c>
      <c r="E7" s="6">
        <v>28019761.9758</v>
      </c>
      <c r="F7" s="6">
        <v>22942.814000483399</v>
      </c>
      <c r="G7" s="6">
        <v>173033.373074312</v>
      </c>
      <c r="H7" s="6">
        <v>229.546728</v>
      </c>
      <c r="I7" s="6">
        <v>947.62828100000002</v>
      </c>
      <c r="J7" s="6">
        <v>564279.924</v>
      </c>
      <c r="K7" s="6">
        <v>-269654.866561312</v>
      </c>
      <c r="L7" s="6">
        <v>17532.3936285165</v>
      </c>
      <c r="M7" s="6">
        <v>-13417392.4297799</v>
      </c>
      <c r="N7" s="6">
        <v>-269883.89456131199</v>
      </c>
      <c r="O7" s="6">
        <v>17446.528028516499</v>
      </c>
      <c r="P7" s="6">
        <v>-13441405.779379999</v>
      </c>
      <c r="Q7" s="7">
        <f t="shared" si="0"/>
        <v>1.3092720415918647E-2</v>
      </c>
      <c r="R7" s="7">
        <f t="shared" si="1"/>
        <v>0</v>
      </c>
      <c r="S7" s="7">
        <f t="shared" si="2"/>
        <v>0</v>
      </c>
      <c r="T7" s="6"/>
      <c r="U7" s="8">
        <f t="shared" si="3"/>
        <v>85.865600000000995</v>
      </c>
      <c r="V7" s="8">
        <f t="shared" si="4"/>
        <v>229.02799999999115</v>
      </c>
      <c r="W7" s="8">
        <f t="shared" si="5"/>
        <v>24013.349600099027</v>
      </c>
      <c r="X7" s="7">
        <f t="shared" si="6"/>
        <v>4.8975400518238591E-3</v>
      </c>
      <c r="Y7" s="7">
        <f t="shared" si="7"/>
        <v>0</v>
      </c>
      <c r="Z7" s="7">
        <f t="shared" si="8"/>
        <v>0</v>
      </c>
      <c r="AB7" s="7">
        <f t="shared" si="9"/>
        <v>0.3224034417857311</v>
      </c>
      <c r="AC7" s="7">
        <f t="shared" si="10"/>
        <v>0</v>
      </c>
      <c r="AD7" s="7">
        <f t="shared" si="11"/>
        <v>0</v>
      </c>
      <c r="AF7" s="9">
        <f t="shared" si="12"/>
        <v>0.32082445801673964</v>
      </c>
      <c r="AG7" s="9">
        <f t="shared" si="13"/>
        <v>0</v>
      </c>
      <c r="AH7" s="9">
        <f t="shared" si="14"/>
        <v>0</v>
      </c>
      <c r="AJ7" s="7">
        <f t="shared" si="15"/>
        <v>0.99510245994817614</v>
      </c>
      <c r="AK7" s="7">
        <f t="shared" si="16"/>
        <v>0</v>
      </c>
      <c r="AL7" s="7">
        <f t="shared" si="17"/>
        <v>0</v>
      </c>
    </row>
    <row r="8" spans="1:43" x14ac:dyDescent="0.2">
      <c r="A8" s="5" t="s">
        <v>28</v>
      </c>
      <c r="B8" s="6">
        <v>198029.76809999999</v>
      </c>
      <c r="C8" s="6">
        <v>59959.626900000003</v>
      </c>
      <c r="D8" s="6">
        <v>534461.61479999998</v>
      </c>
      <c r="E8" s="6">
        <v>54479310.539099999</v>
      </c>
      <c r="F8" s="6">
        <v>16246.0074273396</v>
      </c>
      <c r="G8" s="6">
        <v>90584.748380838704</v>
      </c>
      <c r="H8" s="6">
        <v>2013.51521</v>
      </c>
      <c r="I8" s="6">
        <v>7256.9358199999997</v>
      </c>
      <c r="J8" s="6">
        <v>4280859.6100000003</v>
      </c>
      <c r="K8" s="6">
        <v>-2936491.2750478298</v>
      </c>
      <c r="L8" s="6">
        <v>-17675.6086383396</v>
      </c>
      <c r="M8" s="6">
        <v>-128460589.23167901</v>
      </c>
      <c r="N8" s="6">
        <v>-2936491.2750478298</v>
      </c>
      <c r="O8" s="6">
        <v>-17675.6086383396</v>
      </c>
      <c r="P8" s="6">
        <v>-128460589.23167901</v>
      </c>
      <c r="Q8" s="7">
        <f t="shared" si="0"/>
        <v>0</v>
      </c>
      <c r="R8" s="7">
        <f t="shared" si="1"/>
        <v>0</v>
      </c>
      <c r="S8" s="7">
        <f t="shared" si="2"/>
        <v>0</v>
      </c>
      <c r="T8" s="6"/>
      <c r="U8" s="8">
        <f t="shared" si="3"/>
        <v>0</v>
      </c>
      <c r="V8" s="8">
        <f t="shared" si="4"/>
        <v>0</v>
      </c>
      <c r="W8" s="8">
        <f t="shared" si="5"/>
        <v>0</v>
      </c>
      <c r="X8" s="7">
        <f t="shared" si="6"/>
        <v>0</v>
      </c>
      <c r="Y8" s="7">
        <f t="shared" si="7"/>
        <v>0</v>
      </c>
      <c r="Z8" s="7">
        <f t="shared" si="8"/>
        <v>0</v>
      </c>
      <c r="AB8" s="7">
        <f t="shared" si="9"/>
        <v>0</v>
      </c>
      <c r="AC8" s="7">
        <f t="shared" si="10"/>
        <v>0</v>
      </c>
      <c r="AD8" s="7">
        <f t="shared" si="11"/>
        <v>0</v>
      </c>
      <c r="AF8" s="9">
        <f t="shared" si="12"/>
        <v>0</v>
      </c>
      <c r="AG8" s="9">
        <f t="shared" si="13"/>
        <v>0</v>
      </c>
      <c r="AH8" s="9">
        <f t="shared" si="14"/>
        <v>0</v>
      </c>
      <c r="AJ8" s="7">
        <f t="shared" si="15"/>
        <v>0</v>
      </c>
      <c r="AK8" s="7">
        <f t="shared" si="16"/>
        <v>0</v>
      </c>
      <c r="AL8" s="7">
        <f t="shared" si="17"/>
        <v>0</v>
      </c>
    </row>
    <row r="9" spans="1:43" x14ac:dyDescent="0.2">
      <c r="A9" s="5" t="s">
        <v>29</v>
      </c>
      <c r="B9" s="6">
        <v>37411.094599999997</v>
      </c>
      <c r="C9" s="6">
        <v>59371.829299999998</v>
      </c>
      <c r="D9" s="6">
        <v>372053.88919999998</v>
      </c>
      <c r="E9" s="6">
        <v>41086618.125299998</v>
      </c>
      <c r="F9" s="6">
        <v>42784.284219049499</v>
      </c>
      <c r="G9" s="6">
        <v>64410.390859483799</v>
      </c>
      <c r="H9" s="6">
        <v>0</v>
      </c>
      <c r="I9" s="6">
        <v>0</v>
      </c>
      <c r="J9" s="6">
        <v>0</v>
      </c>
      <c r="K9" s="6">
        <v>-330963.886481483</v>
      </c>
      <c r="L9" s="6">
        <v>4990.1057549504703</v>
      </c>
      <c r="M9" s="6">
        <v>6526248.9338199999</v>
      </c>
      <c r="N9" s="6">
        <v>-332206.399981483</v>
      </c>
      <c r="O9" s="6">
        <v>4605.09705495047</v>
      </c>
      <c r="P9" s="6">
        <v>5737168.4243200002</v>
      </c>
      <c r="Q9" s="7">
        <f t="shared" si="0"/>
        <v>0</v>
      </c>
      <c r="R9" s="7">
        <f t="shared" si="1"/>
        <v>0</v>
      </c>
      <c r="S9" s="7">
        <f t="shared" si="2"/>
        <v>0</v>
      </c>
      <c r="T9" s="6"/>
      <c r="U9" s="8">
        <f t="shared" si="3"/>
        <v>385.00870000000032</v>
      </c>
      <c r="V9" s="8">
        <f t="shared" si="4"/>
        <v>1242.5135000000009</v>
      </c>
      <c r="W9" s="8">
        <f t="shared" si="5"/>
        <v>789080.50949999969</v>
      </c>
      <c r="X9" s="7">
        <f t="shared" si="6"/>
        <v>7.7154416941574766E-2</v>
      </c>
      <c r="Y9" s="7">
        <f t="shared" si="7"/>
        <v>0</v>
      </c>
      <c r="Z9" s="7">
        <f t="shared" si="8"/>
        <v>0.12090873601386337</v>
      </c>
      <c r="AB9" s="7">
        <f t="shared" si="9"/>
        <v>8.4048374688540553E-2</v>
      </c>
      <c r="AC9" s="7">
        <f t="shared" si="10"/>
        <v>0</v>
      </c>
      <c r="AD9" s="7">
        <f t="shared" si="11"/>
        <v>0.15884122937344694</v>
      </c>
      <c r="AF9" s="9">
        <f t="shared" si="12"/>
        <v>7.7563671344559201E-2</v>
      </c>
      <c r="AG9" s="9">
        <f t="shared" si="13"/>
        <v>0</v>
      </c>
      <c r="AH9" s="9">
        <f t="shared" si="14"/>
        <v>0.13963593710301533</v>
      </c>
      <c r="AJ9" s="7">
        <f t="shared" si="15"/>
        <v>0.92284558305842523</v>
      </c>
      <c r="AK9" s="7">
        <f t="shared" si="16"/>
        <v>0</v>
      </c>
      <c r="AL9" s="7">
        <f t="shared" si="17"/>
        <v>0.87909126398613657</v>
      </c>
    </row>
    <row r="10" spans="1:43" x14ac:dyDescent="0.2">
      <c r="A10" s="5" t="s">
        <v>30</v>
      </c>
      <c r="B10" s="6">
        <v>1945875.5637000001</v>
      </c>
      <c r="C10" s="6">
        <v>2891730.9064000002</v>
      </c>
      <c r="D10" s="6">
        <v>34825029.269299999</v>
      </c>
      <c r="E10" s="6">
        <v>1058436714.5746</v>
      </c>
      <c r="F10" s="6">
        <v>2048578.43267395</v>
      </c>
      <c r="G10" s="6">
        <v>21901800.117678698</v>
      </c>
      <c r="H10" s="6">
        <v>372.300433</v>
      </c>
      <c r="I10" s="6">
        <v>1643.74342</v>
      </c>
      <c r="J10" s="6">
        <v>771726.35600000003</v>
      </c>
      <c r="K10" s="6">
        <v>-20292866.720737699</v>
      </c>
      <c r="L10" s="6">
        <v>239931.048979049</v>
      </c>
      <c r="M10" s="6">
        <v>-739163131.17145896</v>
      </c>
      <c r="N10" s="6">
        <v>-20293460.6501377</v>
      </c>
      <c r="O10" s="6">
        <v>239663.62337904901</v>
      </c>
      <c r="P10" s="6">
        <v>-739306724.69255996</v>
      </c>
      <c r="Q10" s="7">
        <f t="shared" si="0"/>
        <v>1.551697600557357E-3</v>
      </c>
      <c r="R10" s="7">
        <f t="shared" si="1"/>
        <v>0</v>
      </c>
      <c r="S10" s="7">
        <f t="shared" si="2"/>
        <v>0</v>
      </c>
      <c r="T10" s="6"/>
      <c r="U10" s="8">
        <f t="shared" si="3"/>
        <v>267.42559999998775</v>
      </c>
      <c r="V10" s="8">
        <f t="shared" si="4"/>
        <v>593.92940000072122</v>
      </c>
      <c r="W10" s="8">
        <f t="shared" si="5"/>
        <v>143593.52110099792</v>
      </c>
      <c r="X10" s="7">
        <f t="shared" si="6"/>
        <v>1.1145935515137918E-3</v>
      </c>
      <c r="Y10" s="7">
        <f t="shared" si="7"/>
        <v>0</v>
      </c>
      <c r="Z10" s="7">
        <f t="shared" si="8"/>
        <v>0</v>
      </c>
      <c r="AB10" s="7">
        <f t="shared" si="9"/>
        <v>8.2971430172853161E-2</v>
      </c>
      <c r="AC10" s="7">
        <f t="shared" si="10"/>
        <v>0</v>
      </c>
      <c r="AD10" s="7">
        <f t="shared" si="11"/>
        <v>0</v>
      </c>
      <c r="AF10" s="9">
        <f t="shared" si="12"/>
        <v>8.2878950751822625E-2</v>
      </c>
      <c r="AG10" s="9">
        <f t="shared" si="13"/>
        <v>0</v>
      </c>
      <c r="AH10" s="9">
        <f t="shared" si="14"/>
        <v>0</v>
      </c>
      <c r="AJ10" s="7">
        <f t="shared" si="15"/>
        <v>0.99888540644848622</v>
      </c>
      <c r="AK10" s="7">
        <f t="shared" si="16"/>
        <v>0</v>
      </c>
      <c r="AL10" s="7">
        <f t="shared" si="17"/>
        <v>0</v>
      </c>
    </row>
    <row r="11" spans="1:43" ht="32" x14ac:dyDescent="0.2">
      <c r="H11" s="1"/>
      <c r="I11" s="1"/>
      <c r="J11" s="1"/>
      <c r="U11" s="2" t="s">
        <v>31</v>
      </c>
      <c r="V11" s="2" t="s">
        <v>32</v>
      </c>
      <c r="W11" s="2" t="s">
        <v>33</v>
      </c>
    </row>
    <row r="12" spans="1:43" x14ac:dyDescent="0.2">
      <c r="A12" s="10" t="s">
        <v>34</v>
      </c>
      <c r="B12" s="8">
        <f>SUM(B2:B10)</f>
        <v>3646158.0427999999</v>
      </c>
      <c r="C12" s="8">
        <f t="shared" ref="C12:P12" si="18">SUM(C2:C10)</f>
        <v>3875750.5155000002</v>
      </c>
      <c r="D12" s="8">
        <f t="shared" si="18"/>
        <v>47240151.480099998</v>
      </c>
      <c r="E12" s="8">
        <f t="shared" si="18"/>
        <v>1767544525.6056001</v>
      </c>
      <c r="F12" s="8">
        <f t="shared" si="18"/>
        <v>2498104.7413898739</v>
      </c>
      <c r="G12" s="8">
        <f t="shared" si="18"/>
        <v>25855545.810560826</v>
      </c>
      <c r="H12" s="8">
        <f t="shared" si="18"/>
        <v>9721.3308952000007</v>
      </c>
      <c r="I12" s="8">
        <f t="shared" si="18"/>
        <v>39769.383969000002</v>
      </c>
      <c r="J12" s="8">
        <f t="shared" si="18"/>
        <v>26767405.586999994</v>
      </c>
      <c r="K12" s="8">
        <f t="shared" si="18"/>
        <v>-40855312.12105681</v>
      </c>
      <c r="L12" s="8">
        <f t="shared" si="18"/>
        <v>247336.78084212405</v>
      </c>
      <c r="M12" s="8">
        <f t="shared" si="18"/>
        <v>-1600776274.3330364</v>
      </c>
      <c r="N12" s="8">
        <f t="shared" si="18"/>
        <v>-40909597.558356822</v>
      </c>
      <c r="O12" s="8">
        <f t="shared" si="18"/>
        <v>231230.28734212409</v>
      </c>
      <c r="P12" s="8">
        <f t="shared" si="18"/>
        <v>-1613370526.0491376</v>
      </c>
      <c r="U12" s="8">
        <f>L12-O12</f>
        <v>16106.493499999953</v>
      </c>
      <c r="V12" s="8">
        <f>K12-N12</f>
        <v>54285.437300011516</v>
      </c>
      <c r="W12" s="8">
        <f>M12-P12</f>
        <v>12594251.71610117</v>
      </c>
      <c r="AB12" s="7">
        <f>IF(L12&lt;0, 0, L12/C12)</f>
        <v>6.381648660123207E-2</v>
      </c>
      <c r="AC12" s="7">
        <f>IF(K12&lt;0, 0, K12/D12)</f>
        <v>0</v>
      </c>
      <c r="AD12" s="7">
        <f>IF(M12&lt;0, 0, M12/E12)</f>
        <v>0</v>
      </c>
      <c r="AF12" s="9">
        <f>IF(O12&lt;0, 0, O12/C12)</f>
        <v>5.9660777033346712E-2</v>
      </c>
      <c r="AG12" s="9">
        <f>IF(N12&lt;0, 0, N12/D12)</f>
        <v>0</v>
      </c>
      <c r="AH12" s="9">
        <f>IF(P12&lt;0, 0, P12/E12)</f>
        <v>0</v>
      </c>
      <c r="AJ12" s="7">
        <f>IF(O12&lt;0, 0, O12/L12)</f>
        <v>0.93488031401896188</v>
      </c>
      <c r="AK12" s="7">
        <f>IF(N12&lt;0, 0, N12/K12)</f>
        <v>0</v>
      </c>
      <c r="AL12" s="7">
        <f>IF(P12&lt;0, 0, P12/M12)</f>
        <v>0</v>
      </c>
    </row>
    <row r="13" spans="1:43" x14ac:dyDescent="0.2">
      <c r="A13" s="11" t="s">
        <v>35</v>
      </c>
      <c r="H13" s="1"/>
      <c r="I13" s="1"/>
      <c r="J13" s="1"/>
      <c r="K13" s="12">
        <f>SUMIF(K2:K10, "&gt;0",K2:K10)</f>
        <v>0</v>
      </c>
      <c r="L13" s="12">
        <f t="shared" ref="L13:P13" si="19">SUMIF(L2:L10, "&gt;0",L2:L10)</f>
        <v>431035.67594338686</v>
      </c>
      <c r="M13" s="12">
        <f t="shared" si="19"/>
        <v>6526248.9338199999</v>
      </c>
      <c r="N13" s="12">
        <f t="shared" si="19"/>
        <v>0</v>
      </c>
      <c r="O13" s="12">
        <f t="shared" si="19"/>
        <v>416267.3949433869</v>
      </c>
      <c r="P13" s="12">
        <f t="shared" si="19"/>
        <v>5737168.4243200002</v>
      </c>
      <c r="AB13" s="7"/>
      <c r="AC13" s="7"/>
      <c r="AD13" s="7"/>
    </row>
    <row r="14" spans="1:43" x14ac:dyDescent="0.2">
      <c r="H14" s="1"/>
      <c r="I14" s="1"/>
      <c r="J14" s="1"/>
      <c r="O14" s="13">
        <f>L13-O13</f>
        <v>14768.280999999959</v>
      </c>
      <c r="P14" s="13">
        <f>M13-P13</f>
        <v>789080.50949999969</v>
      </c>
    </row>
    <row r="15" spans="1:43" x14ac:dyDescent="0.2">
      <c r="H15" s="1"/>
      <c r="I15" s="1"/>
      <c r="J15" s="1"/>
    </row>
    <row r="16" spans="1:43" x14ac:dyDescent="0.2">
      <c r="A16" s="14" t="s">
        <v>36</v>
      </c>
      <c r="B16" s="11" t="s">
        <v>4</v>
      </c>
      <c r="C16" s="11" t="s">
        <v>1</v>
      </c>
      <c r="D16" s="11" t="s">
        <v>2</v>
      </c>
      <c r="E16" s="11" t="s">
        <v>3</v>
      </c>
      <c r="F16" s="11" t="s">
        <v>5</v>
      </c>
      <c r="G16" s="11" t="s">
        <v>6</v>
      </c>
      <c r="H16" s="1"/>
      <c r="I16" s="1"/>
      <c r="J16" s="1"/>
      <c r="K16" s="11" t="s">
        <v>8</v>
      </c>
      <c r="L16" s="11" t="s">
        <v>7</v>
      </c>
      <c r="M16" s="11" t="s">
        <v>9</v>
      </c>
      <c r="N16" s="11" t="s">
        <v>11</v>
      </c>
      <c r="O16" s="11" t="s">
        <v>10</v>
      </c>
      <c r="P16" s="11" t="s">
        <v>12</v>
      </c>
    </row>
    <row r="17" spans="1:38" x14ac:dyDescent="0.2">
      <c r="A17" s="10" t="s">
        <v>62</v>
      </c>
      <c r="B17" s="15">
        <v>3786557</v>
      </c>
      <c r="C17" s="15">
        <v>3928625</v>
      </c>
      <c r="D17" s="15">
        <v>48007920</v>
      </c>
      <c r="E17" s="15">
        <v>1881303000</v>
      </c>
      <c r="F17" s="15">
        <v>2498105</v>
      </c>
      <c r="G17" s="15">
        <v>25855550</v>
      </c>
      <c r="H17" s="15">
        <v>9721.3310000000001</v>
      </c>
      <c r="I17" s="15">
        <v>39769.379999999997</v>
      </c>
      <c r="J17" s="15">
        <v>26767410</v>
      </c>
      <c r="K17" s="15">
        <v>-42484150</v>
      </c>
      <c r="L17" s="15">
        <v>256687.4</v>
      </c>
      <c r="M17" s="15">
        <v>-1616718000</v>
      </c>
      <c r="N17" s="15">
        <v>-42538430</v>
      </c>
      <c r="O17" s="15">
        <v>240580.9</v>
      </c>
      <c r="P17" s="15">
        <v>-1629313000</v>
      </c>
      <c r="U17" s="8">
        <f>L17-O17</f>
        <v>16106.5</v>
      </c>
      <c r="V17" s="8">
        <f>K17-N17</f>
        <v>54280</v>
      </c>
      <c r="W17" s="8">
        <f>M17-P17</f>
        <v>12595000</v>
      </c>
      <c r="AB17" s="7">
        <f>IF(L17&lt;0, 0, L17/C17)</f>
        <v>6.5337719940182629E-2</v>
      </c>
      <c r="AC17" s="7">
        <f>IF(K17&lt;0, 0, K17/D17)</f>
        <v>0</v>
      </c>
      <c r="AD17" s="7">
        <f>IF(M17&lt;0, 0, M17/E17)</f>
        <v>0</v>
      </c>
      <c r="AF17" s="9">
        <f>IF(O17&lt;0, 0, O17/C17)</f>
        <v>6.1237939482643416E-2</v>
      </c>
      <c r="AG17" s="9">
        <f>IF(N17&lt;0, 0, N17/D17)</f>
        <v>0</v>
      </c>
      <c r="AH17" s="9">
        <f>IF(P17&lt;0, 0, P17/E17)</f>
        <v>0</v>
      </c>
      <c r="AJ17" s="7">
        <f>IF(O17&lt;0, 0, O17/L17)</f>
        <v>0.93725247129387734</v>
      </c>
      <c r="AK17" s="7">
        <f>IF(N17&lt;0, 0, N17/K17)</f>
        <v>0</v>
      </c>
      <c r="AL17" s="7">
        <f>IF(P17&lt;0, 0, P17/M17)</f>
        <v>0</v>
      </c>
    </row>
    <row r="18" spans="1:38" x14ac:dyDescent="0.2">
      <c r="C18" s="16">
        <v>2977846.5</v>
      </c>
      <c r="D18" s="16">
        <v>38928854.399999999</v>
      </c>
      <c r="E18" s="16">
        <v>721072098.70000005</v>
      </c>
      <c r="H18" s="1"/>
      <c r="I18" s="1"/>
      <c r="J18" s="1"/>
    </row>
    <row r="19" spans="1:38" x14ac:dyDescent="0.2">
      <c r="C19" s="5">
        <f>O13/C17*100</f>
        <v>10.595752838292963</v>
      </c>
      <c r="D19" s="17"/>
      <c r="E19" s="5">
        <f>M13/E18*100</f>
        <v>0.90507578168479741</v>
      </c>
      <c r="H19" s="18"/>
      <c r="I19" s="1"/>
      <c r="J19" s="1"/>
      <c r="AF19" s="11" t="s">
        <v>37</v>
      </c>
    </row>
    <row r="20" spans="1:38" x14ac:dyDescent="0.2">
      <c r="C20" s="5">
        <f>C17*0.72</f>
        <v>2828610</v>
      </c>
      <c r="D20" s="17"/>
      <c r="H20" s="18"/>
      <c r="I20" s="1"/>
      <c r="J20" s="1"/>
      <c r="AF20" s="19">
        <f t="shared" ref="AF20:AH20" si="20">AB2-AF2</f>
        <v>3.0362679292964601E-2</v>
      </c>
      <c r="AG20" s="19">
        <f t="shared" si="20"/>
        <v>0</v>
      </c>
      <c r="AH20" s="19">
        <f t="shared" si="20"/>
        <v>0</v>
      </c>
    </row>
    <row r="21" spans="1:38" ht="15.75" customHeight="1" x14ac:dyDescent="0.2">
      <c r="D21" s="17"/>
      <c r="H21" s="18"/>
      <c r="I21" s="1"/>
      <c r="J21" s="1"/>
      <c r="AF21" s="19">
        <f t="shared" ref="AF21:AH21" si="21">AB3-AF3</f>
        <v>0</v>
      </c>
      <c r="AG21" s="19">
        <f t="shared" si="21"/>
        <v>0</v>
      </c>
      <c r="AH21" s="19">
        <f t="shared" si="21"/>
        <v>0</v>
      </c>
    </row>
    <row r="22" spans="1:38" ht="15.75" customHeight="1" x14ac:dyDescent="0.2">
      <c r="D22" s="17"/>
      <c r="H22" s="1"/>
      <c r="I22" s="1"/>
      <c r="J22" s="1"/>
      <c r="AF22" s="19">
        <f t="shared" ref="AF22:AH22" si="22">AB4-AF4</f>
        <v>1.6819639728790359E-2</v>
      </c>
      <c r="AG22" s="19">
        <f t="shared" si="22"/>
        <v>0</v>
      </c>
      <c r="AH22" s="19">
        <f t="shared" si="22"/>
        <v>0</v>
      </c>
    </row>
    <row r="23" spans="1:38" s="67" customFormat="1" ht="35" customHeight="1" x14ac:dyDescent="0.2">
      <c r="A23" s="71" t="s">
        <v>60</v>
      </c>
      <c r="B23" s="65" t="s">
        <v>4</v>
      </c>
      <c r="C23" s="65" t="s">
        <v>1</v>
      </c>
      <c r="D23" s="65" t="s">
        <v>2</v>
      </c>
      <c r="E23" s="65" t="s">
        <v>3</v>
      </c>
      <c r="F23" s="65" t="s">
        <v>5</v>
      </c>
      <c r="G23" s="65" t="s">
        <v>6</v>
      </c>
      <c r="H23" s="65" t="s">
        <v>13</v>
      </c>
      <c r="I23" s="65" t="s">
        <v>14</v>
      </c>
      <c r="J23" s="65" t="s">
        <v>15</v>
      </c>
      <c r="K23" s="65" t="s">
        <v>8</v>
      </c>
      <c r="L23" s="65" t="s">
        <v>7</v>
      </c>
      <c r="M23" s="65" t="s">
        <v>9</v>
      </c>
      <c r="N23" s="65" t="s">
        <v>11</v>
      </c>
      <c r="O23" s="65" t="s">
        <v>10</v>
      </c>
      <c r="P23" s="65" t="s">
        <v>12</v>
      </c>
      <c r="AF23" s="68">
        <f t="shared" ref="AF23:AH28" si="23">AB5-AF5</f>
        <v>3.3237493871647872E-2</v>
      </c>
      <c r="AG23" s="68">
        <f t="shared" si="23"/>
        <v>0</v>
      </c>
      <c r="AH23" s="68">
        <f t="shared" si="23"/>
        <v>0</v>
      </c>
    </row>
    <row r="24" spans="1:38" ht="15.75" customHeight="1" x14ac:dyDescent="0.2">
      <c r="A24" s="10" t="s">
        <v>61</v>
      </c>
      <c r="B24" s="15">
        <v>140398.69289999999</v>
      </c>
      <c r="C24" s="15">
        <v>52874.181400000001</v>
      </c>
      <c r="D24" s="15">
        <v>767771.67220000003</v>
      </c>
      <c r="E24" s="15">
        <v>113758317.4991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-1628834.0156030001</v>
      </c>
      <c r="L24" s="15">
        <v>9350.58660099999</v>
      </c>
      <c r="M24" s="15">
        <v>-15941995.001919899</v>
      </c>
      <c r="N24" s="15">
        <v>-1628834.0156030001</v>
      </c>
      <c r="O24" s="15">
        <v>9350.58660099999</v>
      </c>
      <c r="P24" s="15">
        <v>-15941995.001919899</v>
      </c>
      <c r="AF24" s="19">
        <f t="shared" si="23"/>
        <v>0</v>
      </c>
      <c r="AG24" s="19">
        <f t="shared" si="23"/>
        <v>0</v>
      </c>
      <c r="AH24" s="19">
        <f t="shared" si="23"/>
        <v>0</v>
      </c>
    </row>
    <row r="25" spans="1:38" ht="15.75" customHeight="1" x14ac:dyDescent="0.2">
      <c r="B25" s="69">
        <f>B17-B24</f>
        <v>3646158.3070999999</v>
      </c>
      <c r="C25" s="69">
        <f t="shared" ref="C25:L25" si="24">C17-C24</f>
        <v>3875750.8185999999</v>
      </c>
      <c r="D25" s="69">
        <f t="shared" si="24"/>
        <v>47240148.327799998</v>
      </c>
      <c r="E25" s="69">
        <f t="shared" si="24"/>
        <v>1767544682.5009</v>
      </c>
      <c r="F25" s="69">
        <f t="shared" si="24"/>
        <v>2498105</v>
      </c>
      <c r="G25" s="69">
        <f t="shared" si="24"/>
        <v>25855550</v>
      </c>
      <c r="H25" s="69">
        <f t="shared" si="24"/>
        <v>9721.3310000000001</v>
      </c>
      <c r="I25" s="69">
        <f t="shared" si="24"/>
        <v>39769.379999999997</v>
      </c>
      <c r="J25" s="69">
        <f t="shared" si="24"/>
        <v>26767410</v>
      </c>
      <c r="K25" s="69">
        <f t="shared" si="24"/>
        <v>-40855315.984397002</v>
      </c>
      <c r="L25" s="69">
        <f t="shared" si="24"/>
        <v>247336.81339900001</v>
      </c>
      <c r="M25" s="69">
        <f>M17-M24</f>
        <v>-1600776004.99808</v>
      </c>
      <c r="N25" s="69">
        <f t="shared" ref="N25" si="25">N17-N24</f>
        <v>-40909595.984397002</v>
      </c>
      <c r="O25" s="69">
        <f t="shared" ref="O25" si="26">O17-O24</f>
        <v>231230.31339900001</v>
      </c>
      <c r="P25" s="69">
        <f t="shared" ref="P25" si="27">P17-P24</f>
        <v>-1613371004.99808</v>
      </c>
      <c r="AF25" s="19">
        <f t="shared" si="23"/>
        <v>1.5789837689914599E-3</v>
      </c>
      <c r="AG25" s="19">
        <f t="shared" si="23"/>
        <v>0</v>
      </c>
      <c r="AH25" s="19">
        <f t="shared" si="23"/>
        <v>0</v>
      </c>
    </row>
    <row r="26" spans="1:38" ht="15.75" customHeight="1" x14ac:dyDescent="0.2">
      <c r="H26" s="1"/>
      <c r="I26" s="1"/>
      <c r="J26" s="1"/>
      <c r="AF26" s="19">
        <f t="shared" si="23"/>
        <v>0</v>
      </c>
      <c r="AG26" s="19">
        <f t="shared" si="23"/>
        <v>0</v>
      </c>
      <c r="AH26" s="19">
        <f t="shared" si="23"/>
        <v>0</v>
      </c>
    </row>
    <row r="27" spans="1:38" ht="15.75" customHeight="1" x14ac:dyDescent="0.2">
      <c r="A27" s="70" t="s">
        <v>59</v>
      </c>
      <c r="B27" s="66" t="s">
        <v>4</v>
      </c>
      <c r="C27" s="66" t="s">
        <v>1</v>
      </c>
      <c r="D27" s="66" t="s">
        <v>2</v>
      </c>
      <c r="E27" s="66" t="s">
        <v>3</v>
      </c>
      <c r="F27" s="66" t="s">
        <v>5</v>
      </c>
      <c r="G27" s="66" t="s">
        <v>6</v>
      </c>
      <c r="H27" s="66" t="s">
        <v>13</v>
      </c>
      <c r="I27" s="66" t="s">
        <v>14</v>
      </c>
      <c r="J27" s="66" t="s">
        <v>15</v>
      </c>
      <c r="K27" s="66" t="s">
        <v>8</v>
      </c>
      <c r="L27" s="66" t="s">
        <v>7</v>
      </c>
      <c r="M27" s="66" t="s">
        <v>9</v>
      </c>
      <c r="N27" s="66" t="s">
        <v>11</v>
      </c>
      <c r="O27" s="66" t="s">
        <v>10</v>
      </c>
      <c r="P27" s="66" t="s">
        <v>12</v>
      </c>
      <c r="AF27" s="19">
        <f t="shared" si="23"/>
        <v>6.4847033439813517E-3</v>
      </c>
      <c r="AG27" s="19">
        <f t="shared" si="23"/>
        <v>0</v>
      </c>
      <c r="AH27" s="19">
        <f t="shared" si="23"/>
        <v>1.9205292270431606E-2</v>
      </c>
    </row>
    <row r="28" spans="1:38" ht="15.75" customHeight="1" x14ac:dyDescent="0.2">
      <c r="A28" s="70" t="s">
        <v>49</v>
      </c>
      <c r="B28" s="15">
        <v>3368531.7773000002</v>
      </c>
      <c r="C28" s="15">
        <v>3842763.9431999899</v>
      </c>
      <c r="D28" s="15">
        <v>46520034.300399996</v>
      </c>
      <c r="E28" s="15">
        <v>1699502256.0774901</v>
      </c>
      <c r="F28" s="15">
        <v>2498104.7413898702</v>
      </c>
      <c r="G28" s="15">
        <v>25855545.810560901</v>
      </c>
      <c r="H28" s="15">
        <v>8867.2117734089497</v>
      </c>
      <c r="I28" s="15">
        <v>35071.709744670297</v>
      </c>
      <c r="J28" s="15">
        <v>22846751.408908501</v>
      </c>
      <c r="K28" s="15">
        <v>-36836348.9486719</v>
      </c>
      <c r="L28" s="15">
        <v>300414.35084712401</v>
      </c>
      <c r="M28" s="15">
        <v>-1412347399.7922399</v>
      </c>
      <c r="N28" s="15">
        <v>-36890634.2906719</v>
      </c>
      <c r="O28" s="15">
        <v>284307.87944712403</v>
      </c>
      <c r="P28" s="15">
        <v>-1424941644.19593</v>
      </c>
      <c r="AF28" s="19">
        <f t="shared" si="23"/>
        <v>9.2479421030536302E-5</v>
      </c>
      <c r="AG28" s="19">
        <f t="shared" si="23"/>
        <v>0</v>
      </c>
      <c r="AH28" s="19">
        <f t="shared" si="23"/>
        <v>0</v>
      </c>
    </row>
    <row r="29" spans="1:38" ht="15.75" customHeight="1" x14ac:dyDescent="0.2">
      <c r="H29" s="1"/>
      <c r="I29" s="1"/>
      <c r="J29" s="1"/>
    </row>
    <row r="30" spans="1:38" ht="15.75" customHeight="1" x14ac:dyDescent="0.15">
      <c r="A30" s="70" t="s">
        <v>65</v>
      </c>
      <c r="B30" s="76">
        <f>SUM(B2:B9)</f>
        <v>1700282.4790999999</v>
      </c>
      <c r="C30" s="76">
        <f t="shared" ref="C30:L30" si="28">SUM(C2:C9)</f>
        <v>984019.60909999989</v>
      </c>
      <c r="D30" s="76">
        <f t="shared" si="28"/>
        <v>12415122.2108</v>
      </c>
      <c r="E30" s="76">
        <f t="shared" si="28"/>
        <v>709107811.03100014</v>
      </c>
      <c r="F30" s="76">
        <f t="shared" si="28"/>
        <v>449526.30871592398</v>
      </c>
      <c r="G30" s="76">
        <f t="shared" si="28"/>
        <v>3953745.6928821271</v>
      </c>
      <c r="H30" s="76">
        <f t="shared" si="28"/>
        <v>9349.0304622000003</v>
      </c>
      <c r="I30" s="76">
        <f t="shared" si="28"/>
        <v>38125.640549000003</v>
      </c>
      <c r="J30" s="76">
        <f t="shared" si="28"/>
        <v>25995679.230999995</v>
      </c>
      <c r="K30" s="76">
        <f t="shared" si="28"/>
        <v>-20562445.400319114</v>
      </c>
      <c r="L30" s="76">
        <f t="shared" si="28"/>
        <v>7405.7318630750606</v>
      </c>
      <c r="M30" s="76">
        <f>SUM(M2:M9)</f>
        <v>-861613143.16157758</v>
      </c>
      <c r="N30" s="76">
        <f t="shared" ref="N30:P30" si="29">SUM(N2:N9)</f>
        <v>-20616136.908219118</v>
      </c>
      <c r="O30" s="76">
        <f t="shared" si="29"/>
        <v>-8433.336036924924</v>
      </c>
      <c r="P30" s="76">
        <f t="shared" si="29"/>
        <v>-874063801.35657763</v>
      </c>
    </row>
    <row r="31" spans="1:38" ht="15.75" customHeight="1" x14ac:dyDescent="0.15">
      <c r="A31" s="70" t="s">
        <v>63</v>
      </c>
      <c r="B31" s="76">
        <f>B10</f>
        <v>1945875.5637000001</v>
      </c>
      <c r="C31" s="76">
        <f t="shared" ref="C31:L31" si="30">C10</f>
        <v>2891730.9064000002</v>
      </c>
      <c r="D31" s="76">
        <f t="shared" si="30"/>
        <v>34825029.269299999</v>
      </c>
      <c r="E31" s="76">
        <f t="shared" si="30"/>
        <v>1058436714.5746</v>
      </c>
      <c r="F31" s="76">
        <f t="shared" si="30"/>
        <v>2048578.43267395</v>
      </c>
      <c r="G31" s="76">
        <f t="shared" si="30"/>
        <v>21901800.117678698</v>
      </c>
      <c r="H31" s="76">
        <f t="shared" si="30"/>
        <v>372.300433</v>
      </c>
      <c r="I31" s="76">
        <f t="shared" si="30"/>
        <v>1643.74342</v>
      </c>
      <c r="J31" s="76">
        <f t="shared" si="30"/>
        <v>771726.35600000003</v>
      </c>
      <c r="K31" s="76">
        <f t="shared" si="30"/>
        <v>-20292866.720737699</v>
      </c>
      <c r="L31" s="76">
        <f t="shared" si="30"/>
        <v>239931.048979049</v>
      </c>
      <c r="M31" s="76">
        <f>M10</f>
        <v>-739163131.17145896</v>
      </c>
      <c r="N31" s="76">
        <f t="shared" ref="N31:P31" si="31">N10</f>
        <v>-20293460.6501377</v>
      </c>
      <c r="O31" s="76">
        <f t="shared" si="31"/>
        <v>239663.62337904901</v>
      </c>
      <c r="P31" s="76">
        <f t="shared" si="31"/>
        <v>-739306724.69255996</v>
      </c>
    </row>
    <row r="32" spans="1:38" ht="15.75" customHeight="1" x14ac:dyDescent="0.15">
      <c r="A32" s="70" t="s">
        <v>64</v>
      </c>
      <c r="B32" s="76">
        <f>B17-B12</f>
        <v>140398.95720000006</v>
      </c>
      <c r="C32" s="76">
        <f t="shared" ref="C32:L32" si="32">C17-C12</f>
        <v>52874.484499999788</v>
      </c>
      <c r="D32" s="76">
        <f t="shared" si="32"/>
        <v>767768.51990000159</v>
      </c>
      <c r="E32" s="76">
        <f t="shared" si="32"/>
        <v>113758474.39439988</v>
      </c>
      <c r="F32" s="76">
        <f t="shared" si="32"/>
        <v>0.25861012609675527</v>
      </c>
      <c r="G32" s="76">
        <f t="shared" si="32"/>
        <v>4.1894391737878323</v>
      </c>
      <c r="H32" s="76">
        <f t="shared" si="32"/>
        <v>1.0479999946255703E-4</v>
      </c>
      <c r="I32" s="76">
        <f t="shared" si="32"/>
        <v>-3.969000004872214E-3</v>
      </c>
      <c r="J32" s="76">
        <f t="shared" si="32"/>
        <v>4.4130000062286854</v>
      </c>
      <c r="K32" s="76">
        <f t="shared" si="32"/>
        <v>-1628837.87894319</v>
      </c>
      <c r="L32" s="76">
        <f t="shared" si="32"/>
        <v>9350.6191578759463</v>
      </c>
      <c r="M32" s="76">
        <f>M17-M12</f>
        <v>-15941725.666963577</v>
      </c>
      <c r="N32" s="76">
        <f t="shared" ref="N32:P32" si="33">N17-N12</f>
        <v>-1628832.4416431785</v>
      </c>
      <c r="O32" s="76">
        <f t="shared" si="33"/>
        <v>9350.6126578758995</v>
      </c>
      <c r="P32" s="76">
        <f t="shared" si="33"/>
        <v>-15942473.950862408</v>
      </c>
    </row>
    <row r="33" spans="8:10" ht="15.75" customHeight="1" x14ac:dyDescent="0.2">
      <c r="H33" s="1"/>
      <c r="I33" s="1"/>
      <c r="J33" s="1"/>
    </row>
    <row r="34" spans="8:10" ht="15.75" customHeight="1" x14ac:dyDescent="0.2">
      <c r="H34" s="1"/>
      <c r="I34" s="1"/>
      <c r="J34" s="1"/>
    </row>
    <row r="35" spans="8:10" ht="15.75" customHeight="1" x14ac:dyDescent="0.2">
      <c r="H35" s="1"/>
      <c r="I35" s="1"/>
      <c r="J35" s="1"/>
    </row>
    <row r="36" spans="8:10" ht="15.75" customHeight="1" x14ac:dyDescent="0.2">
      <c r="H36" s="1"/>
      <c r="I36" s="1"/>
      <c r="J36" s="1"/>
    </row>
    <row r="37" spans="8:10" ht="15.75" customHeight="1" x14ac:dyDescent="0.2">
      <c r="H37" s="1"/>
      <c r="I37" s="1"/>
      <c r="J37" s="1"/>
    </row>
    <row r="38" spans="8:10" ht="15.75" customHeight="1" x14ac:dyDescent="0.2">
      <c r="H38" s="1"/>
      <c r="I38" s="1"/>
      <c r="J38" s="1"/>
    </row>
    <row r="39" spans="8:10" ht="15.75" customHeight="1" x14ac:dyDescent="0.2">
      <c r="H39" s="1"/>
      <c r="I39" s="1"/>
      <c r="J39" s="1"/>
    </row>
    <row r="40" spans="8:10" ht="15.75" customHeight="1" x14ac:dyDescent="0.2">
      <c r="H40" s="1"/>
      <c r="I40" s="1"/>
      <c r="J40" s="1"/>
    </row>
    <row r="41" spans="8:10" ht="15.75" customHeight="1" x14ac:dyDescent="0.2">
      <c r="H41" s="1"/>
      <c r="I41" s="1"/>
      <c r="J41" s="1"/>
    </row>
    <row r="42" spans="8:10" ht="15.75" customHeight="1" x14ac:dyDescent="0.2">
      <c r="H42" s="1"/>
      <c r="I42" s="1"/>
      <c r="J42" s="1"/>
    </row>
    <row r="43" spans="8:10" ht="15.75" customHeight="1" x14ac:dyDescent="0.2">
      <c r="H43" s="1"/>
      <c r="I43" s="1"/>
      <c r="J43" s="1"/>
    </row>
    <row r="44" spans="8:10" ht="15.75" customHeight="1" x14ac:dyDescent="0.2">
      <c r="H44" s="1"/>
      <c r="I44" s="1"/>
      <c r="J44" s="1"/>
    </row>
    <row r="45" spans="8:10" ht="15.75" customHeight="1" x14ac:dyDescent="0.2">
      <c r="H45" s="1"/>
      <c r="I45" s="1"/>
      <c r="J45" s="1"/>
    </row>
    <row r="46" spans="8:10" ht="15.75" customHeight="1" x14ac:dyDescent="0.2">
      <c r="H46" s="1"/>
      <c r="I46" s="1"/>
      <c r="J46" s="1"/>
    </row>
    <row r="47" spans="8:10" ht="15.75" customHeight="1" x14ac:dyDescent="0.2">
      <c r="H47" s="1"/>
      <c r="I47" s="1"/>
      <c r="J47" s="1"/>
    </row>
    <row r="48" spans="8:10" ht="15.75" customHeight="1" x14ac:dyDescent="0.2">
      <c r="H48" s="1"/>
      <c r="I48" s="1"/>
      <c r="J48" s="1"/>
    </row>
    <row r="49" spans="8:10" ht="15.75" customHeight="1" x14ac:dyDescent="0.2">
      <c r="H49" s="1"/>
      <c r="I49" s="1"/>
      <c r="J49" s="1"/>
    </row>
    <row r="50" spans="8:10" ht="15.75" customHeight="1" x14ac:dyDescent="0.2">
      <c r="H50" s="1"/>
      <c r="I50" s="1"/>
      <c r="J50" s="1"/>
    </row>
    <row r="51" spans="8:10" ht="15.75" customHeight="1" x14ac:dyDescent="0.2">
      <c r="H51" s="1"/>
      <c r="I51" s="1"/>
      <c r="J51" s="1"/>
    </row>
    <row r="52" spans="8:10" ht="15.75" customHeight="1" x14ac:dyDescent="0.2">
      <c r="H52" s="1"/>
      <c r="I52" s="1"/>
      <c r="J52" s="1"/>
    </row>
    <row r="53" spans="8:10" ht="15.75" customHeight="1" x14ac:dyDescent="0.2">
      <c r="H53" s="1"/>
      <c r="I53" s="1"/>
      <c r="J53" s="1"/>
    </row>
    <row r="54" spans="8:10" ht="15.75" customHeight="1" x14ac:dyDescent="0.2">
      <c r="H54" s="1"/>
      <c r="I54" s="1"/>
      <c r="J54" s="1"/>
    </row>
    <row r="55" spans="8:10" ht="15.75" customHeight="1" x14ac:dyDescent="0.2">
      <c r="H55" s="1"/>
      <c r="I55" s="1"/>
      <c r="J55" s="1"/>
    </row>
    <row r="56" spans="8:10" ht="15.75" customHeight="1" x14ac:dyDescent="0.2">
      <c r="H56" s="1"/>
      <c r="I56" s="1"/>
      <c r="J56" s="1"/>
    </row>
    <row r="57" spans="8:10" ht="15.75" customHeight="1" x14ac:dyDescent="0.2">
      <c r="H57" s="1"/>
      <c r="I57" s="1"/>
      <c r="J57" s="1"/>
    </row>
    <row r="58" spans="8:10" ht="15.75" customHeight="1" x14ac:dyDescent="0.2">
      <c r="H58" s="1"/>
      <c r="I58" s="1"/>
      <c r="J58" s="1"/>
    </row>
    <row r="59" spans="8:10" ht="15.75" customHeight="1" x14ac:dyDescent="0.2">
      <c r="H59" s="1"/>
      <c r="I59" s="1"/>
      <c r="J59" s="1"/>
    </row>
    <row r="60" spans="8:10" ht="15.75" customHeight="1" x14ac:dyDescent="0.2">
      <c r="H60" s="1"/>
      <c r="I60" s="1"/>
      <c r="J60" s="1"/>
    </row>
    <row r="61" spans="8:10" ht="15.75" customHeight="1" x14ac:dyDescent="0.2">
      <c r="H61" s="1"/>
      <c r="I61" s="1"/>
      <c r="J61" s="1"/>
    </row>
    <row r="62" spans="8:10" ht="15.75" customHeight="1" x14ac:dyDescent="0.2">
      <c r="H62" s="1"/>
      <c r="I62" s="1"/>
      <c r="J62" s="1"/>
    </row>
    <row r="63" spans="8:10" ht="15.75" customHeight="1" x14ac:dyDescent="0.2">
      <c r="H63" s="1"/>
      <c r="I63" s="1"/>
      <c r="J63" s="1"/>
    </row>
    <row r="64" spans="8:10" ht="15.75" customHeight="1" x14ac:dyDescent="0.2">
      <c r="H64" s="1"/>
      <c r="I64" s="1"/>
      <c r="J64" s="1"/>
    </row>
    <row r="65" spans="8:10" ht="15.75" customHeight="1" x14ac:dyDescent="0.2">
      <c r="H65" s="1"/>
      <c r="I65" s="1"/>
      <c r="J65" s="1"/>
    </row>
    <row r="66" spans="8:10" ht="15.75" customHeight="1" x14ac:dyDescent="0.2">
      <c r="H66" s="1"/>
      <c r="I66" s="1"/>
      <c r="J66" s="1"/>
    </row>
    <row r="67" spans="8:10" ht="15.75" customHeight="1" x14ac:dyDescent="0.2">
      <c r="H67" s="1"/>
      <c r="I67" s="1"/>
      <c r="J67" s="1"/>
    </row>
    <row r="68" spans="8:10" ht="15.75" customHeight="1" x14ac:dyDescent="0.2">
      <c r="H68" s="1"/>
      <c r="I68" s="1"/>
      <c r="J68" s="1"/>
    </row>
    <row r="69" spans="8:10" ht="15.75" customHeight="1" x14ac:dyDescent="0.2">
      <c r="H69" s="1"/>
      <c r="I69" s="1"/>
      <c r="J69" s="1"/>
    </row>
    <row r="70" spans="8:10" ht="15.75" customHeight="1" x14ac:dyDescent="0.2">
      <c r="H70" s="1"/>
      <c r="I70" s="1"/>
      <c r="J70" s="1"/>
    </row>
    <row r="71" spans="8:10" ht="15.75" customHeight="1" x14ac:dyDescent="0.2">
      <c r="H71" s="1"/>
      <c r="I71" s="1"/>
      <c r="J71" s="1"/>
    </row>
    <row r="72" spans="8:10" ht="15.75" customHeight="1" x14ac:dyDescent="0.2">
      <c r="H72" s="1"/>
      <c r="I72" s="1"/>
      <c r="J72" s="1"/>
    </row>
    <row r="73" spans="8:10" ht="15.75" customHeight="1" x14ac:dyDescent="0.2">
      <c r="H73" s="1"/>
      <c r="I73" s="1"/>
      <c r="J73" s="1"/>
    </row>
    <row r="74" spans="8:10" ht="15.75" customHeight="1" x14ac:dyDescent="0.2">
      <c r="H74" s="1"/>
      <c r="I74" s="1"/>
      <c r="J74" s="1"/>
    </row>
    <row r="75" spans="8:10" ht="15.75" customHeight="1" x14ac:dyDescent="0.2">
      <c r="H75" s="1"/>
      <c r="I75" s="1"/>
      <c r="J75" s="1"/>
    </row>
    <row r="76" spans="8:10" ht="15.75" customHeight="1" x14ac:dyDescent="0.2">
      <c r="H76" s="1"/>
      <c r="I76" s="1"/>
      <c r="J76" s="1"/>
    </row>
    <row r="77" spans="8:10" ht="15.75" customHeight="1" x14ac:dyDescent="0.2">
      <c r="H77" s="1"/>
      <c r="I77" s="1"/>
      <c r="J77" s="1"/>
    </row>
    <row r="78" spans="8:10" ht="15.75" customHeight="1" x14ac:dyDescent="0.2">
      <c r="H78" s="1"/>
      <c r="I78" s="1"/>
      <c r="J78" s="1"/>
    </row>
    <row r="79" spans="8:10" ht="15.75" customHeight="1" x14ac:dyDescent="0.2">
      <c r="H79" s="1"/>
      <c r="I79" s="1"/>
      <c r="J79" s="1"/>
    </row>
    <row r="80" spans="8:10" ht="15.75" customHeight="1" x14ac:dyDescent="0.2">
      <c r="H80" s="1"/>
      <c r="I80" s="1"/>
      <c r="J80" s="1"/>
    </row>
    <row r="81" spans="8:10" ht="15.75" customHeight="1" x14ac:dyDescent="0.2">
      <c r="H81" s="1"/>
      <c r="I81" s="1"/>
      <c r="J81" s="1"/>
    </row>
    <row r="82" spans="8:10" ht="15.75" customHeight="1" x14ac:dyDescent="0.2">
      <c r="H82" s="1"/>
      <c r="I82" s="1"/>
      <c r="J82" s="1"/>
    </row>
    <row r="83" spans="8:10" ht="15.75" customHeight="1" x14ac:dyDescent="0.2">
      <c r="H83" s="1"/>
      <c r="I83" s="1"/>
      <c r="J83" s="1"/>
    </row>
    <row r="84" spans="8:10" ht="15.75" customHeight="1" x14ac:dyDescent="0.2">
      <c r="H84" s="1"/>
      <c r="I84" s="1"/>
      <c r="J84" s="1"/>
    </row>
    <row r="85" spans="8:10" ht="15.75" customHeight="1" x14ac:dyDescent="0.2">
      <c r="H85" s="1"/>
      <c r="I85" s="1"/>
      <c r="J85" s="1"/>
    </row>
    <row r="86" spans="8:10" ht="15.75" customHeight="1" x14ac:dyDescent="0.2">
      <c r="H86" s="1"/>
      <c r="I86" s="1"/>
      <c r="J86" s="1"/>
    </row>
    <row r="87" spans="8:10" ht="15.75" customHeight="1" x14ac:dyDescent="0.2">
      <c r="H87" s="1"/>
      <c r="I87" s="1"/>
      <c r="J87" s="1"/>
    </row>
    <row r="88" spans="8:10" ht="15.75" customHeight="1" x14ac:dyDescent="0.2">
      <c r="H88" s="1"/>
      <c r="I88" s="1"/>
      <c r="J88" s="1"/>
    </row>
    <row r="89" spans="8:10" ht="15.75" customHeight="1" x14ac:dyDescent="0.2">
      <c r="H89" s="1"/>
      <c r="I89" s="1"/>
      <c r="J89" s="1"/>
    </row>
    <row r="90" spans="8:10" ht="15.75" customHeight="1" x14ac:dyDescent="0.2">
      <c r="H90" s="1"/>
      <c r="I90" s="1"/>
      <c r="J90" s="1"/>
    </row>
    <row r="91" spans="8:10" ht="15.75" customHeight="1" x14ac:dyDescent="0.2">
      <c r="H91" s="1"/>
      <c r="I91" s="1"/>
      <c r="J91" s="1"/>
    </row>
    <row r="92" spans="8:10" ht="15.75" customHeight="1" x14ac:dyDescent="0.2">
      <c r="H92" s="1"/>
      <c r="I92" s="1"/>
      <c r="J92" s="1"/>
    </row>
    <row r="93" spans="8:10" ht="15.75" customHeight="1" x14ac:dyDescent="0.2">
      <c r="H93" s="1"/>
      <c r="I93" s="1"/>
      <c r="J93" s="1"/>
    </row>
    <row r="94" spans="8:10" ht="15.75" customHeight="1" x14ac:dyDescent="0.2">
      <c r="H94" s="1"/>
      <c r="I94" s="1"/>
      <c r="J94" s="1"/>
    </row>
    <row r="95" spans="8:10" ht="15.75" customHeight="1" x14ac:dyDescent="0.2">
      <c r="H95" s="1"/>
      <c r="I95" s="1"/>
      <c r="J95" s="1"/>
    </row>
    <row r="96" spans="8:10" ht="15.75" customHeight="1" x14ac:dyDescent="0.2">
      <c r="H96" s="1"/>
      <c r="I96" s="1"/>
      <c r="J96" s="1"/>
    </row>
    <row r="97" spans="8:10" ht="15.75" customHeight="1" x14ac:dyDescent="0.2">
      <c r="H97" s="1"/>
      <c r="I97" s="1"/>
      <c r="J97" s="1"/>
    </row>
    <row r="98" spans="8:10" ht="15.75" customHeight="1" x14ac:dyDescent="0.2">
      <c r="H98" s="1"/>
      <c r="I98" s="1"/>
      <c r="J98" s="1"/>
    </row>
    <row r="99" spans="8:10" ht="15.75" customHeight="1" x14ac:dyDescent="0.2">
      <c r="H99" s="1"/>
      <c r="I99" s="1"/>
      <c r="J99" s="1"/>
    </row>
    <row r="100" spans="8:10" ht="15.75" customHeight="1" x14ac:dyDescent="0.2">
      <c r="H100" s="1"/>
      <c r="I100" s="1"/>
      <c r="J100" s="1"/>
    </row>
    <row r="101" spans="8:10" ht="15.75" customHeight="1" x14ac:dyDescent="0.2">
      <c r="H101" s="1"/>
      <c r="I101" s="1"/>
      <c r="J101" s="1"/>
    </row>
    <row r="102" spans="8:10" ht="15.75" customHeight="1" x14ac:dyDescent="0.2">
      <c r="H102" s="1"/>
      <c r="I102" s="1"/>
      <c r="J102" s="1"/>
    </row>
    <row r="103" spans="8:10" ht="15.75" customHeight="1" x14ac:dyDescent="0.2">
      <c r="H103" s="1"/>
      <c r="I103" s="1"/>
      <c r="J103" s="1"/>
    </row>
    <row r="104" spans="8:10" ht="15.75" customHeight="1" x14ac:dyDescent="0.2">
      <c r="H104" s="1"/>
      <c r="I104" s="1"/>
      <c r="J104" s="1"/>
    </row>
    <row r="105" spans="8:10" ht="15.75" customHeight="1" x14ac:dyDescent="0.2">
      <c r="H105" s="1"/>
      <c r="I105" s="1"/>
      <c r="J105" s="1"/>
    </row>
    <row r="106" spans="8:10" ht="15.75" customHeight="1" x14ac:dyDescent="0.2">
      <c r="H106" s="1"/>
      <c r="I106" s="1"/>
      <c r="J106" s="1"/>
    </row>
    <row r="107" spans="8:10" ht="15.75" customHeight="1" x14ac:dyDescent="0.2">
      <c r="H107" s="1"/>
      <c r="I107" s="1"/>
      <c r="J107" s="1"/>
    </row>
    <row r="108" spans="8:10" ht="15.75" customHeight="1" x14ac:dyDescent="0.2">
      <c r="H108" s="1"/>
      <c r="I108" s="1"/>
      <c r="J108" s="1"/>
    </row>
    <row r="109" spans="8:10" ht="15.75" customHeight="1" x14ac:dyDescent="0.2">
      <c r="H109" s="1"/>
      <c r="I109" s="1"/>
      <c r="J109" s="1"/>
    </row>
    <row r="110" spans="8:10" ht="15.75" customHeight="1" x14ac:dyDescent="0.2">
      <c r="H110" s="1"/>
      <c r="I110" s="1"/>
      <c r="J110" s="1"/>
    </row>
    <row r="111" spans="8:10" ht="15.75" customHeight="1" x14ac:dyDescent="0.2">
      <c r="H111" s="1"/>
      <c r="I111" s="1"/>
      <c r="J111" s="1"/>
    </row>
    <row r="112" spans="8:10" ht="15.75" customHeight="1" x14ac:dyDescent="0.2">
      <c r="H112" s="1"/>
      <c r="I112" s="1"/>
      <c r="J112" s="1"/>
    </row>
    <row r="113" spans="8:10" ht="15.75" customHeight="1" x14ac:dyDescent="0.2">
      <c r="H113" s="1"/>
      <c r="I113" s="1"/>
      <c r="J113" s="1"/>
    </row>
    <row r="114" spans="8:10" ht="15.75" customHeight="1" x14ac:dyDescent="0.2">
      <c r="H114" s="1"/>
      <c r="I114" s="1"/>
      <c r="J114" s="1"/>
    </row>
    <row r="115" spans="8:10" ht="15.75" customHeight="1" x14ac:dyDescent="0.2">
      <c r="H115" s="1"/>
      <c r="I115" s="1"/>
      <c r="J115" s="1"/>
    </row>
    <row r="116" spans="8:10" ht="15.75" customHeight="1" x14ac:dyDescent="0.2">
      <c r="H116" s="1"/>
      <c r="I116" s="1"/>
      <c r="J116" s="1"/>
    </row>
    <row r="117" spans="8:10" ht="15.75" customHeight="1" x14ac:dyDescent="0.2">
      <c r="H117" s="1"/>
      <c r="I117" s="1"/>
      <c r="J117" s="1"/>
    </row>
    <row r="118" spans="8:10" ht="15.75" customHeight="1" x14ac:dyDescent="0.2">
      <c r="H118" s="1"/>
      <c r="I118" s="1"/>
      <c r="J118" s="1"/>
    </row>
    <row r="119" spans="8:10" ht="15.75" customHeight="1" x14ac:dyDescent="0.2">
      <c r="H119" s="1"/>
      <c r="I119" s="1"/>
      <c r="J119" s="1"/>
    </row>
    <row r="120" spans="8:10" ht="15.75" customHeight="1" x14ac:dyDescent="0.2">
      <c r="H120" s="1"/>
      <c r="I120" s="1"/>
      <c r="J120" s="1"/>
    </row>
    <row r="121" spans="8:10" ht="15.75" customHeight="1" x14ac:dyDescent="0.2">
      <c r="H121" s="1"/>
      <c r="I121" s="1"/>
      <c r="J121" s="1"/>
    </row>
    <row r="122" spans="8:10" ht="15.75" customHeight="1" x14ac:dyDescent="0.2">
      <c r="H122" s="1"/>
      <c r="I122" s="1"/>
      <c r="J122" s="1"/>
    </row>
    <row r="123" spans="8:10" ht="15.75" customHeight="1" x14ac:dyDescent="0.2">
      <c r="H123" s="1"/>
      <c r="I123" s="1"/>
      <c r="J123" s="1"/>
    </row>
    <row r="124" spans="8:10" ht="15.75" customHeight="1" x14ac:dyDescent="0.2">
      <c r="H124" s="1"/>
      <c r="I124" s="1"/>
      <c r="J124" s="1"/>
    </row>
    <row r="125" spans="8:10" ht="15.75" customHeight="1" x14ac:dyDescent="0.2">
      <c r="H125" s="1"/>
      <c r="I125" s="1"/>
      <c r="J125" s="1"/>
    </row>
    <row r="126" spans="8:10" ht="15.75" customHeight="1" x14ac:dyDescent="0.2">
      <c r="H126" s="1"/>
      <c r="I126" s="1"/>
      <c r="J126" s="1"/>
    </row>
    <row r="127" spans="8:10" ht="15.75" customHeight="1" x14ac:dyDescent="0.2">
      <c r="H127" s="1"/>
      <c r="I127" s="1"/>
      <c r="J127" s="1"/>
    </row>
    <row r="128" spans="8:10" ht="15.75" customHeight="1" x14ac:dyDescent="0.2">
      <c r="H128" s="1"/>
      <c r="I128" s="1"/>
      <c r="J128" s="1"/>
    </row>
    <row r="129" spans="8:10" ht="15.75" customHeight="1" x14ac:dyDescent="0.2">
      <c r="H129" s="1"/>
      <c r="I129" s="1"/>
      <c r="J129" s="1"/>
    </row>
    <row r="130" spans="8:10" ht="15.75" customHeight="1" x14ac:dyDescent="0.2">
      <c r="H130" s="1"/>
      <c r="I130" s="1"/>
      <c r="J130" s="1"/>
    </row>
    <row r="131" spans="8:10" ht="15.75" customHeight="1" x14ac:dyDescent="0.2">
      <c r="H131" s="1"/>
      <c r="I131" s="1"/>
      <c r="J131" s="1"/>
    </row>
    <row r="132" spans="8:10" ht="15.75" customHeight="1" x14ac:dyDescent="0.2">
      <c r="H132" s="1"/>
      <c r="I132" s="1"/>
      <c r="J132" s="1"/>
    </row>
    <row r="133" spans="8:10" ht="15.75" customHeight="1" x14ac:dyDescent="0.2">
      <c r="H133" s="1"/>
      <c r="I133" s="1"/>
      <c r="J133" s="1"/>
    </row>
    <row r="134" spans="8:10" ht="15.75" customHeight="1" x14ac:dyDescent="0.2">
      <c r="H134" s="1"/>
      <c r="I134" s="1"/>
      <c r="J134" s="1"/>
    </row>
    <row r="135" spans="8:10" ht="15.75" customHeight="1" x14ac:dyDescent="0.2">
      <c r="H135" s="1"/>
      <c r="I135" s="1"/>
      <c r="J135" s="1"/>
    </row>
    <row r="136" spans="8:10" ht="15.75" customHeight="1" x14ac:dyDescent="0.2">
      <c r="H136" s="1"/>
      <c r="I136" s="1"/>
      <c r="J136" s="1"/>
    </row>
    <row r="137" spans="8:10" ht="15.75" customHeight="1" x14ac:dyDescent="0.2">
      <c r="H137" s="1"/>
      <c r="I137" s="1"/>
      <c r="J137" s="1"/>
    </row>
    <row r="138" spans="8:10" ht="15.75" customHeight="1" x14ac:dyDescent="0.2">
      <c r="H138" s="1"/>
      <c r="I138" s="1"/>
      <c r="J138" s="1"/>
    </row>
    <row r="139" spans="8:10" ht="15.75" customHeight="1" x14ac:dyDescent="0.2">
      <c r="H139" s="1"/>
      <c r="I139" s="1"/>
      <c r="J139" s="1"/>
    </row>
    <row r="140" spans="8:10" ht="15.75" customHeight="1" x14ac:dyDescent="0.2">
      <c r="H140" s="1"/>
      <c r="I140" s="1"/>
      <c r="J140" s="1"/>
    </row>
    <row r="141" spans="8:10" ht="15.75" customHeight="1" x14ac:dyDescent="0.2">
      <c r="H141" s="1"/>
      <c r="I141" s="1"/>
      <c r="J141" s="1"/>
    </row>
    <row r="142" spans="8:10" ht="15.75" customHeight="1" x14ac:dyDescent="0.2">
      <c r="H142" s="1"/>
      <c r="I142" s="1"/>
      <c r="J142" s="1"/>
    </row>
    <row r="143" spans="8:10" ht="15.75" customHeight="1" x14ac:dyDescent="0.2">
      <c r="H143" s="1"/>
      <c r="I143" s="1"/>
      <c r="J143" s="1"/>
    </row>
    <row r="144" spans="8:10" ht="15.75" customHeight="1" x14ac:dyDescent="0.2">
      <c r="H144" s="1"/>
      <c r="I144" s="1"/>
      <c r="J144" s="1"/>
    </row>
    <row r="145" spans="8:10" ht="15.75" customHeight="1" x14ac:dyDescent="0.2">
      <c r="H145" s="1"/>
      <c r="I145" s="1"/>
      <c r="J145" s="1"/>
    </row>
    <row r="146" spans="8:10" ht="15.75" customHeight="1" x14ac:dyDescent="0.2">
      <c r="H146" s="1"/>
      <c r="I146" s="1"/>
      <c r="J146" s="1"/>
    </row>
    <row r="147" spans="8:10" ht="15.75" customHeight="1" x14ac:dyDescent="0.2">
      <c r="H147" s="1"/>
      <c r="I147" s="1"/>
      <c r="J147" s="1"/>
    </row>
    <row r="148" spans="8:10" ht="15.75" customHeight="1" x14ac:dyDescent="0.2">
      <c r="H148" s="1"/>
      <c r="I148" s="1"/>
      <c r="J148" s="1"/>
    </row>
    <row r="149" spans="8:10" ht="15.75" customHeight="1" x14ac:dyDescent="0.2">
      <c r="H149" s="1"/>
      <c r="I149" s="1"/>
      <c r="J149" s="1"/>
    </row>
    <row r="150" spans="8:10" ht="15.75" customHeight="1" x14ac:dyDescent="0.2">
      <c r="H150" s="1"/>
      <c r="I150" s="1"/>
      <c r="J150" s="1"/>
    </row>
    <row r="151" spans="8:10" ht="15.75" customHeight="1" x14ac:dyDescent="0.2">
      <c r="H151" s="1"/>
      <c r="I151" s="1"/>
      <c r="J151" s="1"/>
    </row>
    <row r="152" spans="8:10" ht="15.75" customHeight="1" x14ac:dyDescent="0.2">
      <c r="H152" s="1"/>
      <c r="I152" s="1"/>
      <c r="J152" s="1"/>
    </row>
    <row r="153" spans="8:10" ht="15.75" customHeight="1" x14ac:dyDescent="0.2">
      <c r="H153" s="1"/>
      <c r="I153" s="1"/>
      <c r="J153" s="1"/>
    </row>
    <row r="154" spans="8:10" ht="15.75" customHeight="1" x14ac:dyDescent="0.2">
      <c r="H154" s="1"/>
      <c r="I154" s="1"/>
      <c r="J154" s="1"/>
    </row>
    <row r="155" spans="8:10" ht="15.75" customHeight="1" x14ac:dyDescent="0.2">
      <c r="H155" s="1"/>
      <c r="I155" s="1"/>
      <c r="J155" s="1"/>
    </row>
    <row r="156" spans="8:10" ht="15.75" customHeight="1" x14ac:dyDescent="0.2">
      <c r="H156" s="1"/>
      <c r="I156" s="1"/>
      <c r="J156" s="1"/>
    </row>
    <row r="157" spans="8:10" ht="15.75" customHeight="1" x14ac:dyDescent="0.2">
      <c r="H157" s="1"/>
      <c r="I157" s="1"/>
      <c r="J157" s="1"/>
    </row>
    <row r="158" spans="8:10" ht="15.75" customHeight="1" x14ac:dyDescent="0.2">
      <c r="H158" s="1"/>
      <c r="I158" s="1"/>
      <c r="J158" s="1"/>
    </row>
    <row r="159" spans="8:10" ht="15.75" customHeight="1" x14ac:dyDescent="0.2">
      <c r="H159" s="1"/>
      <c r="I159" s="1"/>
      <c r="J159" s="1"/>
    </row>
    <row r="160" spans="8:10" ht="15.75" customHeight="1" x14ac:dyDescent="0.2">
      <c r="H160" s="1"/>
      <c r="I160" s="1"/>
      <c r="J160" s="1"/>
    </row>
    <row r="161" spans="8:10" ht="15.75" customHeight="1" x14ac:dyDescent="0.2">
      <c r="H161" s="1"/>
      <c r="I161" s="1"/>
      <c r="J161" s="1"/>
    </row>
    <row r="162" spans="8:10" ht="15.75" customHeight="1" x14ac:dyDescent="0.2">
      <c r="H162" s="1"/>
      <c r="I162" s="1"/>
      <c r="J162" s="1"/>
    </row>
    <row r="163" spans="8:10" ht="15.75" customHeight="1" x14ac:dyDescent="0.2">
      <c r="H163" s="1"/>
      <c r="I163" s="1"/>
      <c r="J163" s="1"/>
    </row>
    <row r="164" spans="8:10" ht="15.75" customHeight="1" x14ac:dyDescent="0.2">
      <c r="H164" s="1"/>
      <c r="I164" s="1"/>
      <c r="J164" s="1"/>
    </row>
    <row r="165" spans="8:10" ht="15.75" customHeight="1" x14ac:dyDescent="0.2">
      <c r="H165" s="1"/>
      <c r="I165" s="1"/>
      <c r="J165" s="1"/>
    </row>
    <row r="166" spans="8:10" ht="15.75" customHeight="1" x14ac:dyDescent="0.2">
      <c r="H166" s="1"/>
      <c r="I166" s="1"/>
      <c r="J166" s="1"/>
    </row>
    <row r="167" spans="8:10" ht="15.75" customHeight="1" x14ac:dyDescent="0.2">
      <c r="H167" s="1"/>
      <c r="I167" s="1"/>
      <c r="J167" s="1"/>
    </row>
    <row r="168" spans="8:10" ht="15.75" customHeight="1" x14ac:dyDescent="0.2">
      <c r="H168" s="1"/>
      <c r="I168" s="1"/>
      <c r="J168" s="1"/>
    </row>
    <row r="169" spans="8:10" ht="15.75" customHeight="1" x14ac:dyDescent="0.2">
      <c r="H169" s="1"/>
      <c r="I169" s="1"/>
      <c r="J169" s="1"/>
    </row>
    <row r="170" spans="8:10" ht="15.75" customHeight="1" x14ac:dyDescent="0.2">
      <c r="H170" s="1"/>
      <c r="I170" s="1"/>
      <c r="J170" s="1"/>
    </row>
    <row r="171" spans="8:10" ht="15.75" customHeight="1" x14ac:dyDescent="0.2">
      <c r="H171" s="1"/>
      <c r="I171" s="1"/>
      <c r="J171" s="1"/>
    </row>
    <row r="172" spans="8:10" ht="15.75" customHeight="1" x14ac:dyDescent="0.2">
      <c r="H172" s="1"/>
      <c r="I172" s="1"/>
      <c r="J172" s="1"/>
    </row>
    <row r="173" spans="8:10" ht="15.75" customHeight="1" x14ac:dyDescent="0.2">
      <c r="H173" s="1"/>
      <c r="I173" s="1"/>
      <c r="J173" s="1"/>
    </row>
    <row r="174" spans="8:10" ht="15.75" customHeight="1" x14ac:dyDescent="0.2">
      <c r="H174" s="1"/>
      <c r="I174" s="1"/>
      <c r="J174" s="1"/>
    </row>
    <row r="175" spans="8:10" ht="15.75" customHeight="1" x14ac:dyDescent="0.2">
      <c r="H175" s="1"/>
      <c r="I175" s="1"/>
      <c r="J175" s="1"/>
    </row>
    <row r="176" spans="8:10" ht="15.75" customHeight="1" x14ac:dyDescent="0.2">
      <c r="H176" s="1"/>
      <c r="I176" s="1"/>
      <c r="J176" s="1"/>
    </row>
    <row r="177" spans="8:10" ht="15.75" customHeight="1" x14ac:dyDescent="0.2">
      <c r="H177" s="1"/>
      <c r="I177" s="1"/>
      <c r="J177" s="1"/>
    </row>
    <row r="178" spans="8:10" ht="15.75" customHeight="1" x14ac:dyDescent="0.2">
      <c r="H178" s="1"/>
      <c r="I178" s="1"/>
      <c r="J178" s="1"/>
    </row>
    <row r="179" spans="8:10" ht="15.75" customHeight="1" x14ac:dyDescent="0.2">
      <c r="H179" s="1"/>
      <c r="I179" s="1"/>
      <c r="J179" s="1"/>
    </row>
    <row r="180" spans="8:10" ht="15.75" customHeight="1" x14ac:dyDescent="0.2">
      <c r="H180" s="1"/>
      <c r="I180" s="1"/>
      <c r="J180" s="1"/>
    </row>
    <row r="181" spans="8:10" ht="15.75" customHeight="1" x14ac:dyDescent="0.2">
      <c r="H181" s="1"/>
      <c r="I181" s="1"/>
      <c r="J181" s="1"/>
    </row>
    <row r="182" spans="8:10" ht="15.75" customHeight="1" x14ac:dyDescent="0.2">
      <c r="H182" s="1"/>
      <c r="I182" s="1"/>
      <c r="J182" s="1"/>
    </row>
    <row r="183" spans="8:10" ht="15.75" customHeight="1" x14ac:dyDescent="0.2">
      <c r="H183" s="1"/>
      <c r="I183" s="1"/>
      <c r="J183" s="1"/>
    </row>
    <row r="184" spans="8:10" ht="15.75" customHeight="1" x14ac:dyDescent="0.2">
      <c r="H184" s="1"/>
      <c r="I184" s="1"/>
      <c r="J184" s="1"/>
    </row>
    <row r="185" spans="8:10" ht="15.75" customHeight="1" x14ac:dyDescent="0.2">
      <c r="H185" s="1"/>
      <c r="I185" s="1"/>
      <c r="J185" s="1"/>
    </row>
    <row r="186" spans="8:10" ht="15.75" customHeight="1" x14ac:dyDescent="0.2">
      <c r="H186" s="1"/>
      <c r="I186" s="1"/>
      <c r="J186" s="1"/>
    </row>
    <row r="187" spans="8:10" ht="15.75" customHeight="1" x14ac:dyDescent="0.2">
      <c r="H187" s="1"/>
      <c r="I187" s="1"/>
      <c r="J187" s="1"/>
    </row>
    <row r="188" spans="8:10" ht="15.75" customHeight="1" x14ac:dyDescent="0.2">
      <c r="H188" s="1"/>
      <c r="I188" s="1"/>
      <c r="J188" s="1"/>
    </row>
    <row r="189" spans="8:10" ht="15.75" customHeight="1" x14ac:dyDescent="0.2">
      <c r="H189" s="1"/>
      <c r="I189" s="1"/>
      <c r="J189" s="1"/>
    </row>
    <row r="190" spans="8:10" ht="15.75" customHeight="1" x14ac:dyDescent="0.2">
      <c r="H190" s="1"/>
      <c r="I190" s="1"/>
      <c r="J190" s="1"/>
    </row>
    <row r="191" spans="8:10" ht="15.75" customHeight="1" x14ac:dyDescent="0.2">
      <c r="H191" s="1"/>
      <c r="I191" s="1"/>
      <c r="J191" s="1"/>
    </row>
    <row r="192" spans="8:10" ht="15.75" customHeight="1" x14ac:dyDescent="0.2">
      <c r="H192" s="1"/>
      <c r="I192" s="1"/>
      <c r="J192" s="1"/>
    </row>
    <row r="193" spans="8:10" ht="15.75" customHeight="1" x14ac:dyDescent="0.2">
      <c r="H193" s="1"/>
      <c r="I193" s="1"/>
      <c r="J193" s="1"/>
    </row>
    <row r="194" spans="8:10" ht="15.75" customHeight="1" x14ac:dyDescent="0.2">
      <c r="H194" s="1"/>
      <c r="I194" s="1"/>
      <c r="J194" s="1"/>
    </row>
    <row r="195" spans="8:10" ht="15.75" customHeight="1" x14ac:dyDescent="0.2">
      <c r="H195" s="1"/>
      <c r="I195" s="1"/>
      <c r="J195" s="1"/>
    </row>
    <row r="196" spans="8:10" ht="15.75" customHeight="1" x14ac:dyDescent="0.2">
      <c r="H196" s="1"/>
      <c r="I196" s="1"/>
      <c r="J196" s="1"/>
    </row>
    <row r="197" spans="8:10" ht="15.75" customHeight="1" x14ac:dyDescent="0.2">
      <c r="H197" s="1"/>
      <c r="I197" s="1"/>
      <c r="J197" s="1"/>
    </row>
    <row r="198" spans="8:10" ht="15.75" customHeight="1" x14ac:dyDescent="0.2">
      <c r="H198" s="1"/>
      <c r="I198" s="1"/>
      <c r="J198" s="1"/>
    </row>
    <row r="199" spans="8:10" ht="15.75" customHeight="1" x14ac:dyDescent="0.2">
      <c r="H199" s="1"/>
      <c r="I199" s="1"/>
      <c r="J199" s="1"/>
    </row>
    <row r="200" spans="8:10" ht="15.75" customHeight="1" x14ac:dyDescent="0.2">
      <c r="H200" s="1"/>
      <c r="I200" s="1"/>
      <c r="J200" s="1"/>
    </row>
    <row r="201" spans="8:10" ht="15.75" customHeight="1" x14ac:dyDescent="0.2">
      <c r="H201" s="1"/>
      <c r="I201" s="1"/>
      <c r="J201" s="1"/>
    </row>
    <row r="202" spans="8:10" ht="15.75" customHeight="1" x14ac:dyDescent="0.2">
      <c r="H202" s="1"/>
      <c r="I202" s="1"/>
      <c r="J202" s="1"/>
    </row>
    <row r="203" spans="8:10" ht="15.75" customHeight="1" x14ac:dyDescent="0.2">
      <c r="H203" s="1"/>
      <c r="I203" s="1"/>
      <c r="J203" s="1"/>
    </row>
    <row r="204" spans="8:10" ht="15.75" customHeight="1" x14ac:dyDescent="0.2">
      <c r="H204" s="1"/>
      <c r="I204" s="1"/>
      <c r="J204" s="1"/>
    </row>
    <row r="205" spans="8:10" ht="15.75" customHeight="1" x14ac:dyDescent="0.2">
      <c r="H205" s="1"/>
      <c r="I205" s="1"/>
      <c r="J205" s="1"/>
    </row>
    <row r="206" spans="8:10" ht="15.75" customHeight="1" x14ac:dyDescent="0.2">
      <c r="H206" s="1"/>
      <c r="I206" s="1"/>
      <c r="J206" s="1"/>
    </row>
    <row r="207" spans="8:10" ht="15.75" customHeight="1" x14ac:dyDescent="0.2">
      <c r="H207" s="1"/>
      <c r="I207" s="1"/>
      <c r="J207" s="1"/>
    </row>
    <row r="208" spans="8:10" ht="15.75" customHeight="1" x14ac:dyDescent="0.2">
      <c r="H208" s="1"/>
      <c r="I208" s="1"/>
      <c r="J208" s="1"/>
    </row>
    <row r="209" spans="8:10" ht="15.75" customHeight="1" x14ac:dyDescent="0.2">
      <c r="H209" s="1"/>
      <c r="I209" s="1"/>
      <c r="J209" s="1"/>
    </row>
    <row r="210" spans="8:10" ht="15.75" customHeight="1" x14ac:dyDescent="0.2">
      <c r="H210" s="1"/>
      <c r="I210" s="1"/>
      <c r="J210" s="1"/>
    </row>
    <row r="211" spans="8:10" ht="15.75" customHeight="1" x14ac:dyDescent="0.2">
      <c r="H211" s="1"/>
      <c r="I211" s="1"/>
      <c r="J211" s="1"/>
    </row>
    <row r="212" spans="8:10" ht="15.75" customHeight="1" x14ac:dyDescent="0.2">
      <c r="H212" s="1"/>
      <c r="I212" s="1"/>
      <c r="J212" s="1"/>
    </row>
    <row r="213" spans="8:10" ht="15.75" customHeight="1" x14ac:dyDescent="0.2">
      <c r="H213" s="1"/>
      <c r="I213" s="1"/>
      <c r="J213" s="1"/>
    </row>
    <row r="214" spans="8:10" ht="15.75" customHeight="1" x14ac:dyDescent="0.2">
      <c r="H214" s="1"/>
      <c r="I214" s="1"/>
      <c r="J214" s="1"/>
    </row>
    <row r="215" spans="8:10" ht="15.75" customHeight="1" x14ac:dyDescent="0.2">
      <c r="H215" s="1"/>
      <c r="I215" s="1"/>
      <c r="J215" s="1"/>
    </row>
    <row r="216" spans="8:10" ht="15.75" customHeight="1" x14ac:dyDescent="0.2">
      <c r="H216" s="1"/>
      <c r="I216" s="1"/>
      <c r="J216" s="1"/>
    </row>
    <row r="217" spans="8:10" ht="15.75" customHeight="1" x14ac:dyDescent="0.2">
      <c r="H217" s="1"/>
      <c r="I217" s="1"/>
      <c r="J217" s="1"/>
    </row>
    <row r="218" spans="8:10" ht="15.75" customHeight="1" x14ac:dyDescent="0.2">
      <c r="H218" s="1"/>
      <c r="I218" s="1"/>
      <c r="J218" s="1"/>
    </row>
    <row r="219" spans="8:10" ht="15.75" customHeight="1" x14ac:dyDescent="0.2">
      <c r="H219" s="1"/>
      <c r="I219" s="1"/>
      <c r="J219" s="1"/>
    </row>
    <row r="220" spans="8:10" ht="15.75" customHeight="1" x14ac:dyDescent="0.2">
      <c r="H220" s="1"/>
      <c r="I220" s="1"/>
      <c r="J220" s="1"/>
    </row>
    <row r="221" spans="8:10" ht="15.75" customHeight="1" x14ac:dyDescent="0.2">
      <c r="H221" s="1"/>
      <c r="I221" s="1"/>
      <c r="J221" s="1"/>
    </row>
    <row r="222" spans="8:10" ht="15.75" customHeight="1" x14ac:dyDescent="0.2">
      <c r="H222" s="1"/>
      <c r="I222" s="1"/>
      <c r="J222" s="1"/>
    </row>
    <row r="223" spans="8:10" ht="15.75" customHeight="1" x14ac:dyDescent="0.2">
      <c r="H223" s="1"/>
      <c r="I223" s="1"/>
      <c r="J223" s="1"/>
    </row>
    <row r="224" spans="8:10" ht="15.75" customHeight="1" x14ac:dyDescent="0.2">
      <c r="H224" s="1"/>
      <c r="I224" s="1"/>
      <c r="J224" s="1"/>
    </row>
    <row r="225" spans="8:10" ht="15.75" customHeight="1" x14ac:dyDescent="0.2">
      <c r="H225" s="1"/>
      <c r="I225" s="1"/>
      <c r="J225" s="1"/>
    </row>
    <row r="226" spans="8:10" ht="15.75" customHeight="1" x14ac:dyDescent="0.2">
      <c r="H226" s="1"/>
      <c r="I226" s="1"/>
      <c r="J226" s="1"/>
    </row>
    <row r="227" spans="8:10" ht="15.75" customHeight="1" x14ac:dyDescent="0.2">
      <c r="H227" s="1"/>
      <c r="I227" s="1"/>
      <c r="J227" s="1"/>
    </row>
    <row r="228" spans="8:10" ht="15.75" customHeight="1" x14ac:dyDescent="0.2">
      <c r="H228" s="1"/>
      <c r="I228" s="1"/>
      <c r="J228" s="1"/>
    </row>
    <row r="229" spans="8:10" ht="15.75" customHeight="1" x14ac:dyDescent="0.2">
      <c r="H229" s="1"/>
      <c r="I229" s="1"/>
      <c r="J229" s="1"/>
    </row>
    <row r="230" spans="8:10" ht="15.75" customHeight="1" x14ac:dyDescent="0.2">
      <c r="H230" s="1"/>
      <c r="I230" s="1"/>
      <c r="J230" s="1"/>
    </row>
    <row r="231" spans="8:10" ht="15.75" customHeight="1" x14ac:dyDescent="0.2">
      <c r="H231" s="1"/>
      <c r="I231" s="1"/>
      <c r="J231" s="1"/>
    </row>
    <row r="232" spans="8:10" ht="15.75" customHeight="1" x14ac:dyDescent="0.2">
      <c r="H232" s="1"/>
      <c r="I232" s="1"/>
      <c r="J232" s="1"/>
    </row>
    <row r="233" spans="8:10" ht="15.75" customHeight="1" x14ac:dyDescent="0.2">
      <c r="H233" s="1"/>
      <c r="I233" s="1"/>
      <c r="J233" s="1"/>
    </row>
    <row r="234" spans="8:10" ht="15.75" customHeight="1" x14ac:dyDescent="0.2">
      <c r="H234" s="1"/>
      <c r="I234" s="1"/>
      <c r="J234" s="1"/>
    </row>
    <row r="235" spans="8:10" ht="15.75" customHeight="1" x14ac:dyDescent="0.2">
      <c r="H235" s="1"/>
      <c r="I235" s="1"/>
      <c r="J235" s="1"/>
    </row>
    <row r="236" spans="8:10" ht="15.75" customHeight="1" x14ac:dyDescent="0.2">
      <c r="H236" s="1"/>
      <c r="I236" s="1"/>
      <c r="J236" s="1"/>
    </row>
    <row r="237" spans="8:10" ht="15.75" customHeight="1" x14ac:dyDescent="0.2">
      <c r="H237" s="1"/>
      <c r="I237" s="1"/>
      <c r="J237" s="1"/>
    </row>
    <row r="238" spans="8:10" ht="15.75" customHeight="1" x14ac:dyDescent="0.2">
      <c r="H238" s="1"/>
      <c r="I238" s="1"/>
      <c r="J238" s="1"/>
    </row>
    <row r="239" spans="8:10" ht="15.75" customHeight="1" x14ac:dyDescent="0.2">
      <c r="H239" s="1"/>
      <c r="I239" s="1"/>
      <c r="J239" s="1"/>
    </row>
    <row r="240" spans="8:10" ht="15.75" customHeight="1" x14ac:dyDescent="0.2">
      <c r="H240" s="1"/>
      <c r="I240" s="1"/>
      <c r="J240" s="1"/>
    </row>
    <row r="241" spans="8:10" ht="15.75" customHeight="1" x14ac:dyDescent="0.2">
      <c r="H241" s="1"/>
      <c r="I241" s="1"/>
      <c r="J241" s="1"/>
    </row>
    <row r="242" spans="8:10" ht="15.75" customHeight="1" x14ac:dyDescent="0.2">
      <c r="H242" s="1"/>
      <c r="I242" s="1"/>
      <c r="J242" s="1"/>
    </row>
    <row r="243" spans="8:10" ht="15.75" customHeight="1" x14ac:dyDescent="0.2">
      <c r="H243" s="1"/>
      <c r="I243" s="1"/>
      <c r="J243" s="1"/>
    </row>
    <row r="244" spans="8:10" ht="15.75" customHeight="1" x14ac:dyDescent="0.2">
      <c r="H244" s="1"/>
      <c r="I244" s="1"/>
      <c r="J244" s="1"/>
    </row>
    <row r="245" spans="8:10" ht="15.75" customHeight="1" x14ac:dyDescent="0.2">
      <c r="H245" s="1"/>
      <c r="I245" s="1"/>
      <c r="J245" s="1"/>
    </row>
    <row r="246" spans="8:10" ht="15.75" customHeight="1" x14ac:dyDescent="0.2">
      <c r="H246" s="1"/>
      <c r="I246" s="1"/>
      <c r="J246" s="1"/>
    </row>
    <row r="247" spans="8:10" ht="15.75" customHeight="1" x14ac:dyDescent="0.2">
      <c r="H247" s="1"/>
      <c r="I247" s="1"/>
      <c r="J247" s="1"/>
    </row>
    <row r="248" spans="8:10" ht="15.75" customHeight="1" x14ac:dyDescent="0.2">
      <c r="H248" s="1"/>
      <c r="I248" s="1"/>
      <c r="J248" s="1"/>
    </row>
    <row r="249" spans="8:10" ht="15.75" customHeight="1" x14ac:dyDescent="0.2">
      <c r="H249" s="1"/>
      <c r="I249" s="1"/>
      <c r="J249" s="1"/>
    </row>
    <row r="250" spans="8:10" ht="15.75" customHeight="1" x14ac:dyDescent="0.2">
      <c r="H250" s="1"/>
      <c r="I250" s="1"/>
      <c r="J250" s="1"/>
    </row>
    <row r="251" spans="8:10" ht="15.75" customHeight="1" x14ac:dyDescent="0.2">
      <c r="H251" s="1"/>
      <c r="I251" s="1"/>
      <c r="J251" s="1"/>
    </row>
    <row r="252" spans="8:10" ht="15.75" customHeight="1" x14ac:dyDescent="0.2">
      <c r="H252" s="1"/>
      <c r="I252" s="1"/>
      <c r="J252" s="1"/>
    </row>
    <row r="253" spans="8:10" ht="15.75" customHeight="1" x14ac:dyDescent="0.2">
      <c r="H253" s="1"/>
      <c r="I253" s="1"/>
      <c r="J253" s="1"/>
    </row>
    <row r="254" spans="8:10" ht="15.75" customHeight="1" x14ac:dyDescent="0.2">
      <c r="H254" s="1"/>
      <c r="I254" s="1"/>
      <c r="J254" s="1"/>
    </row>
    <row r="255" spans="8:10" ht="15.75" customHeight="1" x14ac:dyDescent="0.2">
      <c r="H255" s="1"/>
      <c r="I255" s="1"/>
      <c r="J255" s="1"/>
    </row>
    <row r="256" spans="8:10" ht="15.75" customHeight="1" x14ac:dyDescent="0.2">
      <c r="H256" s="1"/>
      <c r="I256" s="1"/>
      <c r="J256" s="1"/>
    </row>
    <row r="257" spans="8:10" ht="15.75" customHeight="1" x14ac:dyDescent="0.2">
      <c r="H257" s="1"/>
      <c r="I257" s="1"/>
      <c r="J257" s="1"/>
    </row>
    <row r="258" spans="8:10" ht="15.75" customHeight="1" x14ac:dyDescent="0.2">
      <c r="H258" s="1"/>
      <c r="I258" s="1"/>
      <c r="J258" s="1"/>
    </row>
    <row r="259" spans="8:10" ht="15.75" customHeight="1" x14ac:dyDescent="0.2">
      <c r="H259" s="1"/>
      <c r="I259" s="1"/>
      <c r="J259" s="1"/>
    </row>
    <row r="260" spans="8:10" ht="15.75" customHeight="1" x14ac:dyDescent="0.2">
      <c r="H260" s="1"/>
      <c r="I260" s="1"/>
      <c r="J260" s="1"/>
    </row>
    <row r="261" spans="8:10" ht="15.75" customHeight="1" x14ac:dyDescent="0.2">
      <c r="H261" s="1"/>
      <c r="I261" s="1"/>
      <c r="J261" s="1"/>
    </row>
    <row r="262" spans="8:10" ht="15.75" customHeight="1" x14ac:dyDescent="0.2">
      <c r="H262" s="1"/>
      <c r="I262" s="1"/>
      <c r="J262" s="1"/>
    </row>
    <row r="263" spans="8:10" ht="15.75" customHeight="1" x14ac:dyDescent="0.2">
      <c r="H263" s="1"/>
      <c r="I263" s="1"/>
      <c r="J263" s="1"/>
    </row>
    <row r="264" spans="8:10" ht="15.75" customHeight="1" x14ac:dyDescent="0.2">
      <c r="H264" s="1"/>
      <c r="I264" s="1"/>
      <c r="J264" s="1"/>
    </row>
    <row r="265" spans="8:10" ht="15.75" customHeight="1" x14ac:dyDescent="0.2">
      <c r="H265" s="1"/>
      <c r="I265" s="1"/>
      <c r="J265" s="1"/>
    </row>
    <row r="266" spans="8:10" ht="15.75" customHeight="1" x14ac:dyDescent="0.2">
      <c r="H266" s="1"/>
      <c r="I266" s="1"/>
      <c r="J266" s="1"/>
    </row>
    <row r="267" spans="8:10" ht="15.75" customHeight="1" x14ac:dyDescent="0.2">
      <c r="H267" s="1"/>
      <c r="I267" s="1"/>
      <c r="J267" s="1"/>
    </row>
    <row r="268" spans="8:10" ht="15.75" customHeight="1" x14ac:dyDescent="0.2">
      <c r="H268" s="1"/>
      <c r="I268" s="1"/>
      <c r="J268" s="1"/>
    </row>
    <row r="269" spans="8:10" ht="15.75" customHeight="1" x14ac:dyDescent="0.2">
      <c r="H269" s="1"/>
      <c r="I269" s="1"/>
      <c r="J269" s="1"/>
    </row>
    <row r="270" spans="8:10" ht="15.75" customHeight="1" x14ac:dyDescent="0.2">
      <c r="H270" s="1"/>
      <c r="I270" s="1"/>
      <c r="J270" s="1"/>
    </row>
    <row r="271" spans="8:10" ht="15.75" customHeight="1" x14ac:dyDescent="0.2">
      <c r="H271" s="1"/>
      <c r="I271" s="1"/>
      <c r="J271" s="1"/>
    </row>
    <row r="272" spans="8:10" ht="15.75" customHeight="1" x14ac:dyDescent="0.2">
      <c r="H272" s="1"/>
      <c r="I272" s="1"/>
      <c r="J272" s="1"/>
    </row>
    <row r="273" spans="8:10" ht="15.75" customHeight="1" x14ac:dyDescent="0.2">
      <c r="H273" s="1"/>
      <c r="I273" s="1"/>
      <c r="J273" s="1"/>
    </row>
    <row r="274" spans="8:10" ht="15.75" customHeight="1" x14ac:dyDescent="0.2">
      <c r="H274" s="1"/>
      <c r="I274" s="1"/>
      <c r="J274" s="1"/>
    </row>
    <row r="275" spans="8:10" ht="15.75" customHeight="1" x14ac:dyDescent="0.2">
      <c r="H275" s="1"/>
      <c r="I275" s="1"/>
      <c r="J275" s="1"/>
    </row>
    <row r="276" spans="8:10" ht="15.75" customHeight="1" x14ac:dyDescent="0.2">
      <c r="H276" s="1"/>
      <c r="I276" s="1"/>
      <c r="J276" s="1"/>
    </row>
    <row r="277" spans="8:10" ht="15.75" customHeight="1" x14ac:dyDescent="0.2">
      <c r="H277" s="1"/>
      <c r="I277" s="1"/>
      <c r="J277" s="1"/>
    </row>
    <row r="278" spans="8:10" ht="15.75" customHeight="1" x14ac:dyDescent="0.2">
      <c r="H278" s="1"/>
      <c r="I278" s="1"/>
      <c r="J278" s="1"/>
    </row>
    <row r="279" spans="8:10" ht="15.75" customHeight="1" x14ac:dyDescent="0.2">
      <c r="H279" s="1"/>
      <c r="I279" s="1"/>
      <c r="J279" s="1"/>
    </row>
    <row r="280" spans="8:10" ht="15.75" customHeight="1" x14ac:dyDescent="0.2">
      <c r="H280" s="1"/>
      <c r="I280" s="1"/>
      <c r="J280" s="1"/>
    </row>
    <row r="281" spans="8:10" ht="15.75" customHeight="1" x14ac:dyDescent="0.2">
      <c r="H281" s="1"/>
      <c r="I281" s="1"/>
      <c r="J281" s="1"/>
    </row>
    <row r="282" spans="8:10" ht="15.75" customHeight="1" x14ac:dyDescent="0.2">
      <c r="H282" s="1"/>
      <c r="I282" s="1"/>
      <c r="J282" s="1"/>
    </row>
    <row r="283" spans="8:10" ht="15.75" customHeight="1" x14ac:dyDescent="0.2">
      <c r="H283" s="1"/>
      <c r="I283" s="1"/>
      <c r="J283" s="1"/>
    </row>
    <row r="284" spans="8:10" ht="15.75" customHeight="1" x14ac:dyDescent="0.2">
      <c r="H284" s="1"/>
      <c r="I284" s="1"/>
      <c r="J284" s="1"/>
    </row>
    <row r="285" spans="8:10" ht="15.75" customHeight="1" x14ac:dyDescent="0.2">
      <c r="H285" s="1"/>
      <c r="I285" s="1"/>
      <c r="J285" s="1"/>
    </row>
    <row r="286" spans="8:10" ht="15.75" customHeight="1" x14ac:dyDescent="0.2">
      <c r="H286" s="1"/>
      <c r="I286" s="1"/>
      <c r="J286" s="1"/>
    </row>
    <row r="287" spans="8:10" ht="15.75" customHeight="1" x14ac:dyDescent="0.2">
      <c r="H287" s="1"/>
      <c r="I287" s="1"/>
      <c r="J287" s="1"/>
    </row>
    <row r="288" spans="8:10" ht="15.75" customHeight="1" x14ac:dyDescent="0.2">
      <c r="H288" s="1"/>
      <c r="I288" s="1"/>
      <c r="J288" s="1"/>
    </row>
    <row r="289" spans="8:10" ht="15.75" customHeight="1" x14ac:dyDescent="0.2">
      <c r="H289" s="1"/>
      <c r="I289" s="1"/>
      <c r="J289" s="1"/>
    </row>
    <row r="290" spans="8:10" ht="15.75" customHeight="1" x14ac:dyDescent="0.2">
      <c r="H290" s="1"/>
      <c r="I290" s="1"/>
      <c r="J290" s="1"/>
    </row>
    <row r="291" spans="8:10" ht="15.75" customHeight="1" x14ac:dyDescent="0.2">
      <c r="H291" s="1"/>
      <c r="I291" s="1"/>
      <c r="J291" s="1"/>
    </row>
    <row r="292" spans="8:10" ht="15.75" customHeight="1" x14ac:dyDescent="0.2">
      <c r="H292" s="1"/>
      <c r="I292" s="1"/>
      <c r="J292" s="1"/>
    </row>
    <row r="293" spans="8:10" ht="15.75" customHeight="1" x14ac:dyDescent="0.2">
      <c r="H293" s="1"/>
      <c r="I293" s="1"/>
      <c r="J293" s="1"/>
    </row>
    <row r="294" spans="8:10" ht="15.75" customHeight="1" x14ac:dyDescent="0.2">
      <c r="H294" s="1"/>
      <c r="I294" s="1"/>
      <c r="J294" s="1"/>
    </row>
    <row r="295" spans="8:10" ht="15.75" customHeight="1" x14ac:dyDescent="0.2">
      <c r="H295" s="1"/>
      <c r="I295" s="1"/>
      <c r="J295" s="1"/>
    </row>
    <row r="296" spans="8:10" ht="15.75" customHeight="1" x14ac:dyDescent="0.2">
      <c r="H296" s="1"/>
      <c r="I296" s="1"/>
      <c r="J296" s="1"/>
    </row>
    <row r="297" spans="8:10" ht="15.75" customHeight="1" x14ac:dyDescent="0.2">
      <c r="H297" s="1"/>
      <c r="I297" s="1"/>
      <c r="J297" s="1"/>
    </row>
    <row r="298" spans="8:10" ht="15.75" customHeight="1" x14ac:dyDescent="0.2">
      <c r="H298" s="1"/>
      <c r="I298" s="1"/>
      <c r="J298" s="1"/>
    </row>
    <row r="299" spans="8:10" ht="15.75" customHeight="1" x14ac:dyDescent="0.2">
      <c r="H299" s="1"/>
      <c r="I299" s="1"/>
      <c r="J299" s="1"/>
    </row>
    <row r="300" spans="8:10" ht="15.75" customHeight="1" x14ac:dyDescent="0.2">
      <c r="H300" s="1"/>
      <c r="I300" s="1"/>
      <c r="J300" s="1"/>
    </row>
    <row r="301" spans="8:10" ht="15.75" customHeight="1" x14ac:dyDescent="0.2">
      <c r="H301" s="1"/>
      <c r="I301" s="1"/>
      <c r="J301" s="1"/>
    </row>
    <row r="302" spans="8:10" ht="15.75" customHeight="1" x14ac:dyDescent="0.2">
      <c r="H302" s="1"/>
      <c r="I302" s="1"/>
      <c r="J302" s="1"/>
    </row>
    <row r="303" spans="8:10" ht="15.75" customHeight="1" x14ac:dyDescent="0.2">
      <c r="H303" s="1"/>
      <c r="I303" s="1"/>
      <c r="J303" s="1"/>
    </row>
    <row r="304" spans="8:10" ht="15.75" customHeight="1" x14ac:dyDescent="0.2">
      <c r="H304" s="1"/>
      <c r="I304" s="1"/>
      <c r="J304" s="1"/>
    </row>
    <row r="305" spans="8:10" ht="15.75" customHeight="1" x14ac:dyDescent="0.2">
      <c r="H305" s="1"/>
      <c r="I305" s="1"/>
      <c r="J305" s="1"/>
    </row>
    <row r="306" spans="8:10" ht="15.75" customHeight="1" x14ac:dyDescent="0.2">
      <c r="H306" s="1"/>
      <c r="I306" s="1"/>
      <c r="J306" s="1"/>
    </row>
    <row r="307" spans="8:10" ht="15.75" customHeight="1" x14ac:dyDescent="0.2">
      <c r="H307" s="1"/>
      <c r="I307" s="1"/>
      <c r="J307" s="1"/>
    </row>
    <row r="308" spans="8:10" ht="15.75" customHeight="1" x14ac:dyDescent="0.2">
      <c r="H308" s="1"/>
      <c r="I308" s="1"/>
      <c r="J308" s="1"/>
    </row>
    <row r="309" spans="8:10" ht="15.75" customHeight="1" x14ac:dyDescent="0.2">
      <c r="H309" s="1"/>
      <c r="I309" s="1"/>
      <c r="J309" s="1"/>
    </row>
    <row r="310" spans="8:10" ht="15.75" customHeight="1" x14ac:dyDescent="0.2">
      <c r="H310" s="1"/>
      <c r="I310" s="1"/>
      <c r="J310" s="1"/>
    </row>
    <row r="311" spans="8:10" ht="15.75" customHeight="1" x14ac:dyDescent="0.2">
      <c r="H311" s="1"/>
      <c r="I311" s="1"/>
      <c r="J311" s="1"/>
    </row>
    <row r="312" spans="8:10" ht="15.75" customHeight="1" x14ac:dyDescent="0.2">
      <c r="H312" s="1"/>
      <c r="I312" s="1"/>
      <c r="J312" s="1"/>
    </row>
    <row r="313" spans="8:10" ht="15.75" customHeight="1" x14ac:dyDescent="0.2">
      <c r="H313" s="1"/>
      <c r="I313" s="1"/>
      <c r="J313" s="1"/>
    </row>
    <row r="314" spans="8:10" ht="15.75" customHeight="1" x14ac:dyDescent="0.2">
      <c r="H314" s="1"/>
      <c r="I314" s="1"/>
      <c r="J314" s="1"/>
    </row>
    <row r="315" spans="8:10" ht="15.75" customHeight="1" x14ac:dyDescent="0.2">
      <c r="H315" s="1"/>
      <c r="I315" s="1"/>
      <c r="J315" s="1"/>
    </row>
    <row r="316" spans="8:10" ht="15.75" customHeight="1" x14ac:dyDescent="0.2">
      <c r="H316" s="1"/>
      <c r="I316" s="1"/>
      <c r="J316" s="1"/>
    </row>
    <row r="317" spans="8:10" ht="15.75" customHeight="1" x14ac:dyDescent="0.2">
      <c r="H317" s="1"/>
      <c r="I317" s="1"/>
      <c r="J317" s="1"/>
    </row>
    <row r="318" spans="8:10" ht="15.75" customHeight="1" x14ac:dyDescent="0.2">
      <c r="H318" s="1"/>
      <c r="I318" s="1"/>
      <c r="J318" s="1"/>
    </row>
    <row r="319" spans="8:10" ht="15.75" customHeight="1" x14ac:dyDescent="0.2">
      <c r="H319" s="1"/>
      <c r="I319" s="1"/>
      <c r="J319" s="1"/>
    </row>
    <row r="320" spans="8:10" ht="15.75" customHeight="1" x14ac:dyDescent="0.2">
      <c r="H320" s="1"/>
      <c r="I320" s="1"/>
      <c r="J320" s="1"/>
    </row>
    <row r="321" spans="8:10" ht="15.75" customHeight="1" x14ac:dyDescent="0.2">
      <c r="H321" s="1"/>
      <c r="I321" s="1"/>
      <c r="J321" s="1"/>
    </row>
    <row r="322" spans="8:10" ht="15.75" customHeight="1" x14ac:dyDescent="0.2">
      <c r="H322" s="1"/>
      <c r="I322" s="1"/>
      <c r="J322" s="1"/>
    </row>
    <row r="323" spans="8:10" ht="15.75" customHeight="1" x14ac:dyDescent="0.2">
      <c r="H323" s="1"/>
      <c r="I323" s="1"/>
      <c r="J323" s="1"/>
    </row>
    <row r="324" spans="8:10" ht="15.75" customHeight="1" x14ac:dyDescent="0.2">
      <c r="H324" s="1"/>
      <c r="I324" s="1"/>
      <c r="J324" s="1"/>
    </row>
    <row r="325" spans="8:10" ht="15.75" customHeight="1" x14ac:dyDescent="0.2">
      <c r="H325" s="1"/>
      <c r="I325" s="1"/>
      <c r="J325" s="1"/>
    </row>
    <row r="326" spans="8:10" ht="15.75" customHeight="1" x14ac:dyDescent="0.2">
      <c r="H326" s="1"/>
      <c r="I326" s="1"/>
      <c r="J326" s="1"/>
    </row>
    <row r="327" spans="8:10" ht="15.75" customHeight="1" x14ac:dyDescent="0.2">
      <c r="H327" s="1"/>
      <c r="I327" s="1"/>
      <c r="J327" s="1"/>
    </row>
    <row r="328" spans="8:10" ht="15.75" customHeight="1" x14ac:dyDescent="0.2">
      <c r="H328" s="1"/>
      <c r="I328" s="1"/>
      <c r="J328" s="1"/>
    </row>
    <row r="329" spans="8:10" ht="15.75" customHeight="1" x14ac:dyDescent="0.2">
      <c r="H329" s="1"/>
      <c r="I329" s="1"/>
      <c r="J329" s="1"/>
    </row>
    <row r="330" spans="8:10" ht="15.75" customHeight="1" x14ac:dyDescent="0.2">
      <c r="H330" s="1"/>
      <c r="I330" s="1"/>
      <c r="J330" s="1"/>
    </row>
    <row r="331" spans="8:10" ht="15.75" customHeight="1" x14ac:dyDescent="0.2">
      <c r="H331" s="1"/>
      <c r="I331" s="1"/>
      <c r="J331" s="1"/>
    </row>
    <row r="332" spans="8:10" ht="15.75" customHeight="1" x14ac:dyDescent="0.2">
      <c r="H332" s="1"/>
      <c r="I332" s="1"/>
      <c r="J332" s="1"/>
    </row>
    <row r="333" spans="8:10" ht="15.75" customHeight="1" x14ac:dyDescent="0.2">
      <c r="H333" s="1"/>
      <c r="I333" s="1"/>
      <c r="J333" s="1"/>
    </row>
    <row r="334" spans="8:10" ht="15.75" customHeight="1" x14ac:dyDescent="0.2">
      <c r="H334" s="1"/>
      <c r="I334" s="1"/>
      <c r="J334" s="1"/>
    </row>
    <row r="335" spans="8:10" ht="15.75" customHeight="1" x14ac:dyDescent="0.2">
      <c r="H335" s="1"/>
      <c r="I335" s="1"/>
      <c r="J335" s="1"/>
    </row>
    <row r="336" spans="8:10" ht="15.75" customHeight="1" x14ac:dyDescent="0.2">
      <c r="H336" s="1"/>
      <c r="I336" s="1"/>
      <c r="J336" s="1"/>
    </row>
    <row r="337" spans="8:10" ht="15.75" customHeight="1" x14ac:dyDescent="0.2">
      <c r="H337" s="1"/>
      <c r="I337" s="1"/>
      <c r="J337" s="1"/>
    </row>
    <row r="338" spans="8:10" ht="15.75" customHeight="1" x14ac:dyDescent="0.2">
      <c r="H338" s="1"/>
      <c r="I338" s="1"/>
      <c r="J338" s="1"/>
    </row>
    <row r="339" spans="8:10" ht="15.75" customHeight="1" x14ac:dyDescent="0.2">
      <c r="H339" s="1"/>
      <c r="I339" s="1"/>
      <c r="J339" s="1"/>
    </row>
    <row r="340" spans="8:10" ht="15.75" customHeight="1" x14ac:dyDescent="0.2">
      <c r="H340" s="1"/>
      <c r="I340" s="1"/>
      <c r="J340" s="1"/>
    </row>
    <row r="341" spans="8:10" ht="15.75" customHeight="1" x14ac:dyDescent="0.2">
      <c r="H341" s="1"/>
      <c r="I341" s="1"/>
      <c r="J341" s="1"/>
    </row>
    <row r="342" spans="8:10" ht="15.75" customHeight="1" x14ac:dyDescent="0.2">
      <c r="H342" s="1"/>
      <c r="I342" s="1"/>
      <c r="J342" s="1"/>
    </row>
    <row r="343" spans="8:10" ht="15.75" customHeight="1" x14ac:dyDescent="0.2">
      <c r="H343" s="1"/>
      <c r="I343" s="1"/>
      <c r="J343" s="1"/>
    </row>
    <row r="344" spans="8:10" ht="15.75" customHeight="1" x14ac:dyDescent="0.2">
      <c r="H344" s="1"/>
      <c r="I344" s="1"/>
      <c r="J344" s="1"/>
    </row>
    <row r="345" spans="8:10" ht="15.75" customHeight="1" x14ac:dyDescent="0.2">
      <c r="H345" s="1"/>
      <c r="I345" s="1"/>
      <c r="J345" s="1"/>
    </row>
    <row r="346" spans="8:10" ht="15.75" customHeight="1" x14ac:dyDescent="0.2">
      <c r="H346" s="1"/>
      <c r="I346" s="1"/>
      <c r="J346" s="1"/>
    </row>
    <row r="347" spans="8:10" ht="15.75" customHeight="1" x14ac:dyDescent="0.2">
      <c r="H347" s="1"/>
      <c r="I347" s="1"/>
      <c r="J347" s="1"/>
    </row>
    <row r="348" spans="8:10" ht="15.75" customHeight="1" x14ac:dyDescent="0.2">
      <c r="H348" s="1"/>
      <c r="I348" s="1"/>
      <c r="J348" s="1"/>
    </row>
    <row r="349" spans="8:10" ht="15.75" customHeight="1" x14ac:dyDescent="0.2">
      <c r="H349" s="1"/>
      <c r="I349" s="1"/>
      <c r="J349" s="1"/>
    </row>
    <row r="350" spans="8:10" ht="15.75" customHeight="1" x14ac:dyDescent="0.2">
      <c r="H350" s="1"/>
      <c r="I350" s="1"/>
      <c r="J350" s="1"/>
    </row>
    <row r="351" spans="8:10" ht="15.75" customHeight="1" x14ac:dyDescent="0.2">
      <c r="H351" s="1"/>
      <c r="I351" s="1"/>
      <c r="J351" s="1"/>
    </row>
    <row r="352" spans="8:10" ht="15.75" customHeight="1" x14ac:dyDescent="0.2">
      <c r="H352" s="1"/>
      <c r="I352" s="1"/>
      <c r="J352" s="1"/>
    </row>
    <row r="353" spans="8:10" ht="15.75" customHeight="1" x14ac:dyDescent="0.2">
      <c r="H353" s="1"/>
      <c r="I353" s="1"/>
      <c r="J353" s="1"/>
    </row>
    <row r="354" spans="8:10" ht="15.75" customHeight="1" x14ac:dyDescent="0.2">
      <c r="H354" s="1"/>
      <c r="I354" s="1"/>
      <c r="J354" s="1"/>
    </row>
    <row r="355" spans="8:10" ht="15.75" customHeight="1" x14ac:dyDescent="0.2">
      <c r="H355" s="1"/>
      <c r="I355" s="1"/>
      <c r="J355" s="1"/>
    </row>
    <row r="356" spans="8:10" ht="15.75" customHeight="1" x14ac:dyDescent="0.2">
      <c r="H356" s="1"/>
      <c r="I356" s="1"/>
      <c r="J356" s="1"/>
    </row>
    <row r="357" spans="8:10" ht="15.75" customHeight="1" x14ac:dyDescent="0.2">
      <c r="H357" s="1"/>
      <c r="I357" s="1"/>
      <c r="J357" s="1"/>
    </row>
    <row r="358" spans="8:10" ht="15.75" customHeight="1" x14ac:dyDescent="0.2">
      <c r="H358" s="1"/>
      <c r="I358" s="1"/>
      <c r="J358" s="1"/>
    </row>
    <row r="359" spans="8:10" ht="15.75" customHeight="1" x14ac:dyDescent="0.2">
      <c r="H359" s="1"/>
      <c r="I359" s="1"/>
      <c r="J359" s="1"/>
    </row>
    <row r="360" spans="8:10" ht="15.75" customHeight="1" x14ac:dyDescent="0.2">
      <c r="H360" s="1"/>
      <c r="I360" s="1"/>
      <c r="J360" s="1"/>
    </row>
    <row r="361" spans="8:10" ht="15.75" customHeight="1" x14ac:dyDescent="0.2">
      <c r="H361" s="1"/>
      <c r="I361" s="1"/>
      <c r="J361" s="1"/>
    </row>
    <row r="362" spans="8:10" ht="15.75" customHeight="1" x14ac:dyDescent="0.2">
      <c r="H362" s="1"/>
      <c r="I362" s="1"/>
      <c r="J362" s="1"/>
    </row>
    <row r="363" spans="8:10" ht="15.75" customHeight="1" x14ac:dyDescent="0.2">
      <c r="H363" s="1"/>
      <c r="I363" s="1"/>
      <c r="J363" s="1"/>
    </row>
    <row r="364" spans="8:10" ht="15.75" customHeight="1" x14ac:dyDescent="0.2">
      <c r="H364" s="1"/>
      <c r="I364" s="1"/>
      <c r="J364" s="1"/>
    </row>
    <row r="365" spans="8:10" ht="15.75" customHeight="1" x14ac:dyDescent="0.2">
      <c r="H365" s="1"/>
      <c r="I365" s="1"/>
      <c r="J365" s="1"/>
    </row>
    <row r="366" spans="8:10" ht="15.75" customHeight="1" x14ac:dyDescent="0.2">
      <c r="H366" s="1"/>
      <c r="I366" s="1"/>
      <c r="J366" s="1"/>
    </row>
    <row r="367" spans="8:10" ht="15.75" customHeight="1" x14ac:dyDescent="0.2">
      <c r="H367" s="1"/>
      <c r="I367" s="1"/>
      <c r="J367" s="1"/>
    </row>
    <row r="368" spans="8:10" ht="15.75" customHeight="1" x14ac:dyDescent="0.2">
      <c r="H368" s="1"/>
      <c r="I368" s="1"/>
      <c r="J368" s="1"/>
    </row>
    <row r="369" spans="8:10" ht="15.75" customHeight="1" x14ac:dyDescent="0.2">
      <c r="H369" s="1"/>
      <c r="I369" s="1"/>
      <c r="J369" s="1"/>
    </row>
    <row r="370" spans="8:10" ht="15.75" customHeight="1" x14ac:dyDescent="0.2">
      <c r="H370" s="1"/>
      <c r="I370" s="1"/>
      <c r="J370" s="1"/>
    </row>
    <row r="371" spans="8:10" ht="15.75" customHeight="1" x14ac:dyDescent="0.2">
      <c r="H371" s="1"/>
      <c r="I371" s="1"/>
      <c r="J371" s="1"/>
    </row>
    <row r="372" spans="8:10" ht="15.75" customHeight="1" x14ac:dyDescent="0.2">
      <c r="H372" s="1"/>
      <c r="I372" s="1"/>
      <c r="J372" s="1"/>
    </row>
    <row r="373" spans="8:10" ht="15.75" customHeight="1" x14ac:dyDescent="0.2">
      <c r="H373" s="1"/>
      <c r="I373" s="1"/>
      <c r="J373" s="1"/>
    </row>
    <row r="374" spans="8:10" ht="15.75" customHeight="1" x14ac:dyDescent="0.2">
      <c r="H374" s="1"/>
      <c r="I374" s="1"/>
      <c r="J374" s="1"/>
    </row>
    <row r="375" spans="8:10" ht="15.75" customHeight="1" x14ac:dyDescent="0.2">
      <c r="H375" s="1"/>
      <c r="I375" s="1"/>
      <c r="J375" s="1"/>
    </row>
    <row r="376" spans="8:10" ht="15.75" customHeight="1" x14ac:dyDescent="0.2">
      <c r="H376" s="1"/>
      <c r="I376" s="1"/>
      <c r="J376" s="1"/>
    </row>
    <row r="377" spans="8:10" ht="15.75" customHeight="1" x14ac:dyDescent="0.2">
      <c r="H377" s="1"/>
      <c r="I377" s="1"/>
      <c r="J377" s="1"/>
    </row>
    <row r="378" spans="8:10" ht="15.75" customHeight="1" x14ac:dyDescent="0.2">
      <c r="H378" s="1"/>
      <c r="I378" s="1"/>
      <c r="J378" s="1"/>
    </row>
    <row r="379" spans="8:10" ht="15.75" customHeight="1" x14ac:dyDescent="0.2">
      <c r="H379" s="1"/>
      <c r="I379" s="1"/>
      <c r="J379" s="1"/>
    </row>
    <row r="380" spans="8:10" ht="15.75" customHeight="1" x14ac:dyDescent="0.2">
      <c r="H380" s="1"/>
      <c r="I380" s="1"/>
      <c r="J380" s="1"/>
    </row>
    <row r="381" spans="8:10" ht="15.75" customHeight="1" x14ac:dyDescent="0.2">
      <c r="H381" s="1"/>
      <c r="I381" s="1"/>
      <c r="J381" s="1"/>
    </row>
    <row r="382" spans="8:10" ht="15.75" customHeight="1" x14ac:dyDescent="0.2">
      <c r="H382" s="1"/>
      <c r="I382" s="1"/>
      <c r="J382" s="1"/>
    </row>
    <row r="383" spans="8:10" ht="15.75" customHeight="1" x14ac:dyDescent="0.2">
      <c r="H383" s="1"/>
      <c r="I383" s="1"/>
      <c r="J383" s="1"/>
    </row>
    <row r="384" spans="8:10" ht="15.75" customHeight="1" x14ac:dyDescent="0.2">
      <c r="H384" s="1"/>
      <c r="I384" s="1"/>
      <c r="J384" s="1"/>
    </row>
    <row r="385" spans="8:10" ht="15.75" customHeight="1" x14ac:dyDescent="0.2">
      <c r="H385" s="1"/>
      <c r="I385" s="1"/>
      <c r="J385" s="1"/>
    </row>
    <row r="386" spans="8:10" ht="15.75" customHeight="1" x14ac:dyDescent="0.2">
      <c r="H386" s="1"/>
      <c r="I386" s="1"/>
      <c r="J386" s="1"/>
    </row>
    <row r="387" spans="8:10" ht="15.75" customHeight="1" x14ac:dyDescent="0.2">
      <c r="H387" s="1"/>
      <c r="I387" s="1"/>
      <c r="J387" s="1"/>
    </row>
    <row r="388" spans="8:10" ht="15.75" customHeight="1" x14ac:dyDescent="0.2">
      <c r="H388" s="1"/>
      <c r="I388" s="1"/>
      <c r="J388" s="1"/>
    </row>
    <row r="389" spans="8:10" ht="15.75" customHeight="1" x14ac:dyDescent="0.2">
      <c r="H389" s="1"/>
      <c r="I389" s="1"/>
      <c r="J389" s="1"/>
    </row>
    <row r="390" spans="8:10" ht="15.75" customHeight="1" x14ac:dyDescent="0.2">
      <c r="H390" s="1"/>
      <c r="I390" s="1"/>
      <c r="J390" s="1"/>
    </row>
    <row r="391" spans="8:10" ht="15.75" customHeight="1" x14ac:dyDescent="0.2">
      <c r="H391" s="1"/>
      <c r="I391" s="1"/>
      <c r="J391" s="1"/>
    </row>
    <row r="392" spans="8:10" ht="15.75" customHeight="1" x14ac:dyDescent="0.2">
      <c r="H392" s="1"/>
      <c r="I392" s="1"/>
      <c r="J392" s="1"/>
    </row>
    <row r="393" spans="8:10" ht="15.75" customHeight="1" x14ac:dyDescent="0.2">
      <c r="H393" s="1"/>
      <c r="I393" s="1"/>
      <c r="J393" s="1"/>
    </row>
    <row r="394" spans="8:10" ht="15.75" customHeight="1" x14ac:dyDescent="0.2">
      <c r="H394" s="1"/>
      <c r="I394" s="1"/>
      <c r="J394" s="1"/>
    </row>
    <row r="395" spans="8:10" ht="15.75" customHeight="1" x14ac:dyDescent="0.2">
      <c r="H395" s="1"/>
      <c r="I395" s="1"/>
      <c r="J395" s="1"/>
    </row>
    <row r="396" spans="8:10" ht="15.75" customHeight="1" x14ac:dyDescent="0.2">
      <c r="H396" s="1"/>
      <c r="I396" s="1"/>
      <c r="J396" s="1"/>
    </row>
    <row r="397" spans="8:10" ht="15.75" customHeight="1" x14ac:dyDescent="0.2">
      <c r="H397" s="1"/>
      <c r="I397" s="1"/>
      <c r="J397" s="1"/>
    </row>
    <row r="398" spans="8:10" ht="15.75" customHeight="1" x14ac:dyDescent="0.2">
      <c r="H398" s="1"/>
      <c r="I398" s="1"/>
      <c r="J398" s="1"/>
    </row>
    <row r="399" spans="8:10" ht="15.75" customHeight="1" x14ac:dyDescent="0.2">
      <c r="H399" s="1"/>
      <c r="I399" s="1"/>
      <c r="J399" s="1"/>
    </row>
    <row r="400" spans="8:10" ht="15.75" customHeight="1" x14ac:dyDescent="0.2">
      <c r="H400" s="1"/>
      <c r="I400" s="1"/>
      <c r="J400" s="1"/>
    </row>
    <row r="401" spans="8:10" ht="15.75" customHeight="1" x14ac:dyDescent="0.2">
      <c r="H401" s="1"/>
      <c r="I401" s="1"/>
      <c r="J401" s="1"/>
    </row>
    <row r="402" spans="8:10" ht="15.75" customHeight="1" x14ac:dyDescent="0.2">
      <c r="H402" s="1"/>
      <c r="I402" s="1"/>
      <c r="J402" s="1"/>
    </row>
    <row r="403" spans="8:10" ht="15.75" customHeight="1" x14ac:dyDescent="0.2">
      <c r="H403" s="1"/>
      <c r="I403" s="1"/>
      <c r="J403" s="1"/>
    </row>
    <row r="404" spans="8:10" ht="15.75" customHeight="1" x14ac:dyDescent="0.2">
      <c r="H404" s="1"/>
      <c r="I404" s="1"/>
      <c r="J404" s="1"/>
    </row>
    <row r="405" spans="8:10" ht="15.75" customHeight="1" x14ac:dyDescent="0.2">
      <c r="H405" s="1"/>
      <c r="I405" s="1"/>
      <c r="J405" s="1"/>
    </row>
    <row r="406" spans="8:10" ht="15.75" customHeight="1" x14ac:dyDescent="0.2">
      <c r="H406" s="1"/>
      <c r="I406" s="1"/>
      <c r="J406" s="1"/>
    </row>
    <row r="407" spans="8:10" ht="15.75" customHeight="1" x14ac:dyDescent="0.2">
      <c r="H407" s="1"/>
      <c r="I407" s="1"/>
      <c r="J407" s="1"/>
    </row>
    <row r="408" spans="8:10" ht="15.75" customHeight="1" x14ac:dyDescent="0.2">
      <c r="H408" s="1"/>
      <c r="I408" s="1"/>
      <c r="J408" s="1"/>
    </row>
    <row r="409" spans="8:10" ht="15.75" customHeight="1" x14ac:dyDescent="0.2">
      <c r="H409" s="1"/>
      <c r="I409" s="1"/>
      <c r="J409" s="1"/>
    </row>
    <row r="410" spans="8:10" ht="15.75" customHeight="1" x14ac:dyDescent="0.2">
      <c r="H410" s="1"/>
      <c r="I410" s="1"/>
      <c r="J410" s="1"/>
    </row>
    <row r="411" spans="8:10" ht="15.75" customHeight="1" x14ac:dyDescent="0.2">
      <c r="H411" s="1"/>
      <c r="I411" s="1"/>
      <c r="J411" s="1"/>
    </row>
    <row r="412" spans="8:10" ht="15.75" customHeight="1" x14ac:dyDescent="0.2">
      <c r="H412" s="1"/>
      <c r="I412" s="1"/>
      <c r="J412" s="1"/>
    </row>
    <row r="413" spans="8:10" ht="15.75" customHeight="1" x14ac:dyDescent="0.2">
      <c r="H413" s="1"/>
      <c r="I413" s="1"/>
      <c r="J413" s="1"/>
    </row>
    <row r="414" spans="8:10" ht="15.75" customHeight="1" x14ac:dyDescent="0.2">
      <c r="H414" s="1"/>
      <c r="I414" s="1"/>
      <c r="J414" s="1"/>
    </row>
    <row r="415" spans="8:10" ht="15.75" customHeight="1" x14ac:dyDescent="0.2">
      <c r="H415" s="1"/>
      <c r="I415" s="1"/>
      <c r="J415" s="1"/>
    </row>
    <row r="416" spans="8:10" ht="15.75" customHeight="1" x14ac:dyDescent="0.2">
      <c r="H416" s="1"/>
      <c r="I416" s="1"/>
      <c r="J416" s="1"/>
    </row>
    <row r="417" spans="8:10" ht="15.75" customHeight="1" x14ac:dyDescent="0.2">
      <c r="H417" s="1"/>
      <c r="I417" s="1"/>
      <c r="J417" s="1"/>
    </row>
    <row r="418" spans="8:10" ht="15.75" customHeight="1" x14ac:dyDescent="0.2">
      <c r="H418" s="1"/>
      <c r="I418" s="1"/>
      <c r="J418" s="1"/>
    </row>
    <row r="419" spans="8:10" ht="15.75" customHeight="1" x14ac:dyDescent="0.2">
      <c r="H419" s="1"/>
      <c r="I419" s="1"/>
      <c r="J419" s="1"/>
    </row>
    <row r="420" spans="8:10" ht="15.75" customHeight="1" x14ac:dyDescent="0.2">
      <c r="H420" s="1"/>
      <c r="I420" s="1"/>
      <c r="J420" s="1"/>
    </row>
    <row r="421" spans="8:10" ht="15.75" customHeight="1" x14ac:dyDescent="0.2">
      <c r="H421" s="1"/>
      <c r="I421" s="1"/>
      <c r="J421" s="1"/>
    </row>
    <row r="422" spans="8:10" ht="15.75" customHeight="1" x14ac:dyDescent="0.2">
      <c r="H422" s="1"/>
      <c r="I422" s="1"/>
      <c r="J422" s="1"/>
    </row>
    <row r="423" spans="8:10" ht="15.75" customHeight="1" x14ac:dyDescent="0.2">
      <c r="H423" s="1"/>
      <c r="I423" s="1"/>
      <c r="J423" s="1"/>
    </row>
    <row r="424" spans="8:10" ht="15.75" customHeight="1" x14ac:dyDescent="0.2">
      <c r="H424" s="1"/>
      <c r="I424" s="1"/>
      <c r="J424" s="1"/>
    </row>
    <row r="425" spans="8:10" ht="15.75" customHeight="1" x14ac:dyDescent="0.2">
      <c r="H425" s="1"/>
      <c r="I425" s="1"/>
      <c r="J425" s="1"/>
    </row>
    <row r="426" spans="8:10" ht="15.75" customHeight="1" x14ac:dyDescent="0.2">
      <c r="H426" s="1"/>
      <c r="I426" s="1"/>
      <c r="J426" s="1"/>
    </row>
    <row r="427" spans="8:10" ht="15.75" customHeight="1" x14ac:dyDescent="0.2">
      <c r="H427" s="1"/>
      <c r="I427" s="1"/>
      <c r="J427" s="1"/>
    </row>
    <row r="428" spans="8:10" ht="15.75" customHeight="1" x14ac:dyDescent="0.2">
      <c r="H428" s="1"/>
      <c r="I428" s="1"/>
      <c r="J428" s="1"/>
    </row>
    <row r="429" spans="8:10" ht="15.75" customHeight="1" x14ac:dyDescent="0.2">
      <c r="H429" s="1"/>
      <c r="I429" s="1"/>
      <c r="J429" s="1"/>
    </row>
    <row r="430" spans="8:10" ht="15.75" customHeight="1" x14ac:dyDescent="0.2">
      <c r="H430" s="1"/>
      <c r="I430" s="1"/>
      <c r="J430" s="1"/>
    </row>
    <row r="431" spans="8:10" ht="15.75" customHeight="1" x14ac:dyDescent="0.2">
      <c r="H431" s="1"/>
      <c r="I431" s="1"/>
      <c r="J431" s="1"/>
    </row>
    <row r="432" spans="8:10" ht="15.75" customHeight="1" x14ac:dyDescent="0.2">
      <c r="H432" s="1"/>
      <c r="I432" s="1"/>
      <c r="J432" s="1"/>
    </row>
    <row r="433" spans="8:10" ht="15.75" customHeight="1" x14ac:dyDescent="0.2">
      <c r="H433" s="1"/>
      <c r="I433" s="1"/>
      <c r="J433" s="1"/>
    </row>
    <row r="434" spans="8:10" ht="15.75" customHeight="1" x14ac:dyDescent="0.2">
      <c r="H434" s="1"/>
      <c r="I434" s="1"/>
      <c r="J434" s="1"/>
    </row>
    <row r="435" spans="8:10" ht="15.75" customHeight="1" x14ac:dyDescent="0.2">
      <c r="H435" s="1"/>
      <c r="I435" s="1"/>
      <c r="J435" s="1"/>
    </row>
    <row r="436" spans="8:10" ht="15.75" customHeight="1" x14ac:dyDescent="0.2">
      <c r="H436" s="1"/>
      <c r="I436" s="1"/>
      <c r="J436" s="1"/>
    </row>
    <row r="437" spans="8:10" ht="15.75" customHeight="1" x14ac:dyDescent="0.2">
      <c r="H437" s="1"/>
      <c r="I437" s="1"/>
      <c r="J437" s="1"/>
    </row>
    <row r="438" spans="8:10" ht="15.75" customHeight="1" x14ac:dyDescent="0.2">
      <c r="H438" s="1"/>
      <c r="I438" s="1"/>
      <c r="J438" s="1"/>
    </row>
    <row r="439" spans="8:10" ht="15.75" customHeight="1" x14ac:dyDescent="0.2">
      <c r="H439" s="1"/>
      <c r="I439" s="1"/>
      <c r="J439" s="1"/>
    </row>
    <row r="440" spans="8:10" ht="15.75" customHeight="1" x14ac:dyDescent="0.2">
      <c r="H440" s="1"/>
      <c r="I440" s="1"/>
      <c r="J440" s="1"/>
    </row>
    <row r="441" spans="8:10" ht="15.75" customHeight="1" x14ac:dyDescent="0.2">
      <c r="H441" s="1"/>
      <c r="I441" s="1"/>
      <c r="J441" s="1"/>
    </row>
    <row r="442" spans="8:10" ht="15.75" customHeight="1" x14ac:dyDescent="0.2">
      <c r="H442" s="1"/>
      <c r="I442" s="1"/>
      <c r="J442" s="1"/>
    </row>
    <row r="443" spans="8:10" ht="15.75" customHeight="1" x14ac:dyDescent="0.2">
      <c r="H443" s="1"/>
      <c r="I443" s="1"/>
      <c r="J443" s="1"/>
    </row>
    <row r="444" spans="8:10" ht="15.75" customHeight="1" x14ac:dyDescent="0.2">
      <c r="H444" s="1"/>
      <c r="I444" s="1"/>
      <c r="J444" s="1"/>
    </row>
    <row r="445" spans="8:10" ht="15.75" customHeight="1" x14ac:dyDescent="0.2">
      <c r="H445" s="1"/>
      <c r="I445" s="1"/>
      <c r="J445" s="1"/>
    </row>
    <row r="446" spans="8:10" ht="15.75" customHeight="1" x14ac:dyDescent="0.2">
      <c r="H446" s="1"/>
      <c r="I446" s="1"/>
      <c r="J446" s="1"/>
    </row>
    <row r="447" spans="8:10" ht="15.75" customHeight="1" x14ac:dyDescent="0.2">
      <c r="H447" s="1"/>
      <c r="I447" s="1"/>
      <c r="J447" s="1"/>
    </row>
    <row r="448" spans="8:10" ht="15.75" customHeight="1" x14ac:dyDescent="0.2">
      <c r="H448" s="1"/>
      <c r="I448" s="1"/>
      <c r="J448" s="1"/>
    </row>
    <row r="449" spans="8:10" ht="15.75" customHeight="1" x14ac:dyDescent="0.2">
      <c r="H449" s="1"/>
      <c r="I449" s="1"/>
      <c r="J449" s="1"/>
    </row>
    <row r="450" spans="8:10" ht="15.75" customHeight="1" x14ac:dyDescent="0.2">
      <c r="H450" s="1"/>
      <c r="I450" s="1"/>
      <c r="J450" s="1"/>
    </row>
    <row r="451" spans="8:10" ht="15.75" customHeight="1" x14ac:dyDescent="0.2">
      <c r="H451" s="1"/>
      <c r="I451" s="1"/>
      <c r="J451" s="1"/>
    </row>
    <row r="452" spans="8:10" ht="15.75" customHeight="1" x14ac:dyDescent="0.2">
      <c r="H452" s="1"/>
      <c r="I452" s="1"/>
      <c r="J452" s="1"/>
    </row>
    <row r="453" spans="8:10" ht="15.75" customHeight="1" x14ac:dyDescent="0.2">
      <c r="H453" s="1"/>
      <c r="I453" s="1"/>
      <c r="J453" s="1"/>
    </row>
    <row r="454" spans="8:10" ht="15.75" customHeight="1" x14ac:dyDescent="0.2">
      <c r="H454" s="1"/>
      <c r="I454" s="1"/>
      <c r="J454" s="1"/>
    </row>
    <row r="455" spans="8:10" ht="15.75" customHeight="1" x14ac:dyDescent="0.2">
      <c r="H455" s="1"/>
      <c r="I455" s="1"/>
      <c r="J455" s="1"/>
    </row>
    <row r="456" spans="8:10" ht="15.75" customHeight="1" x14ac:dyDescent="0.2">
      <c r="H456" s="1"/>
      <c r="I456" s="1"/>
      <c r="J456" s="1"/>
    </row>
    <row r="457" spans="8:10" ht="15.75" customHeight="1" x14ac:dyDescent="0.2">
      <c r="H457" s="1"/>
      <c r="I457" s="1"/>
      <c r="J457" s="1"/>
    </row>
    <row r="458" spans="8:10" ht="15.75" customHeight="1" x14ac:dyDescent="0.2">
      <c r="H458" s="1"/>
      <c r="I458" s="1"/>
      <c r="J458" s="1"/>
    </row>
    <row r="459" spans="8:10" ht="15.75" customHeight="1" x14ac:dyDescent="0.2">
      <c r="H459" s="1"/>
      <c r="I459" s="1"/>
      <c r="J459" s="1"/>
    </row>
    <row r="460" spans="8:10" ht="15.75" customHeight="1" x14ac:dyDescent="0.2">
      <c r="H460" s="1"/>
      <c r="I460" s="1"/>
      <c r="J460" s="1"/>
    </row>
    <row r="461" spans="8:10" ht="15.75" customHeight="1" x14ac:dyDescent="0.2">
      <c r="H461" s="1"/>
      <c r="I461" s="1"/>
      <c r="J461" s="1"/>
    </row>
    <row r="462" spans="8:10" ht="15.75" customHeight="1" x14ac:dyDescent="0.2">
      <c r="H462" s="1"/>
      <c r="I462" s="1"/>
      <c r="J462" s="1"/>
    </row>
    <row r="463" spans="8:10" ht="15.75" customHeight="1" x14ac:dyDescent="0.2">
      <c r="H463" s="1"/>
      <c r="I463" s="1"/>
      <c r="J463" s="1"/>
    </row>
    <row r="464" spans="8:10" ht="15.75" customHeight="1" x14ac:dyDescent="0.2">
      <c r="H464" s="1"/>
      <c r="I464" s="1"/>
      <c r="J464" s="1"/>
    </row>
    <row r="465" spans="8:10" ht="15.75" customHeight="1" x14ac:dyDescent="0.2">
      <c r="H465" s="1"/>
      <c r="I465" s="1"/>
      <c r="J465" s="1"/>
    </row>
    <row r="466" spans="8:10" ht="15.75" customHeight="1" x14ac:dyDescent="0.2">
      <c r="H466" s="1"/>
      <c r="I466" s="1"/>
      <c r="J466" s="1"/>
    </row>
    <row r="467" spans="8:10" ht="15.75" customHeight="1" x14ac:dyDescent="0.2">
      <c r="H467" s="1"/>
      <c r="I467" s="1"/>
      <c r="J467" s="1"/>
    </row>
    <row r="468" spans="8:10" ht="15.75" customHeight="1" x14ac:dyDescent="0.2">
      <c r="H468" s="1"/>
      <c r="I468" s="1"/>
      <c r="J468" s="1"/>
    </row>
    <row r="469" spans="8:10" ht="15.75" customHeight="1" x14ac:dyDescent="0.2">
      <c r="H469" s="1"/>
      <c r="I469" s="1"/>
      <c r="J469" s="1"/>
    </row>
    <row r="470" spans="8:10" ht="15.75" customHeight="1" x14ac:dyDescent="0.2">
      <c r="H470" s="1"/>
      <c r="I470" s="1"/>
      <c r="J470" s="1"/>
    </row>
    <row r="471" spans="8:10" ht="15.75" customHeight="1" x14ac:dyDescent="0.2">
      <c r="H471" s="1"/>
      <c r="I471" s="1"/>
      <c r="J471" s="1"/>
    </row>
    <row r="472" spans="8:10" ht="15.75" customHeight="1" x14ac:dyDescent="0.2">
      <c r="H472" s="1"/>
      <c r="I472" s="1"/>
      <c r="J472" s="1"/>
    </row>
    <row r="473" spans="8:10" ht="15.75" customHeight="1" x14ac:dyDescent="0.2">
      <c r="H473" s="1"/>
      <c r="I473" s="1"/>
      <c r="J473" s="1"/>
    </row>
    <row r="474" spans="8:10" ht="15.75" customHeight="1" x14ac:dyDescent="0.2">
      <c r="H474" s="1"/>
      <c r="I474" s="1"/>
      <c r="J474" s="1"/>
    </row>
    <row r="475" spans="8:10" ht="15.75" customHeight="1" x14ac:dyDescent="0.2">
      <c r="H475" s="1"/>
      <c r="I475" s="1"/>
      <c r="J475" s="1"/>
    </row>
    <row r="476" spans="8:10" ht="15.75" customHeight="1" x14ac:dyDescent="0.2">
      <c r="H476" s="1"/>
      <c r="I476" s="1"/>
      <c r="J476" s="1"/>
    </row>
    <row r="477" spans="8:10" ht="15.75" customHeight="1" x14ac:dyDescent="0.2">
      <c r="H477" s="1"/>
      <c r="I477" s="1"/>
      <c r="J477" s="1"/>
    </row>
    <row r="478" spans="8:10" ht="15.75" customHeight="1" x14ac:dyDescent="0.2">
      <c r="H478" s="1"/>
      <c r="I478" s="1"/>
      <c r="J478" s="1"/>
    </row>
    <row r="479" spans="8:10" ht="15.75" customHeight="1" x14ac:dyDescent="0.2">
      <c r="H479" s="1"/>
      <c r="I479" s="1"/>
      <c r="J479" s="1"/>
    </row>
    <row r="480" spans="8:10" ht="15.75" customHeight="1" x14ac:dyDescent="0.2">
      <c r="H480" s="1"/>
      <c r="I480" s="1"/>
      <c r="J480" s="1"/>
    </row>
    <row r="481" spans="8:10" ht="15.75" customHeight="1" x14ac:dyDescent="0.2">
      <c r="H481" s="1"/>
      <c r="I481" s="1"/>
      <c r="J481" s="1"/>
    </row>
    <row r="482" spans="8:10" ht="15.75" customHeight="1" x14ac:dyDescent="0.2">
      <c r="H482" s="1"/>
      <c r="I482" s="1"/>
      <c r="J482" s="1"/>
    </row>
    <row r="483" spans="8:10" ht="15.75" customHeight="1" x14ac:dyDescent="0.2">
      <c r="H483" s="1"/>
      <c r="I483" s="1"/>
      <c r="J483" s="1"/>
    </row>
    <row r="484" spans="8:10" ht="15.75" customHeight="1" x14ac:dyDescent="0.2">
      <c r="H484" s="1"/>
      <c r="I484" s="1"/>
      <c r="J484" s="1"/>
    </row>
    <row r="485" spans="8:10" ht="15.75" customHeight="1" x14ac:dyDescent="0.2">
      <c r="H485" s="1"/>
      <c r="I485" s="1"/>
      <c r="J485" s="1"/>
    </row>
    <row r="486" spans="8:10" ht="15.75" customHeight="1" x14ac:dyDescent="0.2">
      <c r="H486" s="1"/>
      <c r="I486" s="1"/>
      <c r="J486" s="1"/>
    </row>
    <row r="487" spans="8:10" ht="15.75" customHeight="1" x14ac:dyDescent="0.2">
      <c r="H487" s="1"/>
      <c r="I487" s="1"/>
      <c r="J487" s="1"/>
    </row>
    <row r="488" spans="8:10" ht="15.75" customHeight="1" x14ac:dyDescent="0.2">
      <c r="H488" s="1"/>
      <c r="I488" s="1"/>
      <c r="J488" s="1"/>
    </row>
    <row r="489" spans="8:10" ht="15.75" customHeight="1" x14ac:dyDescent="0.2">
      <c r="H489" s="1"/>
      <c r="I489" s="1"/>
      <c r="J489" s="1"/>
    </row>
    <row r="490" spans="8:10" ht="15.75" customHeight="1" x14ac:dyDescent="0.2">
      <c r="H490" s="1"/>
      <c r="I490" s="1"/>
      <c r="J490" s="1"/>
    </row>
    <row r="491" spans="8:10" ht="15.75" customHeight="1" x14ac:dyDescent="0.2">
      <c r="H491" s="1"/>
      <c r="I491" s="1"/>
      <c r="J491" s="1"/>
    </row>
    <row r="492" spans="8:10" ht="15.75" customHeight="1" x14ac:dyDescent="0.2">
      <c r="H492" s="1"/>
      <c r="I492" s="1"/>
      <c r="J492" s="1"/>
    </row>
    <row r="493" spans="8:10" ht="15.75" customHeight="1" x14ac:dyDescent="0.2">
      <c r="H493" s="1"/>
      <c r="I493" s="1"/>
      <c r="J493" s="1"/>
    </row>
    <row r="494" spans="8:10" ht="15.75" customHeight="1" x14ac:dyDescent="0.2">
      <c r="H494" s="1"/>
      <c r="I494" s="1"/>
      <c r="J494" s="1"/>
    </row>
    <row r="495" spans="8:10" ht="15.75" customHeight="1" x14ac:dyDescent="0.2">
      <c r="H495" s="1"/>
      <c r="I495" s="1"/>
      <c r="J495" s="1"/>
    </row>
    <row r="496" spans="8:10" ht="15.75" customHeight="1" x14ac:dyDescent="0.2">
      <c r="H496" s="1"/>
      <c r="I496" s="1"/>
      <c r="J496" s="1"/>
    </row>
    <row r="497" spans="8:10" ht="15.75" customHeight="1" x14ac:dyDescent="0.2">
      <c r="H497" s="1"/>
      <c r="I497" s="1"/>
      <c r="J497" s="1"/>
    </row>
    <row r="498" spans="8:10" ht="15.75" customHeight="1" x14ac:dyDescent="0.2">
      <c r="H498" s="1"/>
      <c r="I498" s="1"/>
      <c r="J498" s="1"/>
    </row>
    <row r="499" spans="8:10" ht="15.75" customHeight="1" x14ac:dyDescent="0.2">
      <c r="H499" s="1"/>
      <c r="I499" s="1"/>
      <c r="J499" s="1"/>
    </row>
    <row r="500" spans="8:10" ht="15.75" customHeight="1" x14ac:dyDescent="0.2">
      <c r="H500" s="1"/>
      <c r="I500" s="1"/>
      <c r="J500" s="1"/>
    </row>
    <row r="501" spans="8:10" ht="15.75" customHeight="1" x14ac:dyDescent="0.2">
      <c r="H501" s="1"/>
      <c r="I501" s="1"/>
      <c r="J501" s="1"/>
    </row>
    <row r="502" spans="8:10" ht="15.75" customHeight="1" x14ac:dyDescent="0.2">
      <c r="H502" s="1"/>
      <c r="I502" s="1"/>
      <c r="J502" s="1"/>
    </row>
    <row r="503" spans="8:10" ht="15.75" customHeight="1" x14ac:dyDescent="0.2">
      <c r="H503" s="1"/>
      <c r="I503" s="1"/>
      <c r="J503" s="1"/>
    </row>
    <row r="504" spans="8:10" ht="15.75" customHeight="1" x14ac:dyDescent="0.2">
      <c r="H504" s="1"/>
      <c r="I504" s="1"/>
      <c r="J504" s="1"/>
    </row>
    <row r="505" spans="8:10" ht="15.75" customHeight="1" x14ac:dyDescent="0.2">
      <c r="H505" s="1"/>
      <c r="I505" s="1"/>
      <c r="J505" s="1"/>
    </row>
    <row r="506" spans="8:10" ht="15.75" customHeight="1" x14ac:dyDescent="0.2">
      <c r="H506" s="1"/>
      <c r="I506" s="1"/>
      <c r="J506" s="1"/>
    </row>
    <row r="507" spans="8:10" ht="15.75" customHeight="1" x14ac:dyDescent="0.2">
      <c r="H507" s="1"/>
      <c r="I507" s="1"/>
      <c r="J507" s="1"/>
    </row>
    <row r="508" spans="8:10" ht="15.75" customHeight="1" x14ac:dyDescent="0.2">
      <c r="H508" s="1"/>
      <c r="I508" s="1"/>
      <c r="J508" s="1"/>
    </row>
    <row r="509" spans="8:10" ht="15.75" customHeight="1" x14ac:dyDescent="0.2">
      <c r="H509" s="1"/>
      <c r="I509" s="1"/>
      <c r="J509" s="1"/>
    </row>
    <row r="510" spans="8:10" ht="15.75" customHeight="1" x14ac:dyDescent="0.2">
      <c r="H510" s="1"/>
      <c r="I510" s="1"/>
      <c r="J510" s="1"/>
    </row>
    <row r="511" spans="8:10" ht="15.75" customHeight="1" x14ac:dyDescent="0.2">
      <c r="H511" s="1"/>
      <c r="I511" s="1"/>
      <c r="J511" s="1"/>
    </row>
    <row r="512" spans="8:10" ht="15.75" customHeight="1" x14ac:dyDescent="0.2">
      <c r="H512" s="1"/>
      <c r="I512" s="1"/>
      <c r="J512" s="1"/>
    </row>
    <row r="513" spans="8:10" ht="15.75" customHeight="1" x14ac:dyDescent="0.2">
      <c r="H513" s="1"/>
      <c r="I513" s="1"/>
      <c r="J513" s="1"/>
    </row>
    <row r="514" spans="8:10" ht="15.75" customHeight="1" x14ac:dyDescent="0.2">
      <c r="H514" s="1"/>
      <c r="I514" s="1"/>
      <c r="J514" s="1"/>
    </row>
    <row r="515" spans="8:10" ht="15.75" customHeight="1" x14ac:dyDescent="0.2">
      <c r="H515" s="1"/>
      <c r="I515" s="1"/>
      <c r="J515" s="1"/>
    </row>
    <row r="516" spans="8:10" ht="15.75" customHeight="1" x14ac:dyDescent="0.2">
      <c r="H516" s="1"/>
      <c r="I516" s="1"/>
      <c r="J516" s="1"/>
    </row>
    <row r="517" spans="8:10" ht="15.75" customHeight="1" x14ac:dyDescent="0.2">
      <c r="H517" s="1"/>
      <c r="I517" s="1"/>
      <c r="J517" s="1"/>
    </row>
    <row r="518" spans="8:10" ht="15.75" customHeight="1" x14ac:dyDescent="0.2">
      <c r="H518" s="1"/>
      <c r="I518" s="1"/>
      <c r="J518" s="1"/>
    </row>
    <row r="519" spans="8:10" ht="15.75" customHeight="1" x14ac:dyDescent="0.2">
      <c r="H519" s="1"/>
      <c r="I519" s="1"/>
      <c r="J519" s="1"/>
    </row>
    <row r="520" spans="8:10" ht="15.75" customHeight="1" x14ac:dyDescent="0.2">
      <c r="H520" s="1"/>
      <c r="I520" s="1"/>
      <c r="J520" s="1"/>
    </row>
    <row r="521" spans="8:10" ht="15.75" customHeight="1" x14ac:dyDescent="0.2">
      <c r="H521" s="1"/>
      <c r="I521" s="1"/>
      <c r="J521" s="1"/>
    </row>
    <row r="522" spans="8:10" ht="15.75" customHeight="1" x14ac:dyDescent="0.2">
      <c r="H522" s="1"/>
      <c r="I522" s="1"/>
      <c r="J522" s="1"/>
    </row>
    <row r="523" spans="8:10" ht="15.75" customHeight="1" x14ac:dyDescent="0.2">
      <c r="H523" s="1"/>
      <c r="I523" s="1"/>
      <c r="J523" s="1"/>
    </row>
    <row r="524" spans="8:10" ht="15.75" customHeight="1" x14ac:dyDescent="0.2">
      <c r="H524" s="1"/>
      <c r="I524" s="1"/>
      <c r="J524" s="1"/>
    </row>
    <row r="525" spans="8:10" ht="15.75" customHeight="1" x14ac:dyDescent="0.2">
      <c r="H525" s="1"/>
      <c r="I525" s="1"/>
      <c r="J525" s="1"/>
    </row>
    <row r="526" spans="8:10" ht="15.75" customHeight="1" x14ac:dyDescent="0.2">
      <c r="H526" s="1"/>
      <c r="I526" s="1"/>
      <c r="J526" s="1"/>
    </row>
    <row r="527" spans="8:10" ht="15.75" customHeight="1" x14ac:dyDescent="0.2">
      <c r="H527" s="1"/>
      <c r="I527" s="1"/>
      <c r="J527" s="1"/>
    </row>
    <row r="528" spans="8:10" ht="15.75" customHeight="1" x14ac:dyDescent="0.2">
      <c r="H528" s="1"/>
      <c r="I528" s="1"/>
      <c r="J528" s="1"/>
    </row>
    <row r="529" spans="8:10" ht="15.75" customHeight="1" x14ac:dyDescent="0.2">
      <c r="H529" s="1"/>
      <c r="I529" s="1"/>
      <c r="J529" s="1"/>
    </row>
    <row r="530" spans="8:10" ht="15.75" customHeight="1" x14ac:dyDescent="0.2">
      <c r="H530" s="1"/>
      <c r="I530" s="1"/>
      <c r="J530" s="1"/>
    </row>
    <row r="531" spans="8:10" ht="15.75" customHeight="1" x14ac:dyDescent="0.2">
      <c r="H531" s="1"/>
      <c r="I531" s="1"/>
      <c r="J531" s="1"/>
    </row>
    <row r="532" spans="8:10" ht="15.75" customHeight="1" x14ac:dyDescent="0.2">
      <c r="H532" s="1"/>
      <c r="I532" s="1"/>
      <c r="J532" s="1"/>
    </row>
    <row r="533" spans="8:10" ht="15.75" customHeight="1" x14ac:dyDescent="0.2">
      <c r="H533" s="1"/>
      <c r="I533" s="1"/>
      <c r="J533" s="1"/>
    </row>
    <row r="534" spans="8:10" ht="15.75" customHeight="1" x14ac:dyDescent="0.2">
      <c r="H534" s="1"/>
      <c r="I534" s="1"/>
      <c r="J534" s="1"/>
    </row>
    <row r="535" spans="8:10" ht="15.75" customHeight="1" x14ac:dyDescent="0.2">
      <c r="H535" s="1"/>
      <c r="I535" s="1"/>
      <c r="J535" s="1"/>
    </row>
    <row r="536" spans="8:10" ht="15.75" customHeight="1" x14ac:dyDescent="0.2">
      <c r="H536" s="1"/>
      <c r="I536" s="1"/>
      <c r="J536" s="1"/>
    </row>
    <row r="537" spans="8:10" ht="15.75" customHeight="1" x14ac:dyDescent="0.2">
      <c r="H537" s="1"/>
      <c r="I537" s="1"/>
      <c r="J537" s="1"/>
    </row>
    <row r="538" spans="8:10" ht="15.75" customHeight="1" x14ac:dyDescent="0.2">
      <c r="H538" s="1"/>
      <c r="I538" s="1"/>
      <c r="J538" s="1"/>
    </row>
    <row r="539" spans="8:10" ht="15.75" customHeight="1" x14ac:dyDescent="0.2">
      <c r="H539" s="1"/>
      <c r="I539" s="1"/>
      <c r="J539" s="1"/>
    </row>
    <row r="540" spans="8:10" ht="15.75" customHeight="1" x14ac:dyDescent="0.2">
      <c r="H540" s="1"/>
      <c r="I540" s="1"/>
      <c r="J540" s="1"/>
    </row>
    <row r="541" spans="8:10" ht="15.75" customHeight="1" x14ac:dyDescent="0.2">
      <c r="H541" s="1"/>
      <c r="I541" s="1"/>
      <c r="J541" s="1"/>
    </row>
    <row r="542" spans="8:10" ht="15.75" customHeight="1" x14ac:dyDescent="0.2">
      <c r="H542" s="1"/>
      <c r="I542" s="1"/>
      <c r="J542" s="1"/>
    </row>
    <row r="543" spans="8:10" ht="15.75" customHeight="1" x14ac:dyDescent="0.2">
      <c r="H543" s="1"/>
      <c r="I543" s="1"/>
      <c r="J543" s="1"/>
    </row>
    <row r="544" spans="8:10" ht="15.75" customHeight="1" x14ac:dyDescent="0.2">
      <c r="H544" s="1"/>
      <c r="I544" s="1"/>
      <c r="J544" s="1"/>
    </row>
    <row r="545" spans="8:10" ht="15.75" customHeight="1" x14ac:dyDescent="0.2">
      <c r="H545" s="1"/>
      <c r="I545" s="1"/>
      <c r="J545" s="1"/>
    </row>
    <row r="546" spans="8:10" ht="15.75" customHeight="1" x14ac:dyDescent="0.2">
      <c r="H546" s="1"/>
      <c r="I546" s="1"/>
      <c r="J546" s="1"/>
    </row>
    <row r="547" spans="8:10" ht="15.75" customHeight="1" x14ac:dyDescent="0.2">
      <c r="H547" s="1"/>
      <c r="I547" s="1"/>
      <c r="J547" s="1"/>
    </row>
    <row r="548" spans="8:10" ht="15.75" customHeight="1" x14ac:dyDescent="0.2">
      <c r="H548" s="1"/>
      <c r="I548" s="1"/>
      <c r="J548" s="1"/>
    </row>
    <row r="549" spans="8:10" ht="15.75" customHeight="1" x14ac:dyDescent="0.2">
      <c r="H549" s="1"/>
      <c r="I549" s="1"/>
      <c r="J549" s="1"/>
    </row>
    <row r="550" spans="8:10" ht="15.75" customHeight="1" x14ac:dyDescent="0.2">
      <c r="H550" s="1"/>
      <c r="I550" s="1"/>
      <c r="J550" s="1"/>
    </row>
    <row r="551" spans="8:10" ht="15.75" customHeight="1" x14ac:dyDescent="0.2">
      <c r="H551" s="1"/>
      <c r="I551" s="1"/>
      <c r="J551" s="1"/>
    </row>
    <row r="552" spans="8:10" ht="15.75" customHeight="1" x14ac:dyDescent="0.2">
      <c r="H552" s="1"/>
      <c r="I552" s="1"/>
      <c r="J552" s="1"/>
    </row>
    <row r="553" spans="8:10" ht="15.75" customHeight="1" x14ac:dyDescent="0.2">
      <c r="H553" s="1"/>
      <c r="I553" s="1"/>
      <c r="J553" s="1"/>
    </row>
    <row r="554" spans="8:10" ht="15.75" customHeight="1" x14ac:dyDescent="0.2">
      <c r="H554" s="1"/>
      <c r="I554" s="1"/>
      <c r="J554" s="1"/>
    </row>
    <row r="555" spans="8:10" ht="15.75" customHeight="1" x14ac:dyDescent="0.2">
      <c r="H555" s="1"/>
      <c r="I555" s="1"/>
      <c r="J555" s="1"/>
    </row>
    <row r="556" spans="8:10" ht="15.75" customHeight="1" x14ac:dyDescent="0.2">
      <c r="H556" s="1"/>
      <c r="I556" s="1"/>
      <c r="J556" s="1"/>
    </row>
    <row r="557" spans="8:10" ht="15.75" customHeight="1" x14ac:dyDescent="0.2">
      <c r="H557" s="1"/>
      <c r="I557" s="1"/>
      <c r="J557" s="1"/>
    </row>
    <row r="558" spans="8:10" ht="15.75" customHeight="1" x14ac:dyDescent="0.2">
      <c r="H558" s="1"/>
      <c r="I558" s="1"/>
      <c r="J558" s="1"/>
    </row>
    <row r="559" spans="8:10" ht="15.75" customHeight="1" x14ac:dyDescent="0.2">
      <c r="H559" s="1"/>
      <c r="I559" s="1"/>
      <c r="J559" s="1"/>
    </row>
    <row r="560" spans="8:10" ht="15.75" customHeight="1" x14ac:dyDescent="0.2">
      <c r="H560" s="1"/>
      <c r="I560" s="1"/>
      <c r="J560" s="1"/>
    </row>
    <row r="561" spans="8:10" ht="15.75" customHeight="1" x14ac:dyDescent="0.2">
      <c r="H561" s="1"/>
      <c r="I561" s="1"/>
      <c r="J561" s="1"/>
    </row>
    <row r="562" spans="8:10" ht="15.75" customHeight="1" x14ac:dyDescent="0.2">
      <c r="H562" s="1"/>
      <c r="I562" s="1"/>
      <c r="J562" s="1"/>
    </row>
    <row r="563" spans="8:10" ht="15.75" customHeight="1" x14ac:dyDescent="0.2">
      <c r="H563" s="1"/>
      <c r="I563" s="1"/>
      <c r="J563" s="1"/>
    </row>
    <row r="564" spans="8:10" ht="15.75" customHeight="1" x14ac:dyDescent="0.2">
      <c r="H564" s="1"/>
      <c r="I564" s="1"/>
      <c r="J564" s="1"/>
    </row>
    <row r="565" spans="8:10" ht="15.75" customHeight="1" x14ac:dyDescent="0.2">
      <c r="H565" s="1"/>
      <c r="I565" s="1"/>
      <c r="J565" s="1"/>
    </row>
    <row r="566" spans="8:10" ht="15.75" customHeight="1" x14ac:dyDescent="0.2">
      <c r="H566" s="1"/>
      <c r="I566" s="1"/>
      <c r="J566" s="1"/>
    </row>
    <row r="567" spans="8:10" ht="15.75" customHeight="1" x14ac:dyDescent="0.2">
      <c r="H567" s="1"/>
      <c r="I567" s="1"/>
      <c r="J567" s="1"/>
    </row>
    <row r="568" spans="8:10" ht="15.75" customHeight="1" x14ac:dyDescent="0.2">
      <c r="H568" s="1"/>
      <c r="I568" s="1"/>
      <c r="J568" s="1"/>
    </row>
    <row r="569" spans="8:10" ht="15.75" customHeight="1" x14ac:dyDescent="0.2">
      <c r="H569" s="1"/>
      <c r="I569" s="1"/>
      <c r="J569" s="1"/>
    </row>
    <row r="570" spans="8:10" ht="15.75" customHeight="1" x14ac:dyDescent="0.2">
      <c r="H570" s="1"/>
      <c r="I570" s="1"/>
      <c r="J570" s="1"/>
    </row>
    <row r="571" spans="8:10" ht="15.75" customHeight="1" x14ac:dyDescent="0.2">
      <c r="H571" s="1"/>
      <c r="I571" s="1"/>
      <c r="J571" s="1"/>
    </row>
    <row r="572" spans="8:10" ht="15.75" customHeight="1" x14ac:dyDescent="0.2">
      <c r="H572" s="1"/>
      <c r="I572" s="1"/>
      <c r="J572" s="1"/>
    </row>
    <row r="573" spans="8:10" ht="15.75" customHeight="1" x14ac:dyDescent="0.2">
      <c r="H573" s="1"/>
      <c r="I573" s="1"/>
      <c r="J573" s="1"/>
    </row>
    <row r="574" spans="8:10" ht="15.75" customHeight="1" x14ac:dyDescent="0.2">
      <c r="H574" s="1"/>
      <c r="I574" s="1"/>
      <c r="J574" s="1"/>
    </row>
    <row r="575" spans="8:10" ht="15.75" customHeight="1" x14ac:dyDescent="0.2">
      <c r="H575" s="1"/>
      <c r="I575" s="1"/>
      <c r="J575" s="1"/>
    </row>
    <row r="576" spans="8:10" ht="15.75" customHeight="1" x14ac:dyDescent="0.2">
      <c r="H576" s="1"/>
      <c r="I576" s="1"/>
      <c r="J576" s="1"/>
    </row>
    <row r="577" spans="8:10" ht="15.75" customHeight="1" x14ac:dyDescent="0.2">
      <c r="H577" s="1"/>
      <c r="I577" s="1"/>
      <c r="J577" s="1"/>
    </row>
    <row r="578" spans="8:10" ht="15.75" customHeight="1" x14ac:dyDescent="0.2">
      <c r="H578" s="1"/>
      <c r="I578" s="1"/>
      <c r="J578" s="1"/>
    </row>
    <row r="579" spans="8:10" ht="15.75" customHeight="1" x14ac:dyDescent="0.2">
      <c r="H579" s="1"/>
      <c r="I579" s="1"/>
      <c r="J579" s="1"/>
    </row>
    <row r="580" spans="8:10" ht="15.75" customHeight="1" x14ac:dyDescent="0.2">
      <c r="H580" s="1"/>
      <c r="I580" s="1"/>
      <c r="J580" s="1"/>
    </row>
    <row r="581" spans="8:10" ht="15.75" customHeight="1" x14ac:dyDescent="0.2">
      <c r="H581" s="1"/>
      <c r="I581" s="1"/>
      <c r="J581" s="1"/>
    </row>
    <row r="582" spans="8:10" ht="15.75" customHeight="1" x14ac:dyDescent="0.2">
      <c r="H582" s="1"/>
      <c r="I582" s="1"/>
      <c r="J582" s="1"/>
    </row>
    <row r="583" spans="8:10" ht="15.75" customHeight="1" x14ac:dyDescent="0.2">
      <c r="H583" s="1"/>
      <c r="I583" s="1"/>
      <c r="J583" s="1"/>
    </row>
    <row r="584" spans="8:10" ht="15.75" customHeight="1" x14ac:dyDescent="0.2">
      <c r="H584" s="1"/>
      <c r="I584" s="1"/>
      <c r="J584" s="1"/>
    </row>
    <row r="585" spans="8:10" ht="15.75" customHeight="1" x14ac:dyDescent="0.2">
      <c r="H585" s="1"/>
      <c r="I585" s="1"/>
      <c r="J585" s="1"/>
    </row>
    <row r="586" spans="8:10" ht="15.75" customHeight="1" x14ac:dyDescent="0.2">
      <c r="H586" s="1"/>
      <c r="I586" s="1"/>
      <c r="J586" s="1"/>
    </row>
    <row r="587" spans="8:10" ht="15.75" customHeight="1" x14ac:dyDescent="0.2">
      <c r="H587" s="1"/>
      <c r="I587" s="1"/>
      <c r="J587" s="1"/>
    </row>
    <row r="588" spans="8:10" ht="15.75" customHeight="1" x14ac:dyDescent="0.2">
      <c r="H588" s="1"/>
      <c r="I588" s="1"/>
      <c r="J588" s="1"/>
    </row>
    <row r="589" spans="8:10" ht="15.75" customHeight="1" x14ac:dyDescent="0.2">
      <c r="H589" s="1"/>
      <c r="I589" s="1"/>
      <c r="J589" s="1"/>
    </row>
    <row r="590" spans="8:10" ht="15.75" customHeight="1" x14ac:dyDescent="0.2">
      <c r="H590" s="1"/>
      <c r="I590" s="1"/>
      <c r="J590" s="1"/>
    </row>
    <row r="591" spans="8:10" ht="15.75" customHeight="1" x14ac:dyDescent="0.2">
      <c r="H591" s="1"/>
      <c r="I591" s="1"/>
      <c r="J591" s="1"/>
    </row>
    <row r="592" spans="8:10" ht="15.75" customHeight="1" x14ac:dyDescent="0.2">
      <c r="H592" s="1"/>
      <c r="I592" s="1"/>
      <c r="J592" s="1"/>
    </row>
    <row r="593" spans="8:10" ht="15.75" customHeight="1" x14ac:dyDescent="0.2">
      <c r="H593" s="1"/>
      <c r="I593" s="1"/>
      <c r="J593" s="1"/>
    </row>
    <row r="594" spans="8:10" ht="15.75" customHeight="1" x14ac:dyDescent="0.2">
      <c r="H594" s="1"/>
      <c r="I594" s="1"/>
      <c r="J594" s="1"/>
    </row>
    <row r="595" spans="8:10" ht="15.75" customHeight="1" x14ac:dyDescent="0.2">
      <c r="H595" s="1"/>
      <c r="I595" s="1"/>
      <c r="J595" s="1"/>
    </row>
    <row r="596" spans="8:10" ht="15.75" customHeight="1" x14ac:dyDescent="0.2">
      <c r="H596" s="1"/>
      <c r="I596" s="1"/>
      <c r="J596" s="1"/>
    </row>
    <row r="597" spans="8:10" ht="15.75" customHeight="1" x14ac:dyDescent="0.2">
      <c r="H597" s="1"/>
      <c r="I597" s="1"/>
      <c r="J597" s="1"/>
    </row>
    <row r="598" spans="8:10" ht="15.75" customHeight="1" x14ac:dyDescent="0.2">
      <c r="H598" s="1"/>
      <c r="I598" s="1"/>
      <c r="J598" s="1"/>
    </row>
    <row r="599" spans="8:10" ht="15.75" customHeight="1" x14ac:dyDescent="0.2">
      <c r="H599" s="1"/>
      <c r="I599" s="1"/>
      <c r="J599" s="1"/>
    </row>
    <row r="600" spans="8:10" ht="15.75" customHeight="1" x14ac:dyDescent="0.2">
      <c r="H600" s="1"/>
      <c r="I600" s="1"/>
      <c r="J600" s="1"/>
    </row>
    <row r="601" spans="8:10" ht="15.75" customHeight="1" x14ac:dyDescent="0.2">
      <c r="H601" s="1"/>
      <c r="I601" s="1"/>
      <c r="J601" s="1"/>
    </row>
    <row r="602" spans="8:10" ht="15.75" customHeight="1" x14ac:dyDescent="0.2">
      <c r="H602" s="1"/>
      <c r="I602" s="1"/>
      <c r="J602" s="1"/>
    </row>
    <row r="603" spans="8:10" ht="15.75" customHeight="1" x14ac:dyDescent="0.2">
      <c r="H603" s="1"/>
      <c r="I603" s="1"/>
      <c r="J603" s="1"/>
    </row>
    <row r="604" spans="8:10" ht="15.75" customHeight="1" x14ac:dyDescent="0.2">
      <c r="H604" s="1"/>
      <c r="I604" s="1"/>
      <c r="J604" s="1"/>
    </row>
    <row r="605" spans="8:10" ht="15.75" customHeight="1" x14ac:dyDescent="0.2">
      <c r="H605" s="1"/>
      <c r="I605" s="1"/>
      <c r="J605" s="1"/>
    </row>
    <row r="606" spans="8:10" ht="15.75" customHeight="1" x14ac:dyDescent="0.2">
      <c r="H606" s="1"/>
      <c r="I606" s="1"/>
      <c r="J606" s="1"/>
    </row>
    <row r="607" spans="8:10" ht="15.75" customHeight="1" x14ac:dyDescent="0.2">
      <c r="H607" s="1"/>
      <c r="I607" s="1"/>
      <c r="J607" s="1"/>
    </row>
    <row r="608" spans="8:10" ht="15.75" customHeight="1" x14ac:dyDescent="0.2">
      <c r="H608" s="1"/>
      <c r="I608" s="1"/>
      <c r="J608" s="1"/>
    </row>
    <row r="609" spans="8:10" ht="15.75" customHeight="1" x14ac:dyDescent="0.2">
      <c r="H609" s="1"/>
      <c r="I609" s="1"/>
      <c r="J609" s="1"/>
    </row>
    <row r="610" spans="8:10" ht="15.75" customHeight="1" x14ac:dyDescent="0.2">
      <c r="H610" s="1"/>
      <c r="I610" s="1"/>
      <c r="J610" s="1"/>
    </row>
    <row r="611" spans="8:10" ht="15.75" customHeight="1" x14ac:dyDescent="0.2">
      <c r="H611" s="1"/>
      <c r="I611" s="1"/>
      <c r="J611" s="1"/>
    </row>
    <row r="612" spans="8:10" ht="15.75" customHeight="1" x14ac:dyDescent="0.2">
      <c r="H612" s="1"/>
      <c r="I612" s="1"/>
      <c r="J612" s="1"/>
    </row>
    <row r="613" spans="8:10" ht="15.75" customHeight="1" x14ac:dyDescent="0.2">
      <c r="H613" s="1"/>
      <c r="I613" s="1"/>
      <c r="J613" s="1"/>
    </row>
    <row r="614" spans="8:10" ht="15.75" customHeight="1" x14ac:dyDescent="0.2">
      <c r="H614" s="1"/>
      <c r="I614" s="1"/>
      <c r="J614" s="1"/>
    </row>
    <row r="615" spans="8:10" ht="15.75" customHeight="1" x14ac:dyDescent="0.2">
      <c r="H615" s="1"/>
      <c r="I615" s="1"/>
      <c r="J615" s="1"/>
    </row>
    <row r="616" spans="8:10" ht="15.75" customHeight="1" x14ac:dyDescent="0.2">
      <c r="H616" s="1"/>
      <c r="I616" s="1"/>
      <c r="J616" s="1"/>
    </row>
    <row r="617" spans="8:10" ht="15.75" customHeight="1" x14ac:dyDescent="0.2">
      <c r="H617" s="1"/>
      <c r="I617" s="1"/>
      <c r="J617" s="1"/>
    </row>
    <row r="618" spans="8:10" ht="15.75" customHeight="1" x14ac:dyDescent="0.2">
      <c r="H618" s="1"/>
      <c r="I618" s="1"/>
      <c r="J618" s="1"/>
    </row>
    <row r="619" spans="8:10" ht="15.75" customHeight="1" x14ac:dyDescent="0.2">
      <c r="H619" s="1"/>
      <c r="I619" s="1"/>
      <c r="J619" s="1"/>
    </row>
    <row r="620" spans="8:10" ht="15.75" customHeight="1" x14ac:dyDescent="0.2">
      <c r="H620" s="1"/>
      <c r="I620" s="1"/>
      <c r="J620" s="1"/>
    </row>
    <row r="621" spans="8:10" ht="15.75" customHeight="1" x14ac:dyDescent="0.2">
      <c r="H621" s="1"/>
      <c r="I621" s="1"/>
      <c r="J621" s="1"/>
    </row>
    <row r="622" spans="8:10" ht="15.75" customHeight="1" x14ac:dyDescent="0.2">
      <c r="H622" s="1"/>
      <c r="I622" s="1"/>
      <c r="J622" s="1"/>
    </row>
    <row r="623" spans="8:10" ht="15.75" customHeight="1" x14ac:dyDescent="0.2">
      <c r="H623" s="1"/>
      <c r="I623" s="1"/>
      <c r="J623" s="1"/>
    </row>
    <row r="624" spans="8:10" ht="15.75" customHeight="1" x14ac:dyDescent="0.2">
      <c r="H624" s="1"/>
      <c r="I624" s="1"/>
      <c r="J624" s="1"/>
    </row>
    <row r="625" spans="8:10" ht="15.75" customHeight="1" x14ac:dyDescent="0.2">
      <c r="H625" s="1"/>
      <c r="I625" s="1"/>
      <c r="J625" s="1"/>
    </row>
    <row r="626" spans="8:10" ht="15.75" customHeight="1" x14ac:dyDescent="0.2">
      <c r="H626" s="1"/>
      <c r="I626" s="1"/>
      <c r="J626" s="1"/>
    </row>
    <row r="627" spans="8:10" ht="15.75" customHeight="1" x14ac:dyDescent="0.2">
      <c r="H627" s="1"/>
      <c r="I627" s="1"/>
      <c r="J627" s="1"/>
    </row>
    <row r="628" spans="8:10" ht="15.75" customHeight="1" x14ac:dyDescent="0.2">
      <c r="H628" s="1"/>
      <c r="I628" s="1"/>
      <c r="J628" s="1"/>
    </row>
    <row r="629" spans="8:10" ht="15.75" customHeight="1" x14ac:dyDescent="0.2">
      <c r="H629" s="1"/>
      <c r="I629" s="1"/>
      <c r="J629" s="1"/>
    </row>
    <row r="630" spans="8:10" ht="15.75" customHeight="1" x14ac:dyDescent="0.2">
      <c r="H630" s="1"/>
      <c r="I630" s="1"/>
      <c r="J630" s="1"/>
    </row>
    <row r="631" spans="8:10" ht="15.75" customHeight="1" x14ac:dyDescent="0.2">
      <c r="H631" s="1"/>
      <c r="I631" s="1"/>
      <c r="J631" s="1"/>
    </row>
    <row r="632" spans="8:10" ht="15.75" customHeight="1" x14ac:dyDescent="0.2">
      <c r="H632" s="1"/>
      <c r="I632" s="1"/>
      <c r="J632" s="1"/>
    </row>
    <row r="633" spans="8:10" ht="15.75" customHeight="1" x14ac:dyDescent="0.2">
      <c r="H633" s="1"/>
      <c r="I633" s="1"/>
      <c r="J633" s="1"/>
    </row>
    <row r="634" spans="8:10" ht="15.75" customHeight="1" x14ac:dyDescent="0.2">
      <c r="H634" s="1"/>
      <c r="I634" s="1"/>
      <c r="J634" s="1"/>
    </row>
    <row r="635" spans="8:10" ht="15.75" customHeight="1" x14ac:dyDescent="0.2">
      <c r="H635" s="1"/>
      <c r="I635" s="1"/>
      <c r="J635" s="1"/>
    </row>
    <row r="636" spans="8:10" ht="15.75" customHeight="1" x14ac:dyDescent="0.2">
      <c r="H636" s="1"/>
      <c r="I636" s="1"/>
      <c r="J636" s="1"/>
    </row>
    <row r="637" spans="8:10" ht="15.75" customHeight="1" x14ac:dyDescent="0.2">
      <c r="H637" s="1"/>
      <c r="I637" s="1"/>
      <c r="J637" s="1"/>
    </row>
    <row r="638" spans="8:10" ht="15.75" customHeight="1" x14ac:dyDescent="0.2">
      <c r="H638" s="1"/>
      <c r="I638" s="1"/>
      <c r="J638" s="1"/>
    </row>
    <row r="639" spans="8:10" ht="15.75" customHeight="1" x14ac:dyDescent="0.2">
      <c r="H639" s="1"/>
      <c r="I639" s="1"/>
      <c r="J639" s="1"/>
    </row>
    <row r="640" spans="8:10" ht="15.75" customHeight="1" x14ac:dyDescent="0.2">
      <c r="H640" s="1"/>
      <c r="I640" s="1"/>
      <c r="J640" s="1"/>
    </row>
    <row r="641" spans="8:10" ht="15.75" customHeight="1" x14ac:dyDescent="0.2">
      <c r="H641" s="1"/>
      <c r="I641" s="1"/>
      <c r="J641" s="1"/>
    </row>
    <row r="642" spans="8:10" ht="15.75" customHeight="1" x14ac:dyDescent="0.2">
      <c r="H642" s="1"/>
      <c r="I642" s="1"/>
      <c r="J642" s="1"/>
    </row>
    <row r="643" spans="8:10" ht="15.75" customHeight="1" x14ac:dyDescent="0.2">
      <c r="H643" s="1"/>
      <c r="I643" s="1"/>
      <c r="J643" s="1"/>
    </row>
    <row r="644" spans="8:10" ht="15.75" customHeight="1" x14ac:dyDescent="0.2">
      <c r="H644" s="1"/>
      <c r="I644" s="1"/>
      <c r="J644" s="1"/>
    </row>
    <row r="645" spans="8:10" ht="15.75" customHeight="1" x14ac:dyDescent="0.2">
      <c r="H645" s="1"/>
      <c r="I645" s="1"/>
      <c r="J645" s="1"/>
    </row>
    <row r="646" spans="8:10" ht="15.75" customHeight="1" x14ac:dyDescent="0.2">
      <c r="H646" s="1"/>
      <c r="I646" s="1"/>
      <c r="J646" s="1"/>
    </row>
    <row r="647" spans="8:10" ht="15.75" customHeight="1" x14ac:dyDescent="0.2">
      <c r="H647" s="1"/>
      <c r="I647" s="1"/>
      <c r="J647" s="1"/>
    </row>
    <row r="648" spans="8:10" ht="15.75" customHeight="1" x14ac:dyDescent="0.2">
      <c r="H648" s="1"/>
      <c r="I648" s="1"/>
      <c r="J648" s="1"/>
    </row>
    <row r="649" spans="8:10" ht="15.75" customHeight="1" x14ac:dyDescent="0.2">
      <c r="H649" s="1"/>
      <c r="I649" s="1"/>
      <c r="J649" s="1"/>
    </row>
    <row r="650" spans="8:10" ht="15.75" customHeight="1" x14ac:dyDescent="0.2">
      <c r="H650" s="1"/>
      <c r="I650" s="1"/>
      <c r="J650" s="1"/>
    </row>
    <row r="651" spans="8:10" ht="15.75" customHeight="1" x14ac:dyDescent="0.2">
      <c r="H651" s="1"/>
      <c r="I651" s="1"/>
      <c r="J651" s="1"/>
    </row>
    <row r="652" spans="8:10" ht="15.75" customHeight="1" x14ac:dyDescent="0.2">
      <c r="H652" s="1"/>
      <c r="I652" s="1"/>
      <c r="J652" s="1"/>
    </row>
    <row r="653" spans="8:10" ht="15.75" customHeight="1" x14ac:dyDescent="0.2">
      <c r="H653" s="1"/>
      <c r="I653" s="1"/>
      <c r="J653" s="1"/>
    </row>
    <row r="654" spans="8:10" ht="15.75" customHeight="1" x14ac:dyDescent="0.2">
      <c r="H654" s="1"/>
      <c r="I654" s="1"/>
      <c r="J654" s="1"/>
    </row>
    <row r="655" spans="8:10" ht="15.75" customHeight="1" x14ac:dyDescent="0.2">
      <c r="H655" s="1"/>
      <c r="I655" s="1"/>
      <c r="J655" s="1"/>
    </row>
    <row r="656" spans="8:10" ht="15.75" customHeight="1" x14ac:dyDescent="0.2">
      <c r="H656" s="1"/>
      <c r="I656" s="1"/>
      <c r="J656" s="1"/>
    </row>
    <row r="657" spans="8:10" ht="15.75" customHeight="1" x14ac:dyDescent="0.2">
      <c r="H657" s="1"/>
      <c r="I657" s="1"/>
      <c r="J657" s="1"/>
    </row>
    <row r="658" spans="8:10" ht="15.75" customHeight="1" x14ac:dyDescent="0.2">
      <c r="H658" s="1"/>
      <c r="I658" s="1"/>
      <c r="J658" s="1"/>
    </row>
    <row r="659" spans="8:10" ht="15.75" customHeight="1" x14ac:dyDescent="0.2">
      <c r="H659" s="1"/>
      <c r="I659" s="1"/>
      <c r="J659" s="1"/>
    </row>
    <row r="660" spans="8:10" ht="15.75" customHeight="1" x14ac:dyDescent="0.2">
      <c r="H660" s="1"/>
      <c r="I660" s="1"/>
      <c r="J660" s="1"/>
    </row>
    <row r="661" spans="8:10" ht="15.75" customHeight="1" x14ac:dyDescent="0.2">
      <c r="H661" s="1"/>
      <c r="I661" s="1"/>
      <c r="J661" s="1"/>
    </row>
    <row r="662" spans="8:10" ht="15.75" customHeight="1" x14ac:dyDescent="0.2">
      <c r="H662" s="1"/>
      <c r="I662" s="1"/>
      <c r="J662" s="1"/>
    </row>
    <row r="663" spans="8:10" ht="15.75" customHeight="1" x14ac:dyDescent="0.2">
      <c r="H663" s="1"/>
      <c r="I663" s="1"/>
      <c r="J663" s="1"/>
    </row>
    <row r="664" spans="8:10" ht="15.75" customHeight="1" x14ac:dyDescent="0.2">
      <c r="H664" s="1"/>
      <c r="I664" s="1"/>
      <c r="J664" s="1"/>
    </row>
    <row r="665" spans="8:10" ht="15.75" customHeight="1" x14ac:dyDescent="0.2">
      <c r="H665" s="1"/>
      <c r="I665" s="1"/>
      <c r="J665" s="1"/>
    </row>
    <row r="666" spans="8:10" ht="15.75" customHeight="1" x14ac:dyDescent="0.2">
      <c r="H666" s="1"/>
      <c r="I666" s="1"/>
      <c r="J666" s="1"/>
    </row>
    <row r="667" spans="8:10" ht="15.75" customHeight="1" x14ac:dyDescent="0.2">
      <c r="H667" s="1"/>
      <c r="I667" s="1"/>
      <c r="J667" s="1"/>
    </row>
    <row r="668" spans="8:10" ht="15.75" customHeight="1" x14ac:dyDescent="0.2">
      <c r="H668" s="1"/>
      <c r="I668" s="1"/>
      <c r="J668" s="1"/>
    </row>
    <row r="669" spans="8:10" ht="15.75" customHeight="1" x14ac:dyDescent="0.2">
      <c r="H669" s="1"/>
      <c r="I669" s="1"/>
      <c r="J669" s="1"/>
    </row>
    <row r="670" spans="8:10" ht="15.75" customHeight="1" x14ac:dyDescent="0.2">
      <c r="H670" s="1"/>
      <c r="I670" s="1"/>
      <c r="J670" s="1"/>
    </row>
    <row r="671" spans="8:10" ht="15.75" customHeight="1" x14ac:dyDescent="0.2">
      <c r="H671" s="1"/>
      <c r="I671" s="1"/>
      <c r="J671" s="1"/>
    </row>
    <row r="672" spans="8:10" ht="15.75" customHeight="1" x14ac:dyDescent="0.2">
      <c r="H672" s="1"/>
      <c r="I672" s="1"/>
      <c r="J672" s="1"/>
    </row>
    <row r="673" spans="8:10" ht="15.75" customHeight="1" x14ac:dyDescent="0.2">
      <c r="H673" s="1"/>
      <c r="I673" s="1"/>
      <c r="J673" s="1"/>
    </row>
    <row r="674" spans="8:10" ht="15.75" customHeight="1" x14ac:dyDescent="0.2">
      <c r="H674" s="1"/>
      <c r="I674" s="1"/>
      <c r="J674" s="1"/>
    </row>
    <row r="675" spans="8:10" ht="15.75" customHeight="1" x14ac:dyDescent="0.2">
      <c r="H675" s="1"/>
      <c r="I675" s="1"/>
      <c r="J675" s="1"/>
    </row>
    <row r="676" spans="8:10" ht="15.75" customHeight="1" x14ac:dyDescent="0.2">
      <c r="H676" s="1"/>
      <c r="I676" s="1"/>
      <c r="J676" s="1"/>
    </row>
    <row r="677" spans="8:10" ht="15.75" customHeight="1" x14ac:dyDescent="0.2">
      <c r="H677" s="1"/>
      <c r="I677" s="1"/>
      <c r="J677" s="1"/>
    </row>
    <row r="678" spans="8:10" ht="15.75" customHeight="1" x14ac:dyDescent="0.2">
      <c r="H678" s="1"/>
      <c r="I678" s="1"/>
      <c r="J678" s="1"/>
    </row>
    <row r="679" spans="8:10" ht="15.75" customHeight="1" x14ac:dyDescent="0.2">
      <c r="H679" s="1"/>
      <c r="I679" s="1"/>
      <c r="J679" s="1"/>
    </row>
    <row r="680" spans="8:10" ht="15.75" customHeight="1" x14ac:dyDescent="0.2">
      <c r="H680" s="1"/>
      <c r="I680" s="1"/>
      <c r="J680" s="1"/>
    </row>
    <row r="681" spans="8:10" ht="15.75" customHeight="1" x14ac:dyDescent="0.2">
      <c r="H681" s="1"/>
      <c r="I681" s="1"/>
      <c r="J681" s="1"/>
    </row>
    <row r="682" spans="8:10" ht="15.75" customHeight="1" x14ac:dyDescent="0.2">
      <c r="H682" s="1"/>
      <c r="I682" s="1"/>
      <c r="J682" s="1"/>
    </row>
    <row r="683" spans="8:10" ht="15.75" customHeight="1" x14ac:dyDescent="0.2">
      <c r="H683" s="1"/>
      <c r="I683" s="1"/>
      <c r="J683" s="1"/>
    </row>
    <row r="684" spans="8:10" ht="15.75" customHeight="1" x14ac:dyDescent="0.2">
      <c r="H684" s="1"/>
      <c r="I684" s="1"/>
      <c r="J684" s="1"/>
    </row>
    <row r="685" spans="8:10" ht="15.75" customHeight="1" x14ac:dyDescent="0.2">
      <c r="H685" s="1"/>
      <c r="I685" s="1"/>
      <c r="J685" s="1"/>
    </row>
    <row r="686" spans="8:10" ht="15.75" customHeight="1" x14ac:dyDescent="0.2">
      <c r="H686" s="1"/>
      <c r="I686" s="1"/>
      <c r="J686" s="1"/>
    </row>
    <row r="687" spans="8:10" ht="15.75" customHeight="1" x14ac:dyDescent="0.2">
      <c r="H687" s="1"/>
      <c r="I687" s="1"/>
      <c r="J687" s="1"/>
    </row>
    <row r="688" spans="8:10" ht="15.75" customHeight="1" x14ac:dyDescent="0.2">
      <c r="H688" s="1"/>
      <c r="I688" s="1"/>
      <c r="J688" s="1"/>
    </row>
    <row r="689" spans="8:10" ht="15.75" customHeight="1" x14ac:dyDescent="0.2">
      <c r="H689" s="1"/>
      <c r="I689" s="1"/>
      <c r="J689" s="1"/>
    </row>
    <row r="690" spans="8:10" ht="15.75" customHeight="1" x14ac:dyDescent="0.2">
      <c r="H690" s="1"/>
      <c r="I690" s="1"/>
      <c r="J690" s="1"/>
    </row>
    <row r="691" spans="8:10" ht="15.75" customHeight="1" x14ac:dyDescent="0.2">
      <c r="H691" s="1"/>
      <c r="I691" s="1"/>
      <c r="J691" s="1"/>
    </row>
    <row r="692" spans="8:10" ht="15.75" customHeight="1" x14ac:dyDescent="0.2">
      <c r="H692" s="1"/>
      <c r="I692" s="1"/>
      <c r="J692" s="1"/>
    </row>
    <row r="693" spans="8:10" ht="15.75" customHeight="1" x14ac:dyDescent="0.2">
      <c r="H693" s="1"/>
      <c r="I693" s="1"/>
      <c r="J693" s="1"/>
    </row>
    <row r="694" spans="8:10" ht="15.75" customHeight="1" x14ac:dyDescent="0.2">
      <c r="H694" s="1"/>
      <c r="I694" s="1"/>
      <c r="J694" s="1"/>
    </row>
    <row r="695" spans="8:10" ht="15.75" customHeight="1" x14ac:dyDescent="0.2">
      <c r="H695" s="1"/>
      <c r="I695" s="1"/>
      <c r="J695" s="1"/>
    </row>
    <row r="696" spans="8:10" ht="15.75" customHeight="1" x14ac:dyDescent="0.2">
      <c r="H696" s="1"/>
      <c r="I696" s="1"/>
      <c r="J696" s="1"/>
    </row>
    <row r="697" spans="8:10" ht="15.75" customHeight="1" x14ac:dyDescent="0.2">
      <c r="H697" s="1"/>
      <c r="I697" s="1"/>
      <c r="J697" s="1"/>
    </row>
    <row r="698" spans="8:10" ht="15.75" customHeight="1" x14ac:dyDescent="0.2">
      <c r="H698" s="1"/>
      <c r="I698" s="1"/>
      <c r="J698" s="1"/>
    </row>
    <row r="699" spans="8:10" ht="15.75" customHeight="1" x14ac:dyDescent="0.2">
      <c r="H699" s="1"/>
      <c r="I699" s="1"/>
      <c r="J699" s="1"/>
    </row>
    <row r="700" spans="8:10" ht="15.75" customHeight="1" x14ac:dyDescent="0.2">
      <c r="H700" s="1"/>
      <c r="I700" s="1"/>
      <c r="J700" s="1"/>
    </row>
    <row r="701" spans="8:10" ht="15.75" customHeight="1" x14ac:dyDescent="0.2">
      <c r="H701" s="1"/>
      <c r="I701" s="1"/>
      <c r="J701" s="1"/>
    </row>
    <row r="702" spans="8:10" ht="15.75" customHeight="1" x14ac:dyDescent="0.2">
      <c r="H702" s="1"/>
      <c r="I702" s="1"/>
      <c r="J702" s="1"/>
    </row>
    <row r="703" spans="8:10" ht="15.75" customHeight="1" x14ac:dyDescent="0.2">
      <c r="H703" s="1"/>
      <c r="I703" s="1"/>
      <c r="J703" s="1"/>
    </row>
    <row r="704" spans="8:10" ht="15.75" customHeight="1" x14ac:dyDescent="0.2">
      <c r="H704" s="1"/>
      <c r="I704" s="1"/>
      <c r="J704" s="1"/>
    </row>
    <row r="705" spans="8:10" ht="15.75" customHeight="1" x14ac:dyDescent="0.2">
      <c r="H705" s="1"/>
      <c r="I705" s="1"/>
      <c r="J705" s="1"/>
    </row>
    <row r="706" spans="8:10" ht="15.75" customHeight="1" x14ac:dyDescent="0.2">
      <c r="H706" s="1"/>
      <c r="I706" s="1"/>
      <c r="J706" s="1"/>
    </row>
    <row r="707" spans="8:10" ht="15.75" customHeight="1" x14ac:dyDescent="0.2">
      <c r="H707" s="1"/>
      <c r="I707" s="1"/>
      <c r="J707" s="1"/>
    </row>
    <row r="708" spans="8:10" ht="15.75" customHeight="1" x14ac:dyDescent="0.2">
      <c r="H708" s="1"/>
      <c r="I708" s="1"/>
      <c r="J708" s="1"/>
    </row>
    <row r="709" spans="8:10" ht="15.75" customHeight="1" x14ac:dyDescent="0.2">
      <c r="H709" s="1"/>
      <c r="I709" s="1"/>
      <c r="J709" s="1"/>
    </row>
    <row r="710" spans="8:10" ht="15.75" customHeight="1" x14ac:dyDescent="0.2">
      <c r="H710" s="1"/>
      <c r="I710" s="1"/>
      <c r="J710" s="1"/>
    </row>
    <row r="711" spans="8:10" ht="15.75" customHeight="1" x14ac:dyDescent="0.2">
      <c r="H711" s="1"/>
      <c r="I711" s="1"/>
      <c r="J711" s="1"/>
    </row>
    <row r="712" spans="8:10" ht="15.75" customHeight="1" x14ac:dyDescent="0.2">
      <c r="H712" s="1"/>
      <c r="I712" s="1"/>
      <c r="J712" s="1"/>
    </row>
    <row r="713" spans="8:10" ht="15.75" customHeight="1" x14ac:dyDescent="0.2">
      <c r="H713" s="1"/>
      <c r="I713" s="1"/>
      <c r="J713" s="1"/>
    </row>
    <row r="714" spans="8:10" ht="15.75" customHeight="1" x14ac:dyDescent="0.2">
      <c r="H714" s="1"/>
      <c r="I714" s="1"/>
      <c r="J714" s="1"/>
    </row>
    <row r="715" spans="8:10" ht="15.75" customHeight="1" x14ac:dyDescent="0.2">
      <c r="H715" s="1"/>
      <c r="I715" s="1"/>
      <c r="J715" s="1"/>
    </row>
    <row r="716" spans="8:10" ht="15.75" customHeight="1" x14ac:dyDescent="0.2">
      <c r="H716" s="1"/>
      <c r="I716" s="1"/>
      <c r="J716" s="1"/>
    </row>
    <row r="717" spans="8:10" ht="15.75" customHeight="1" x14ac:dyDescent="0.2">
      <c r="H717" s="1"/>
      <c r="I717" s="1"/>
      <c r="J717" s="1"/>
    </row>
    <row r="718" spans="8:10" ht="15.75" customHeight="1" x14ac:dyDescent="0.2">
      <c r="H718" s="1"/>
      <c r="I718" s="1"/>
      <c r="J718" s="1"/>
    </row>
    <row r="719" spans="8:10" ht="15.75" customHeight="1" x14ac:dyDescent="0.2">
      <c r="H719" s="1"/>
      <c r="I719" s="1"/>
      <c r="J719" s="1"/>
    </row>
    <row r="720" spans="8:10" ht="15.75" customHeight="1" x14ac:dyDescent="0.2">
      <c r="H720" s="1"/>
      <c r="I720" s="1"/>
      <c r="J720" s="1"/>
    </row>
    <row r="721" spans="8:10" ht="15.75" customHeight="1" x14ac:dyDescent="0.2">
      <c r="H721" s="1"/>
      <c r="I721" s="1"/>
      <c r="J721" s="1"/>
    </row>
    <row r="722" spans="8:10" ht="15.75" customHeight="1" x14ac:dyDescent="0.2">
      <c r="H722" s="1"/>
      <c r="I722" s="1"/>
      <c r="J722" s="1"/>
    </row>
    <row r="723" spans="8:10" ht="15.75" customHeight="1" x14ac:dyDescent="0.2">
      <c r="H723" s="1"/>
      <c r="I723" s="1"/>
      <c r="J723" s="1"/>
    </row>
    <row r="724" spans="8:10" ht="15.75" customHeight="1" x14ac:dyDescent="0.2">
      <c r="H724" s="1"/>
      <c r="I724" s="1"/>
      <c r="J724" s="1"/>
    </row>
    <row r="725" spans="8:10" ht="15.75" customHeight="1" x14ac:dyDescent="0.2">
      <c r="H725" s="1"/>
      <c r="I725" s="1"/>
      <c r="J725" s="1"/>
    </row>
    <row r="726" spans="8:10" ht="15.75" customHeight="1" x14ac:dyDescent="0.2">
      <c r="H726" s="1"/>
      <c r="I726" s="1"/>
      <c r="J726" s="1"/>
    </row>
    <row r="727" spans="8:10" ht="15.75" customHeight="1" x14ac:dyDescent="0.2">
      <c r="H727" s="1"/>
      <c r="I727" s="1"/>
      <c r="J727" s="1"/>
    </row>
    <row r="728" spans="8:10" ht="15.75" customHeight="1" x14ac:dyDescent="0.2">
      <c r="H728" s="1"/>
      <c r="I728" s="1"/>
      <c r="J728" s="1"/>
    </row>
    <row r="729" spans="8:10" ht="15.75" customHeight="1" x14ac:dyDescent="0.2">
      <c r="H729" s="1"/>
      <c r="I729" s="1"/>
      <c r="J729" s="1"/>
    </row>
    <row r="730" spans="8:10" ht="15.75" customHeight="1" x14ac:dyDescent="0.2">
      <c r="H730" s="1"/>
      <c r="I730" s="1"/>
      <c r="J730" s="1"/>
    </row>
    <row r="731" spans="8:10" ht="15.75" customHeight="1" x14ac:dyDescent="0.2">
      <c r="H731" s="1"/>
      <c r="I731" s="1"/>
      <c r="J731" s="1"/>
    </row>
    <row r="732" spans="8:10" ht="15.75" customHeight="1" x14ac:dyDescent="0.2">
      <c r="H732" s="1"/>
      <c r="I732" s="1"/>
      <c r="J732" s="1"/>
    </row>
    <row r="733" spans="8:10" ht="15.75" customHeight="1" x14ac:dyDescent="0.2">
      <c r="H733" s="1"/>
      <c r="I733" s="1"/>
      <c r="J733" s="1"/>
    </row>
    <row r="734" spans="8:10" ht="15.75" customHeight="1" x14ac:dyDescent="0.2">
      <c r="H734" s="1"/>
      <c r="I734" s="1"/>
      <c r="J734" s="1"/>
    </row>
    <row r="735" spans="8:10" ht="15.75" customHeight="1" x14ac:dyDescent="0.2">
      <c r="H735" s="1"/>
      <c r="I735" s="1"/>
      <c r="J735" s="1"/>
    </row>
    <row r="736" spans="8:10" ht="15.75" customHeight="1" x14ac:dyDescent="0.2">
      <c r="H736" s="1"/>
      <c r="I736" s="1"/>
      <c r="J736" s="1"/>
    </row>
    <row r="737" spans="8:10" ht="15.75" customHeight="1" x14ac:dyDescent="0.2">
      <c r="H737" s="1"/>
      <c r="I737" s="1"/>
      <c r="J737" s="1"/>
    </row>
    <row r="738" spans="8:10" ht="15.75" customHeight="1" x14ac:dyDescent="0.2">
      <c r="H738" s="1"/>
      <c r="I738" s="1"/>
      <c r="J738" s="1"/>
    </row>
    <row r="739" spans="8:10" ht="15.75" customHeight="1" x14ac:dyDescent="0.2">
      <c r="H739" s="1"/>
      <c r="I739" s="1"/>
      <c r="J739" s="1"/>
    </row>
    <row r="740" spans="8:10" ht="15.75" customHeight="1" x14ac:dyDescent="0.2">
      <c r="H740" s="1"/>
      <c r="I740" s="1"/>
      <c r="J740" s="1"/>
    </row>
    <row r="741" spans="8:10" ht="15.75" customHeight="1" x14ac:dyDescent="0.2">
      <c r="H741" s="1"/>
      <c r="I741" s="1"/>
      <c r="J741" s="1"/>
    </row>
    <row r="742" spans="8:10" ht="15.75" customHeight="1" x14ac:dyDescent="0.2">
      <c r="H742" s="1"/>
      <c r="I742" s="1"/>
      <c r="J742" s="1"/>
    </row>
    <row r="743" spans="8:10" ht="15.75" customHeight="1" x14ac:dyDescent="0.2">
      <c r="H743" s="1"/>
      <c r="I743" s="1"/>
      <c r="J743" s="1"/>
    </row>
    <row r="744" spans="8:10" ht="15.75" customHeight="1" x14ac:dyDescent="0.2">
      <c r="H744" s="1"/>
      <c r="I744" s="1"/>
      <c r="J744" s="1"/>
    </row>
    <row r="745" spans="8:10" ht="15.75" customHeight="1" x14ac:dyDescent="0.2">
      <c r="H745" s="1"/>
      <c r="I745" s="1"/>
      <c r="J745" s="1"/>
    </row>
    <row r="746" spans="8:10" ht="15.75" customHeight="1" x14ac:dyDescent="0.2">
      <c r="H746" s="1"/>
      <c r="I746" s="1"/>
      <c r="J746" s="1"/>
    </row>
    <row r="747" spans="8:10" ht="15.75" customHeight="1" x14ac:dyDescent="0.2">
      <c r="H747" s="1"/>
      <c r="I747" s="1"/>
      <c r="J747" s="1"/>
    </row>
    <row r="748" spans="8:10" ht="15.75" customHeight="1" x14ac:dyDescent="0.2">
      <c r="H748" s="1"/>
      <c r="I748" s="1"/>
      <c r="J748" s="1"/>
    </row>
    <row r="749" spans="8:10" ht="15.75" customHeight="1" x14ac:dyDescent="0.2">
      <c r="H749" s="1"/>
      <c r="I749" s="1"/>
      <c r="J749" s="1"/>
    </row>
    <row r="750" spans="8:10" ht="15.75" customHeight="1" x14ac:dyDescent="0.2">
      <c r="H750" s="1"/>
      <c r="I750" s="1"/>
      <c r="J750" s="1"/>
    </row>
    <row r="751" spans="8:10" ht="15.75" customHeight="1" x14ac:dyDescent="0.2">
      <c r="H751" s="1"/>
      <c r="I751" s="1"/>
      <c r="J751" s="1"/>
    </row>
    <row r="752" spans="8:10" ht="15.75" customHeight="1" x14ac:dyDescent="0.2">
      <c r="H752" s="1"/>
      <c r="I752" s="1"/>
      <c r="J752" s="1"/>
    </row>
    <row r="753" spans="8:10" ht="15.75" customHeight="1" x14ac:dyDescent="0.2">
      <c r="H753" s="1"/>
      <c r="I753" s="1"/>
      <c r="J753" s="1"/>
    </row>
    <row r="754" spans="8:10" ht="15.75" customHeight="1" x14ac:dyDescent="0.2">
      <c r="H754" s="1"/>
      <c r="I754" s="1"/>
      <c r="J754" s="1"/>
    </row>
    <row r="755" spans="8:10" ht="15.75" customHeight="1" x14ac:dyDescent="0.2">
      <c r="H755" s="1"/>
      <c r="I755" s="1"/>
      <c r="J755" s="1"/>
    </row>
    <row r="756" spans="8:10" ht="15.75" customHeight="1" x14ac:dyDescent="0.2">
      <c r="H756" s="1"/>
      <c r="I756" s="1"/>
      <c r="J756" s="1"/>
    </row>
    <row r="757" spans="8:10" ht="15.75" customHeight="1" x14ac:dyDescent="0.2">
      <c r="H757" s="1"/>
      <c r="I757" s="1"/>
      <c r="J757" s="1"/>
    </row>
    <row r="758" spans="8:10" ht="15.75" customHeight="1" x14ac:dyDescent="0.2">
      <c r="H758" s="1"/>
      <c r="I758" s="1"/>
      <c r="J758" s="1"/>
    </row>
    <row r="759" spans="8:10" ht="15.75" customHeight="1" x14ac:dyDescent="0.2">
      <c r="H759" s="1"/>
      <c r="I759" s="1"/>
      <c r="J759" s="1"/>
    </row>
    <row r="760" spans="8:10" ht="15.75" customHeight="1" x14ac:dyDescent="0.2">
      <c r="H760" s="1"/>
      <c r="I760" s="1"/>
      <c r="J760" s="1"/>
    </row>
    <row r="761" spans="8:10" ht="15.75" customHeight="1" x14ac:dyDescent="0.2">
      <c r="H761" s="1"/>
      <c r="I761" s="1"/>
      <c r="J761" s="1"/>
    </row>
    <row r="762" spans="8:10" ht="15.75" customHeight="1" x14ac:dyDescent="0.2">
      <c r="H762" s="1"/>
      <c r="I762" s="1"/>
      <c r="J762" s="1"/>
    </row>
    <row r="763" spans="8:10" ht="15.75" customHeight="1" x14ac:dyDescent="0.2">
      <c r="H763" s="1"/>
      <c r="I763" s="1"/>
      <c r="J763" s="1"/>
    </row>
    <row r="764" spans="8:10" ht="15.75" customHeight="1" x14ac:dyDescent="0.2">
      <c r="H764" s="1"/>
      <c r="I764" s="1"/>
      <c r="J764" s="1"/>
    </row>
    <row r="765" spans="8:10" ht="15.75" customHeight="1" x14ac:dyDescent="0.2">
      <c r="H765" s="1"/>
      <c r="I765" s="1"/>
      <c r="J765" s="1"/>
    </row>
    <row r="766" spans="8:10" ht="15.75" customHeight="1" x14ac:dyDescent="0.2">
      <c r="H766" s="1"/>
      <c r="I766" s="1"/>
      <c r="J766" s="1"/>
    </row>
    <row r="767" spans="8:10" ht="15.75" customHeight="1" x14ac:dyDescent="0.2">
      <c r="H767" s="1"/>
      <c r="I767" s="1"/>
      <c r="J767" s="1"/>
    </row>
    <row r="768" spans="8:10" ht="15.75" customHeight="1" x14ac:dyDescent="0.2">
      <c r="H768" s="1"/>
      <c r="I768" s="1"/>
      <c r="J768" s="1"/>
    </row>
    <row r="769" spans="8:10" ht="15.75" customHeight="1" x14ac:dyDescent="0.2">
      <c r="H769" s="1"/>
      <c r="I769" s="1"/>
      <c r="J769" s="1"/>
    </row>
    <row r="770" spans="8:10" ht="15.75" customHeight="1" x14ac:dyDescent="0.2">
      <c r="H770" s="1"/>
      <c r="I770" s="1"/>
      <c r="J770" s="1"/>
    </row>
    <row r="771" spans="8:10" ht="15.75" customHeight="1" x14ac:dyDescent="0.2">
      <c r="H771" s="1"/>
      <c r="I771" s="1"/>
      <c r="J771" s="1"/>
    </row>
    <row r="772" spans="8:10" ht="15.75" customHeight="1" x14ac:dyDescent="0.2">
      <c r="H772" s="1"/>
      <c r="I772" s="1"/>
      <c r="J772" s="1"/>
    </row>
    <row r="773" spans="8:10" ht="15.75" customHeight="1" x14ac:dyDescent="0.2">
      <c r="H773" s="1"/>
      <c r="I773" s="1"/>
      <c r="J773" s="1"/>
    </row>
    <row r="774" spans="8:10" ht="15.75" customHeight="1" x14ac:dyDescent="0.2">
      <c r="H774" s="1"/>
      <c r="I774" s="1"/>
      <c r="J774" s="1"/>
    </row>
    <row r="775" spans="8:10" ht="15.75" customHeight="1" x14ac:dyDescent="0.2">
      <c r="H775" s="1"/>
      <c r="I775" s="1"/>
      <c r="J775" s="1"/>
    </row>
    <row r="776" spans="8:10" ht="15.75" customHeight="1" x14ac:dyDescent="0.2">
      <c r="H776" s="1"/>
      <c r="I776" s="1"/>
      <c r="J776" s="1"/>
    </row>
    <row r="777" spans="8:10" ht="15.75" customHeight="1" x14ac:dyDescent="0.2">
      <c r="H777" s="1"/>
      <c r="I777" s="1"/>
      <c r="J777" s="1"/>
    </row>
    <row r="778" spans="8:10" ht="15.75" customHeight="1" x14ac:dyDescent="0.2">
      <c r="H778" s="1"/>
      <c r="I778" s="1"/>
      <c r="J778" s="1"/>
    </row>
    <row r="779" spans="8:10" ht="15.75" customHeight="1" x14ac:dyDescent="0.2">
      <c r="H779" s="1"/>
      <c r="I779" s="1"/>
      <c r="J779" s="1"/>
    </row>
    <row r="780" spans="8:10" ht="15.75" customHeight="1" x14ac:dyDescent="0.2">
      <c r="H780" s="1"/>
      <c r="I780" s="1"/>
      <c r="J780" s="1"/>
    </row>
    <row r="781" spans="8:10" ht="15.75" customHeight="1" x14ac:dyDescent="0.2">
      <c r="H781" s="1"/>
      <c r="I781" s="1"/>
      <c r="J781" s="1"/>
    </row>
    <row r="782" spans="8:10" ht="15.75" customHeight="1" x14ac:dyDescent="0.2">
      <c r="H782" s="1"/>
      <c r="I782" s="1"/>
      <c r="J782" s="1"/>
    </row>
    <row r="783" spans="8:10" ht="15.75" customHeight="1" x14ac:dyDescent="0.2">
      <c r="H783" s="1"/>
      <c r="I783" s="1"/>
      <c r="J783" s="1"/>
    </row>
    <row r="784" spans="8:10" ht="15.75" customHeight="1" x14ac:dyDescent="0.2">
      <c r="H784" s="1"/>
      <c r="I784" s="1"/>
      <c r="J784" s="1"/>
    </row>
    <row r="785" spans="8:10" ht="15.75" customHeight="1" x14ac:dyDescent="0.2">
      <c r="H785" s="1"/>
      <c r="I785" s="1"/>
      <c r="J785" s="1"/>
    </row>
    <row r="786" spans="8:10" ht="15.75" customHeight="1" x14ac:dyDescent="0.2">
      <c r="H786" s="1"/>
      <c r="I786" s="1"/>
      <c r="J786" s="1"/>
    </row>
    <row r="787" spans="8:10" ht="15.75" customHeight="1" x14ac:dyDescent="0.2">
      <c r="H787" s="1"/>
      <c r="I787" s="1"/>
      <c r="J787" s="1"/>
    </row>
    <row r="788" spans="8:10" ht="15.75" customHeight="1" x14ac:dyDescent="0.2">
      <c r="H788" s="1"/>
      <c r="I788" s="1"/>
      <c r="J788" s="1"/>
    </row>
    <row r="789" spans="8:10" ht="15.75" customHeight="1" x14ac:dyDescent="0.2">
      <c r="H789" s="1"/>
      <c r="I789" s="1"/>
      <c r="J789" s="1"/>
    </row>
    <row r="790" spans="8:10" ht="15.75" customHeight="1" x14ac:dyDescent="0.2">
      <c r="H790" s="1"/>
      <c r="I790" s="1"/>
      <c r="J790" s="1"/>
    </row>
    <row r="791" spans="8:10" ht="15.75" customHeight="1" x14ac:dyDescent="0.2">
      <c r="H791" s="1"/>
      <c r="I791" s="1"/>
      <c r="J791" s="1"/>
    </row>
    <row r="792" spans="8:10" ht="15.75" customHeight="1" x14ac:dyDescent="0.2">
      <c r="H792" s="1"/>
      <c r="I792" s="1"/>
      <c r="J792" s="1"/>
    </row>
    <row r="793" spans="8:10" ht="15.75" customHeight="1" x14ac:dyDescent="0.2">
      <c r="H793" s="1"/>
      <c r="I793" s="1"/>
      <c r="J793" s="1"/>
    </row>
    <row r="794" spans="8:10" ht="15.75" customHeight="1" x14ac:dyDescent="0.2">
      <c r="H794" s="1"/>
      <c r="I794" s="1"/>
      <c r="J794" s="1"/>
    </row>
    <row r="795" spans="8:10" ht="15.75" customHeight="1" x14ac:dyDescent="0.2">
      <c r="H795" s="1"/>
      <c r="I795" s="1"/>
      <c r="J795" s="1"/>
    </row>
    <row r="796" spans="8:10" ht="15.75" customHeight="1" x14ac:dyDescent="0.2">
      <c r="H796" s="1"/>
      <c r="I796" s="1"/>
      <c r="J796" s="1"/>
    </row>
    <row r="797" spans="8:10" ht="15.75" customHeight="1" x14ac:dyDescent="0.2">
      <c r="H797" s="1"/>
      <c r="I797" s="1"/>
      <c r="J797" s="1"/>
    </row>
    <row r="798" spans="8:10" ht="15.75" customHeight="1" x14ac:dyDescent="0.2">
      <c r="H798" s="1"/>
      <c r="I798" s="1"/>
      <c r="J798" s="1"/>
    </row>
    <row r="799" spans="8:10" ht="15.75" customHeight="1" x14ac:dyDescent="0.2">
      <c r="H799" s="1"/>
      <c r="I799" s="1"/>
      <c r="J799" s="1"/>
    </row>
    <row r="800" spans="8:10" ht="15.75" customHeight="1" x14ac:dyDescent="0.2">
      <c r="H800" s="1"/>
      <c r="I800" s="1"/>
      <c r="J800" s="1"/>
    </row>
    <row r="801" spans="8:10" ht="15.75" customHeight="1" x14ac:dyDescent="0.2">
      <c r="H801" s="1"/>
      <c r="I801" s="1"/>
      <c r="J801" s="1"/>
    </row>
    <row r="802" spans="8:10" ht="15.75" customHeight="1" x14ac:dyDescent="0.2">
      <c r="H802" s="1"/>
      <c r="I802" s="1"/>
      <c r="J802" s="1"/>
    </row>
    <row r="803" spans="8:10" ht="15.75" customHeight="1" x14ac:dyDescent="0.2">
      <c r="H803" s="1"/>
      <c r="I803" s="1"/>
      <c r="J803" s="1"/>
    </row>
    <row r="804" spans="8:10" ht="15.75" customHeight="1" x14ac:dyDescent="0.2">
      <c r="H804" s="1"/>
      <c r="I804" s="1"/>
      <c r="J804" s="1"/>
    </row>
    <row r="805" spans="8:10" ht="15.75" customHeight="1" x14ac:dyDescent="0.2">
      <c r="H805" s="1"/>
      <c r="I805" s="1"/>
      <c r="J805" s="1"/>
    </row>
    <row r="806" spans="8:10" ht="15.75" customHeight="1" x14ac:dyDescent="0.2">
      <c r="H806" s="1"/>
      <c r="I806" s="1"/>
      <c r="J806" s="1"/>
    </row>
    <row r="807" spans="8:10" ht="15.75" customHeight="1" x14ac:dyDescent="0.2">
      <c r="H807" s="1"/>
      <c r="I807" s="1"/>
      <c r="J807" s="1"/>
    </row>
    <row r="808" spans="8:10" ht="15.75" customHeight="1" x14ac:dyDescent="0.2">
      <c r="H808" s="1"/>
      <c r="I808" s="1"/>
      <c r="J808" s="1"/>
    </row>
    <row r="809" spans="8:10" ht="15.75" customHeight="1" x14ac:dyDescent="0.2">
      <c r="H809" s="1"/>
      <c r="I809" s="1"/>
      <c r="J809" s="1"/>
    </row>
    <row r="810" spans="8:10" ht="15.75" customHeight="1" x14ac:dyDescent="0.2">
      <c r="H810" s="1"/>
      <c r="I810" s="1"/>
      <c r="J810" s="1"/>
    </row>
    <row r="811" spans="8:10" ht="15.75" customHeight="1" x14ac:dyDescent="0.2">
      <c r="H811" s="1"/>
      <c r="I811" s="1"/>
      <c r="J811" s="1"/>
    </row>
    <row r="812" spans="8:10" ht="15.75" customHeight="1" x14ac:dyDescent="0.2">
      <c r="H812" s="1"/>
      <c r="I812" s="1"/>
      <c r="J812" s="1"/>
    </row>
    <row r="813" spans="8:10" ht="15.75" customHeight="1" x14ac:dyDescent="0.2">
      <c r="H813" s="1"/>
      <c r="I813" s="1"/>
      <c r="J813" s="1"/>
    </row>
    <row r="814" spans="8:10" ht="15.75" customHeight="1" x14ac:dyDescent="0.2">
      <c r="H814" s="1"/>
      <c r="I814" s="1"/>
      <c r="J814" s="1"/>
    </row>
    <row r="815" spans="8:10" ht="15.75" customHeight="1" x14ac:dyDescent="0.2">
      <c r="H815" s="1"/>
      <c r="I815" s="1"/>
      <c r="J815" s="1"/>
    </row>
    <row r="816" spans="8:10" ht="15.75" customHeight="1" x14ac:dyDescent="0.2">
      <c r="H816" s="1"/>
      <c r="I816" s="1"/>
      <c r="J816" s="1"/>
    </row>
    <row r="817" spans="8:10" ht="15.75" customHeight="1" x14ac:dyDescent="0.2">
      <c r="H817" s="1"/>
      <c r="I817" s="1"/>
      <c r="J817" s="1"/>
    </row>
    <row r="818" spans="8:10" ht="15.75" customHeight="1" x14ac:dyDescent="0.2">
      <c r="H818" s="1"/>
      <c r="I818" s="1"/>
      <c r="J818" s="1"/>
    </row>
    <row r="819" spans="8:10" ht="15.75" customHeight="1" x14ac:dyDescent="0.2">
      <c r="H819" s="1"/>
      <c r="I819" s="1"/>
      <c r="J819" s="1"/>
    </row>
    <row r="820" spans="8:10" ht="15.75" customHeight="1" x14ac:dyDescent="0.2">
      <c r="H820" s="1"/>
      <c r="I820" s="1"/>
      <c r="J820" s="1"/>
    </row>
    <row r="821" spans="8:10" ht="15.75" customHeight="1" x14ac:dyDescent="0.2">
      <c r="H821" s="1"/>
      <c r="I821" s="1"/>
      <c r="J821" s="1"/>
    </row>
    <row r="822" spans="8:10" ht="15.75" customHeight="1" x14ac:dyDescent="0.2">
      <c r="H822" s="1"/>
      <c r="I822" s="1"/>
      <c r="J822" s="1"/>
    </row>
    <row r="823" spans="8:10" ht="15.75" customHeight="1" x14ac:dyDescent="0.2">
      <c r="H823" s="1"/>
      <c r="I823" s="1"/>
      <c r="J823" s="1"/>
    </row>
    <row r="824" spans="8:10" ht="15.75" customHeight="1" x14ac:dyDescent="0.2">
      <c r="H824" s="1"/>
      <c r="I824" s="1"/>
      <c r="J824" s="1"/>
    </row>
    <row r="825" spans="8:10" ht="15.75" customHeight="1" x14ac:dyDescent="0.2">
      <c r="H825" s="1"/>
      <c r="I825" s="1"/>
      <c r="J825" s="1"/>
    </row>
    <row r="826" spans="8:10" ht="15.75" customHeight="1" x14ac:dyDescent="0.2">
      <c r="H826" s="1"/>
      <c r="I826" s="1"/>
      <c r="J826" s="1"/>
    </row>
    <row r="827" spans="8:10" ht="15.75" customHeight="1" x14ac:dyDescent="0.2">
      <c r="H827" s="1"/>
      <c r="I827" s="1"/>
      <c r="J827" s="1"/>
    </row>
    <row r="828" spans="8:10" ht="15.75" customHeight="1" x14ac:dyDescent="0.2">
      <c r="H828" s="1"/>
      <c r="I828" s="1"/>
      <c r="J828" s="1"/>
    </row>
    <row r="829" spans="8:10" ht="15.75" customHeight="1" x14ac:dyDescent="0.2">
      <c r="H829" s="1"/>
      <c r="I829" s="1"/>
      <c r="J829" s="1"/>
    </row>
    <row r="830" spans="8:10" ht="15.75" customHeight="1" x14ac:dyDescent="0.2">
      <c r="H830" s="1"/>
      <c r="I830" s="1"/>
      <c r="J830" s="1"/>
    </row>
    <row r="831" spans="8:10" ht="15.75" customHeight="1" x14ac:dyDescent="0.2">
      <c r="H831" s="1"/>
      <c r="I831" s="1"/>
      <c r="J831" s="1"/>
    </row>
    <row r="832" spans="8:10" ht="15.75" customHeight="1" x14ac:dyDescent="0.2">
      <c r="H832" s="1"/>
      <c r="I832" s="1"/>
      <c r="J832" s="1"/>
    </row>
    <row r="833" spans="8:10" ht="15.75" customHeight="1" x14ac:dyDescent="0.2">
      <c r="H833" s="1"/>
      <c r="I833" s="1"/>
      <c r="J833" s="1"/>
    </row>
    <row r="834" spans="8:10" ht="15.75" customHeight="1" x14ac:dyDescent="0.2">
      <c r="H834" s="1"/>
      <c r="I834" s="1"/>
      <c r="J834" s="1"/>
    </row>
    <row r="835" spans="8:10" ht="15.75" customHeight="1" x14ac:dyDescent="0.2">
      <c r="H835" s="1"/>
      <c r="I835" s="1"/>
      <c r="J835" s="1"/>
    </row>
    <row r="836" spans="8:10" ht="15.75" customHeight="1" x14ac:dyDescent="0.2">
      <c r="H836" s="1"/>
      <c r="I836" s="1"/>
      <c r="J836" s="1"/>
    </row>
    <row r="837" spans="8:10" ht="15.75" customHeight="1" x14ac:dyDescent="0.2">
      <c r="H837" s="1"/>
      <c r="I837" s="1"/>
      <c r="J837" s="1"/>
    </row>
    <row r="838" spans="8:10" ht="15.75" customHeight="1" x14ac:dyDescent="0.2">
      <c r="H838" s="1"/>
      <c r="I838" s="1"/>
      <c r="J838" s="1"/>
    </row>
    <row r="839" spans="8:10" ht="15.75" customHeight="1" x14ac:dyDescent="0.2">
      <c r="H839" s="1"/>
      <c r="I839" s="1"/>
      <c r="J839" s="1"/>
    </row>
    <row r="840" spans="8:10" ht="15.75" customHeight="1" x14ac:dyDescent="0.2">
      <c r="H840" s="1"/>
      <c r="I840" s="1"/>
      <c r="J840" s="1"/>
    </row>
    <row r="841" spans="8:10" ht="15.75" customHeight="1" x14ac:dyDescent="0.2">
      <c r="H841" s="1"/>
      <c r="I841" s="1"/>
      <c r="J841" s="1"/>
    </row>
    <row r="842" spans="8:10" ht="15.75" customHeight="1" x14ac:dyDescent="0.2">
      <c r="H842" s="1"/>
      <c r="I842" s="1"/>
      <c r="J842" s="1"/>
    </row>
    <row r="843" spans="8:10" ht="15.75" customHeight="1" x14ac:dyDescent="0.2">
      <c r="H843" s="1"/>
      <c r="I843" s="1"/>
      <c r="J843" s="1"/>
    </row>
    <row r="844" spans="8:10" ht="15.75" customHeight="1" x14ac:dyDescent="0.2">
      <c r="H844" s="1"/>
      <c r="I844" s="1"/>
      <c r="J844" s="1"/>
    </row>
    <row r="845" spans="8:10" ht="15.75" customHeight="1" x14ac:dyDescent="0.2">
      <c r="H845" s="1"/>
      <c r="I845" s="1"/>
      <c r="J845" s="1"/>
    </row>
    <row r="846" spans="8:10" ht="15.75" customHeight="1" x14ac:dyDescent="0.2">
      <c r="H846" s="1"/>
      <c r="I846" s="1"/>
      <c r="J846" s="1"/>
    </row>
    <row r="847" spans="8:10" ht="15.75" customHeight="1" x14ac:dyDescent="0.2">
      <c r="H847" s="1"/>
      <c r="I847" s="1"/>
      <c r="J847" s="1"/>
    </row>
    <row r="848" spans="8:10" ht="15.75" customHeight="1" x14ac:dyDescent="0.2">
      <c r="H848" s="1"/>
      <c r="I848" s="1"/>
      <c r="J848" s="1"/>
    </row>
    <row r="849" spans="8:10" ht="15.75" customHeight="1" x14ac:dyDescent="0.2">
      <c r="H849" s="1"/>
      <c r="I849" s="1"/>
      <c r="J849" s="1"/>
    </row>
    <row r="850" spans="8:10" ht="15.75" customHeight="1" x14ac:dyDescent="0.2">
      <c r="H850" s="1"/>
      <c r="I850" s="1"/>
      <c r="J850" s="1"/>
    </row>
    <row r="851" spans="8:10" ht="15.75" customHeight="1" x14ac:dyDescent="0.2">
      <c r="H851" s="1"/>
      <c r="I851" s="1"/>
      <c r="J851" s="1"/>
    </row>
    <row r="852" spans="8:10" ht="15.75" customHeight="1" x14ac:dyDescent="0.2">
      <c r="H852" s="1"/>
      <c r="I852" s="1"/>
      <c r="J852" s="1"/>
    </row>
    <row r="853" spans="8:10" ht="15.75" customHeight="1" x14ac:dyDescent="0.2">
      <c r="H853" s="1"/>
      <c r="I853" s="1"/>
      <c r="J853" s="1"/>
    </row>
    <row r="854" spans="8:10" ht="15.75" customHeight="1" x14ac:dyDescent="0.2">
      <c r="H854" s="1"/>
      <c r="I854" s="1"/>
      <c r="J854" s="1"/>
    </row>
    <row r="855" spans="8:10" ht="15.75" customHeight="1" x14ac:dyDescent="0.2">
      <c r="H855" s="1"/>
      <c r="I855" s="1"/>
      <c r="J855" s="1"/>
    </row>
    <row r="856" spans="8:10" ht="15.75" customHeight="1" x14ac:dyDescent="0.2">
      <c r="H856" s="1"/>
      <c r="I856" s="1"/>
      <c r="J856" s="1"/>
    </row>
    <row r="857" spans="8:10" ht="15.75" customHeight="1" x14ac:dyDescent="0.2">
      <c r="H857" s="1"/>
      <c r="I857" s="1"/>
      <c r="J857" s="1"/>
    </row>
    <row r="858" spans="8:10" ht="15.75" customHeight="1" x14ac:dyDescent="0.2">
      <c r="H858" s="1"/>
      <c r="I858" s="1"/>
      <c r="J858" s="1"/>
    </row>
    <row r="859" spans="8:10" ht="15.75" customHeight="1" x14ac:dyDescent="0.2">
      <c r="H859" s="1"/>
      <c r="I859" s="1"/>
      <c r="J859" s="1"/>
    </row>
    <row r="860" spans="8:10" ht="15.75" customHeight="1" x14ac:dyDescent="0.2">
      <c r="H860" s="1"/>
      <c r="I860" s="1"/>
      <c r="J860" s="1"/>
    </row>
    <row r="861" spans="8:10" ht="15.75" customHeight="1" x14ac:dyDescent="0.2">
      <c r="H861" s="1"/>
      <c r="I861" s="1"/>
      <c r="J861" s="1"/>
    </row>
    <row r="862" spans="8:10" ht="15.75" customHeight="1" x14ac:dyDescent="0.2">
      <c r="H862" s="1"/>
      <c r="I862" s="1"/>
      <c r="J862" s="1"/>
    </row>
    <row r="863" spans="8:10" ht="15.75" customHeight="1" x14ac:dyDescent="0.2">
      <c r="H863" s="1"/>
      <c r="I863" s="1"/>
      <c r="J863" s="1"/>
    </row>
    <row r="864" spans="8:10" ht="15.75" customHeight="1" x14ac:dyDescent="0.2">
      <c r="H864" s="1"/>
      <c r="I864" s="1"/>
      <c r="J864" s="1"/>
    </row>
    <row r="865" spans="8:10" ht="15.75" customHeight="1" x14ac:dyDescent="0.2">
      <c r="H865" s="1"/>
      <c r="I865" s="1"/>
      <c r="J865" s="1"/>
    </row>
    <row r="866" spans="8:10" ht="15.75" customHeight="1" x14ac:dyDescent="0.2">
      <c r="H866" s="1"/>
      <c r="I866" s="1"/>
      <c r="J866" s="1"/>
    </row>
    <row r="867" spans="8:10" ht="15.75" customHeight="1" x14ac:dyDescent="0.2">
      <c r="H867" s="1"/>
      <c r="I867" s="1"/>
      <c r="J867" s="1"/>
    </row>
    <row r="868" spans="8:10" ht="15.75" customHeight="1" x14ac:dyDescent="0.2">
      <c r="H868" s="1"/>
      <c r="I868" s="1"/>
      <c r="J868" s="1"/>
    </row>
    <row r="869" spans="8:10" ht="15.75" customHeight="1" x14ac:dyDescent="0.2">
      <c r="H869" s="1"/>
      <c r="I869" s="1"/>
      <c r="J869" s="1"/>
    </row>
    <row r="870" spans="8:10" ht="15.75" customHeight="1" x14ac:dyDescent="0.2">
      <c r="H870" s="1"/>
      <c r="I870" s="1"/>
      <c r="J870" s="1"/>
    </row>
    <row r="871" spans="8:10" ht="15.75" customHeight="1" x14ac:dyDescent="0.2">
      <c r="H871" s="1"/>
      <c r="I871" s="1"/>
      <c r="J871" s="1"/>
    </row>
    <row r="872" spans="8:10" ht="15.75" customHeight="1" x14ac:dyDescent="0.2">
      <c r="H872" s="1"/>
      <c r="I872" s="1"/>
      <c r="J872" s="1"/>
    </row>
    <row r="873" spans="8:10" ht="15.75" customHeight="1" x14ac:dyDescent="0.2">
      <c r="H873" s="1"/>
      <c r="I873" s="1"/>
      <c r="J873" s="1"/>
    </row>
    <row r="874" spans="8:10" ht="15.75" customHeight="1" x14ac:dyDescent="0.2">
      <c r="H874" s="1"/>
      <c r="I874" s="1"/>
      <c r="J874" s="1"/>
    </row>
    <row r="875" spans="8:10" ht="15.75" customHeight="1" x14ac:dyDescent="0.2">
      <c r="H875" s="1"/>
      <c r="I875" s="1"/>
      <c r="J875" s="1"/>
    </row>
    <row r="876" spans="8:10" ht="15.75" customHeight="1" x14ac:dyDescent="0.2">
      <c r="H876" s="1"/>
      <c r="I876" s="1"/>
      <c r="J876" s="1"/>
    </row>
    <row r="877" spans="8:10" ht="15.75" customHeight="1" x14ac:dyDescent="0.2">
      <c r="H877" s="1"/>
      <c r="I877" s="1"/>
      <c r="J877" s="1"/>
    </row>
    <row r="878" spans="8:10" ht="15.75" customHeight="1" x14ac:dyDescent="0.2">
      <c r="H878" s="1"/>
      <c r="I878" s="1"/>
      <c r="J878" s="1"/>
    </row>
    <row r="879" spans="8:10" ht="15.75" customHeight="1" x14ac:dyDescent="0.2">
      <c r="H879" s="1"/>
      <c r="I879" s="1"/>
      <c r="J879" s="1"/>
    </row>
    <row r="880" spans="8:10" ht="15.75" customHeight="1" x14ac:dyDescent="0.2">
      <c r="H880" s="1"/>
      <c r="I880" s="1"/>
      <c r="J880" s="1"/>
    </row>
    <row r="881" spans="8:10" ht="15.75" customHeight="1" x14ac:dyDescent="0.2">
      <c r="H881" s="1"/>
      <c r="I881" s="1"/>
      <c r="J881" s="1"/>
    </row>
    <row r="882" spans="8:10" ht="15.75" customHeight="1" x14ac:dyDescent="0.2">
      <c r="H882" s="1"/>
      <c r="I882" s="1"/>
      <c r="J882" s="1"/>
    </row>
    <row r="883" spans="8:10" ht="15.75" customHeight="1" x14ac:dyDescent="0.2">
      <c r="H883" s="1"/>
      <c r="I883" s="1"/>
      <c r="J883" s="1"/>
    </row>
    <row r="884" spans="8:10" ht="15.75" customHeight="1" x14ac:dyDescent="0.2">
      <c r="H884" s="1"/>
      <c r="I884" s="1"/>
      <c r="J884" s="1"/>
    </row>
    <row r="885" spans="8:10" ht="15.75" customHeight="1" x14ac:dyDescent="0.2">
      <c r="H885" s="1"/>
      <c r="I885" s="1"/>
      <c r="J885" s="1"/>
    </row>
    <row r="886" spans="8:10" ht="15.75" customHeight="1" x14ac:dyDescent="0.2">
      <c r="H886" s="1"/>
      <c r="I886" s="1"/>
      <c r="J886" s="1"/>
    </row>
    <row r="887" spans="8:10" ht="15.75" customHeight="1" x14ac:dyDescent="0.2">
      <c r="H887" s="1"/>
      <c r="I887" s="1"/>
      <c r="J887" s="1"/>
    </row>
    <row r="888" spans="8:10" ht="15.75" customHeight="1" x14ac:dyDescent="0.2">
      <c r="H888" s="1"/>
      <c r="I888" s="1"/>
      <c r="J888" s="1"/>
    </row>
    <row r="889" spans="8:10" ht="15.75" customHeight="1" x14ac:dyDescent="0.2">
      <c r="H889" s="1"/>
      <c r="I889" s="1"/>
      <c r="J889" s="1"/>
    </row>
    <row r="890" spans="8:10" ht="15.75" customHeight="1" x14ac:dyDescent="0.2">
      <c r="H890" s="1"/>
      <c r="I890" s="1"/>
      <c r="J890" s="1"/>
    </row>
    <row r="891" spans="8:10" ht="15.75" customHeight="1" x14ac:dyDescent="0.2">
      <c r="H891" s="1"/>
      <c r="I891" s="1"/>
      <c r="J891" s="1"/>
    </row>
    <row r="892" spans="8:10" ht="15.75" customHeight="1" x14ac:dyDescent="0.2">
      <c r="H892" s="1"/>
      <c r="I892" s="1"/>
      <c r="J892" s="1"/>
    </row>
    <row r="893" spans="8:10" ht="15.75" customHeight="1" x14ac:dyDescent="0.2">
      <c r="H893" s="1"/>
      <c r="I893" s="1"/>
      <c r="J893" s="1"/>
    </row>
    <row r="894" spans="8:10" ht="15.75" customHeight="1" x14ac:dyDescent="0.2">
      <c r="H894" s="1"/>
      <c r="I894" s="1"/>
      <c r="J894" s="1"/>
    </row>
    <row r="895" spans="8:10" ht="15.75" customHeight="1" x14ac:dyDescent="0.2">
      <c r="H895" s="1"/>
      <c r="I895" s="1"/>
      <c r="J895" s="1"/>
    </row>
    <row r="896" spans="8:10" ht="15.75" customHeight="1" x14ac:dyDescent="0.2">
      <c r="H896" s="1"/>
      <c r="I896" s="1"/>
      <c r="J896" s="1"/>
    </row>
    <row r="897" spans="8:10" ht="15.75" customHeight="1" x14ac:dyDescent="0.2">
      <c r="H897" s="1"/>
      <c r="I897" s="1"/>
      <c r="J897" s="1"/>
    </row>
    <row r="898" spans="8:10" ht="15.75" customHeight="1" x14ac:dyDescent="0.2">
      <c r="H898" s="1"/>
      <c r="I898" s="1"/>
      <c r="J898" s="1"/>
    </row>
    <row r="899" spans="8:10" ht="15.75" customHeight="1" x14ac:dyDescent="0.2">
      <c r="H899" s="1"/>
      <c r="I899" s="1"/>
      <c r="J899" s="1"/>
    </row>
    <row r="900" spans="8:10" ht="15.75" customHeight="1" x14ac:dyDescent="0.2">
      <c r="H900" s="1"/>
      <c r="I900" s="1"/>
      <c r="J900" s="1"/>
    </row>
    <row r="901" spans="8:10" ht="15.75" customHeight="1" x14ac:dyDescent="0.2">
      <c r="H901" s="1"/>
      <c r="I901" s="1"/>
      <c r="J901" s="1"/>
    </row>
    <row r="902" spans="8:10" ht="15.75" customHeight="1" x14ac:dyDescent="0.2">
      <c r="H902" s="1"/>
      <c r="I902" s="1"/>
      <c r="J902" s="1"/>
    </row>
    <row r="903" spans="8:10" ht="15.75" customHeight="1" x14ac:dyDescent="0.2">
      <c r="H903" s="1"/>
      <c r="I903" s="1"/>
      <c r="J903" s="1"/>
    </row>
    <row r="904" spans="8:10" ht="15.75" customHeight="1" x14ac:dyDescent="0.2">
      <c r="H904" s="1"/>
      <c r="I904" s="1"/>
      <c r="J904" s="1"/>
    </row>
    <row r="905" spans="8:10" ht="15.75" customHeight="1" x14ac:dyDescent="0.2">
      <c r="H905" s="1"/>
      <c r="I905" s="1"/>
      <c r="J905" s="1"/>
    </row>
    <row r="906" spans="8:10" ht="15.75" customHeight="1" x14ac:dyDescent="0.2">
      <c r="H906" s="1"/>
      <c r="I906" s="1"/>
      <c r="J906" s="1"/>
    </row>
    <row r="907" spans="8:10" ht="15.75" customHeight="1" x14ac:dyDescent="0.2">
      <c r="H907" s="1"/>
      <c r="I907" s="1"/>
      <c r="J907" s="1"/>
    </row>
    <row r="908" spans="8:10" ht="15.75" customHeight="1" x14ac:dyDescent="0.2">
      <c r="H908" s="1"/>
      <c r="I908" s="1"/>
      <c r="J908" s="1"/>
    </row>
    <row r="909" spans="8:10" ht="15.75" customHeight="1" x14ac:dyDescent="0.2">
      <c r="H909" s="1"/>
      <c r="I909" s="1"/>
      <c r="J909" s="1"/>
    </row>
    <row r="910" spans="8:10" ht="15.75" customHeight="1" x14ac:dyDescent="0.2">
      <c r="H910" s="1"/>
      <c r="I910" s="1"/>
      <c r="J910" s="1"/>
    </row>
    <row r="911" spans="8:10" ht="15.75" customHeight="1" x14ac:dyDescent="0.2">
      <c r="H911" s="1"/>
      <c r="I911" s="1"/>
      <c r="J911" s="1"/>
    </row>
    <row r="912" spans="8:10" ht="15.75" customHeight="1" x14ac:dyDescent="0.2">
      <c r="H912" s="1"/>
      <c r="I912" s="1"/>
      <c r="J912" s="1"/>
    </row>
    <row r="913" spans="8:10" ht="15.75" customHeight="1" x14ac:dyDescent="0.2">
      <c r="H913" s="1"/>
      <c r="I913" s="1"/>
      <c r="J913" s="1"/>
    </row>
    <row r="914" spans="8:10" ht="15.75" customHeight="1" x14ac:dyDescent="0.2">
      <c r="H914" s="1"/>
      <c r="I914" s="1"/>
      <c r="J914" s="1"/>
    </row>
    <row r="915" spans="8:10" ht="15.75" customHeight="1" x14ac:dyDescent="0.2">
      <c r="H915" s="1"/>
      <c r="I915" s="1"/>
      <c r="J915" s="1"/>
    </row>
    <row r="916" spans="8:10" ht="15.75" customHeight="1" x14ac:dyDescent="0.2">
      <c r="H916" s="1"/>
      <c r="I916" s="1"/>
      <c r="J916" s="1"/>
    </row>
    <row r="917" spans="8:10" ht="15.75" customHeight="1" x14ac:dyDescent="0.2">
      <c r="H917" s="1"/>
      <c r="I917" s="1"/>
      <c r="J917" s="1"/>
    </row>
    <row r="918" spans="8:10" ht="15.75" customHeight="1" x14ac:dyDescent="0.2">
      <c r="H918" s="1"/>
      <c r="I918" s="1"/>
      <c r="J918" s="1"/>
    </row>
    <row r="919" spans="8:10" ht="15.75" customHeight="1" x14ac:dyDescent="0.2">
      <c r="H919" s="1"/>
      <c r="I919" s="1"/>
      <c r="J919" s="1"/>
    </row>
    <row r="920" spans="8:10" ht="15.75" customHeight="1" x14ac:dyDescent="0.2">
      <c r="H920" s="1"/>
      <c r="I920" s="1"/>
      <c r="J920" s="1"/>
    </row>
    <row r="921" spans="8:10" ht="15.75" customHeight="1" x14ac:dyDescent="0.2">
      <c r="H921" s="1"/>
      <c r="I921" s="1"/>
      <c r="J921" s="1"/>
    </row>
    <row r="922" spans="8:10" ht="15.75" customHeight="1" x14ac:dyDescent="0.2">
      <c r="H922" s="1"/>
      <c r="I922" s="1"/>
      <c r="J922" s="1"/>
    </row>
    <row r="923" spans="8:10" ht="15.75" customHeight="1" x14ac:dyDescent="0.2">
      <c r="H923" s="1"/>
      <c r="I923" s="1"/>
      <c r="J923" s="1"/>
    </row>
    <row r="924" spans="8:10" ht="15.75" customHeight="1" x14ac:dyDescent="0.2">
      <c r="H924" s="1"/>
      <c r="I924" s="1"/>
      <c r="J924" s="1"/>
    </row>
    <row r="925" spans="8:10" ht="15.75" customHeight="1" x14ac:dyDescent="0.2">
      <c r="H925" s="1"/>
      <c r="I925" s="1"/>
      <c r="J925" s="1"/>
    </row>
    <row r="926" spans="8:10" ht="15.75" customHeight="1" x14ac:dyDescent="0.2">
      <c r="H926" s="1"/>
      <c r="I926" s="1"/>
      <c r="J926" s="1"/>
    </row>
    <row r="927" spans="8:10" ht="15.75" customHeight="1" x14ac:dyDescent="0.2">
      <c r="H927" s="1"/>
      <c r="I927" s="1"/>
      <c r="J927" s="1"/>
    </row>
    <row r="928" spans="8:10" ht="15.75" customHeight="1" x14ac:dyDescent="0.2">
      <c r="H928" s="1"/>
      <c r="I928" s="1"/>
      <c r="J928" s="1"/>
    </row>
    <row r="929" spans="8:10" ht="15.75" customHeight="1" x14ac:dyDescent="0.2">
      <c r="H929" s="1"/>
      <c r="I929" s="1"/>
      <c r="J929" s="1"/>
    </row>
    <row r="930" spans="8:10" ht="15.75" customHeight="1" x14ac:dyDescent="0.2">
      <c r="H930" s="1"/>
      <c r="I930" s="1"/>
      <c r="J930" s="1"/>
    </row>
    <row r="931" spans="8:10" ht="15.75" customHeight="1" x14ac:dyDescent="0.2">
      <c r="H931" s="1"/>
      <c r="I931" s="1"/>
      <c r="J931" s="1"/>
    </row>
    <row r="932" spans="8:10" ht="15.75" customHeight="1" x14ac:dyDescent="0.2">
      <c r="H932" s="1"/>
      <c r="I932" s="1"/>
      <c r="J932" s="1"/>
    </row>
    <row r="933" spans="8:10" ht="15.75" customHeight="1" x14ac:dyDescent="0.2">
      <c r="H933" s="1"/>
      <c r="I933" s="1"/>
      <c r="J933" s="1"/>
    </row>
    <row r="934" spans="8:10" ht="15.75" customHeight="1" x14ac:dyDescent="0.2">
      <c r="H934" s="1"/>
      <c r="I934" s="1"/>
      <c r="J934" s="1"/>
    </row>
    <row r="935" spans="8:10" ht="15.75" customHeight="1" x14ac:dyDescent="0.2">
      <c r="H935" s="1"/>
      <c r="I935" s="1"/>
      <c r="J935" s="1"/>
    </row>
    <row r="936" spans="8:10" ht="15.75" customHeight="1" x14ac:dyDescent="0.2">
      <c r="H936" s="1"/>
      <c r="I936" s="1"/>
      <c r="J936" s="1"/>
    </row>
    <row r="937" spans="8:10" ht="15.75" customHeight="1" x14ac:dyDescent="0.2">
      <c r="H937" s="1"/>
      <c r="I937" s="1"/>
      <c r="J937" s="1"/>
    </row>
    <row r="938" spans="8:10" ht="15.75" customHeight="1" x14ac:dyDescent="0.2">
      <c r="H938" s="1"/>
      <c r="I938" s="1"/>
      <c r="J938" s="1"/>
    </row>
    <row r="939" spans="8:10" ht="15.75" customHeight="1" x14ac:dyDescent="0.2">
      <c r="H939" s="1"/>
      <c r="I939" s="1"/>
      <c r="J939" s="1"/>
    </row>
    <row r="940" spans="8:10" ht="15.75" customHeight="1" x14ac:dyDescent="0.2">
      <c r="H940" s="1"/>
      <c r="I940" s="1"/>
      <c r="J940" s="1"/>
    </row>
    <row r="941" spans="8:10" ht="15.75" customHeight="1" x14ac:dyDescent="0.2">
      <c r="H941" s="1"/>
      <c r="I941" s="1"/>
      <c r="J941" s="1"/>
    </row>
    <row r="942" spans="8:10" ht="15.75" customHeight="1" x14ac:dyDescent="0.2">
      <c r="H942" s="1"/>
      <c r="I942" s="1"/>
      <c r="J942" s="1"/>
    </row>
    <row r="943" spans="8:10" ht="15.75" customHeight="1" x14ac:dyDescent="0.2">
      <c r="H943" s="1"/>
      <c r="I943" s="1"/>
      <c r="J943" s="1"/>
    </row>
    <row r="944" spans="8:10" ht="15.75" customHeight="1" x14ac:dyDescent="0.2">
      <c r="H944" s="1"/>
      <c r="I944" s="1"/>
      <c r="J944" s="1"/>
    </row>
    <row r="945" spans="8:10" ht="15.75" customHeight="1" x14ac:dyDescent="0.2">
      <c r="H945" s="1"/>
      <c r="I945" s="1"/>
      <c r="J945" s="1"/>
    </row>
    <row r="946" spans="8:10" ht="15.75" customHeight="1" x14ac:dyDescent="0.2">
      <c r="H946" s="1"/>
      <c r="I946" s="1"/>
      <c r="J946" s="1"/>
    </row>
    <row r="947" spans="8:10" ht="15.75" customHeight="1" x14ac:dyDescent="0.2">
      <c r="H947" s="1"/>
      <c r="I947" s="1"/>
      <c r="J947" s="1"/>
    </row>
    <row r="948" spans="8:10" ht="15.75" customHeight="1" x14ac:dyDescent="0.2">
      <c r="H948" s="1"/>
      <c r="I948" s="1"/>
      <c r="J948" s="1"/>
    </row>
    <row r="949" spans="8:10" ht="15.75" customHeight="1" x14ac:dyDescent="0.2">
      <c r="H949" s="1"/>
      <c r="I949" s="1"/>
      <c r="J949" s="1"/>
    </row>
    <row r="950" spans="8:10" ht="15.75" customHeight="1" x14ac:dyDescent="0.2">
      <c r="H950" s="1"/>
      <c r="I950" s="1"/>
      <c r="J950" s="1"/>
    </row>
    <row r="951" spans="8:10" ht="15.75" customHeight="1" x14ac:dyDescent="0.2">
      <c r="H951" s="1"/>
      <c r="I951" s="1"/>
      <c r="J951" s="1"/>
    </row>
    <row r="952" spans="8:10" ht="15.75" customHeight="1" x14ac:dyDescent="0.2">
      <c r="H952" s="1"/>
      <c r="I952" s="1"/>
      <c r="J952" s="1"/>
    </row>
    <row r="953" spans="8:10" ht="15.75" customHeight="1" x14ac:dyDescent="0.2">
      <c r="H953" s="1"/>
      <c r="I953" s="1"/>
      <c r="J953" s="1"/>
    </row>
    <row r="954" spans="8:10" ht="15.75" customHeight="1" x14ac:dyDescent="0.2">
      <c r="H954" s="1"/>
      <c r="I954" s="1"/>
      <c r="J954" s="1"/>
    </row>
    <row r="955" spans="8:10" ht="15.75" customHeight="1" x14ac:dyDescent="0.2">
      <c r="H955" s="1"/>
      <c r="I955" s="1"/>
      <c r="J955" s="1"/>
    </row>
    <row r="956" spans="8:10" ht="15.75" customHeight="1" x14ac:dyDescent="0.2">
      <c r="H956" s="1"/>
      <c r="I956" s="1"/>
      <c r="J956" s="1"/>
    </row>
    <row r="957" spans="8:10" ht="15.75" customHeight="1" x14ac:dyDescent="0.2">
      <c r="H957" s="1"/>
      <c r="I957" s="1"/>
      <c r="J957" s="1"/>
    </row>
    <row r="958" spans="8:10" ht="15.75" customHeight="1" x14ac:dyDescent="0.2">
      <c r="H958" s="1"/>
      <c r="I958" s="1"/>
      <c r="J958" s="1"/>
    </row>
    <row r="959" spans="8:10" ht="15.75" customHeight="1" x14ac:dyDescent="0.2">
      <c r="H959" s="1"/>
      <c r="I959" s="1"/>
      <c r="J959" s="1"/>
    </row>
    <row r="960" spans="8:10" ht="15.75" customHeight="1" x14ac:dyDescent="0.2">
      <c r="H960" s="1"/>
      <c r="I960" s="1"/>
      <c r="J960" s="1"/>
    </row>
    <row r="961" spans="8:10" ht="15.75" customHeight="1" x14ac:dyDescent="0.2">
      <c r="H961" s="1"/>
      <c r="I961" s="1"/>
      <c r="J961" s="1"/>
    </row>
    <row r="962" spans="8:10" ht="15.75" customHeight="1" x14ac:dyDescent="0.2">
      <c r="H962" s="1"/>
      <c r="I962" s="1"/>
      <c r="J962" s="1"/>
    </row>
    <row r="963" spans="8:10" ht="15.75" customHeight="1" x14ac:dyDescent="0.2">
      <c r="H963" s="1"/>
      <c r="I963" s="1"/>
      <c r="J963" s="1"/>
    </row>
    <row r="964" spans="8:10" ht="15.75" customHeight="1" x14ac:dyDescent="0.2">
      <c r="H964" s="1"/>
      <c r="I964" s="1"/>
      <c r="J964" s="1"/>
    </row>
    <row r="965" spans="8:10" ht="15.75" customHeight="1" x14ac:dyDescent="0.2">
      <c r="H965" s="1"/>
      <c r="I965" s="1"/>
      <c r="J965" s="1"/>
    </row>
    <row r="966" spans="8:10" ht="15.75" customHeight="1" x14ac:dyDescent="0.2">
      <c r="H966" s="1"/>
      <c r="I966" s="1"/>
      <c r="J966" s="1"/>
    </row>
    <row r="967" spans="8:10" ht="15.75" customHeight="1" x14ac:dyDescent="0.2">
      <c r="H967" s="1"/>
      <c r="I967" s="1"/>
      <c r="J967" s="1"/>
    </row>
    <row r="968" spans="8:10" ht="15.75" customHeight="1" x14ac:dyDescent="0.2">
      <c r="H968" s="1"/>
      <c r="I968" s="1"/>
      <c r="J968" s="1"/>
    </row>
    <row r="969" spans="8:10" ht="15.75" customHeight="1" x14ac:dyDescent="0.2">
      <c r="H969" s="1"/>
      <c r="I969" s="1"/>
      <c r="J969" s="1"/>
    </row>
    <row r="970" spans="8:10" ht="15.75" customHeight="1" x14ac:dyDescent="0.2">
      <c r="H970" s="1"/>
      <c r="I970" s="1"/>
      <c r="J970" s="1"/>
    </row>
    <row r="971" spans="8:10" ht="15.75" customHeight="1" x14ac:dyDescent="0.2">
      <c r="H971" s="1"/>
      <c r="I971" s="1"/>
      <c r="J971" s="1"/>
    </row>
    <row r="972" spans="8:10" ht="15.75" customHeight="1" x14ac:dyDescent="0.2">
      <c r="H972" s="1"/>
      <c r="I972" s="1"/>
      <c r="J972" s="1"/>
    </row>
    <row r="973" spans="8:10" ht="15.75" customHeight="1" x14ac:dyDescent="0.2">
      <c r="H973" s="1"/>
      <c r="I973" s="1"/>
      <c r="J973" s="1"/>
    </row>
    <row r="974" spans="8:10" ht="15.75" customHeight="1" x14ac:dyDescent="0.2">
      <c r="H974" s="1"/>
      <c r="I974" s="1"/>
      <c r="J974" s="1"/>
    </row>
    <row r="975" spans="8:10" ht="15.75" customHeight="1" x14ac:dyDescent="0.2">
      <c r="H975" s="1"/>
      <c r="I975" s="1"/>
      <c r="J975" s="1"/>
    </row>
    <row r="976" spans="8:10" ht="15.75" customHeight="1" x14ac:dyDescent="0.2">
      <c r="H976" s="1"/>
      <c r="I976" s="1"/>
      <c r="J976" s="1"/>
    </row>
    <row r="977" spans="8:10" ht="15.75" customHeight="1" x14ac:dyDescent="0.2">
      <c r="H977" s="1"/>
      <c r="I977" s="1"/>
      <c r="J977" s="1"/>
    </row>
    <row r="978" spans="8:10" ht="15.75" customHeight="1" x14ac:dyDescent="0.2">
      <c r="H978" s="1"/>
      <c r="I978" s="1"/>
      <c r="J978" s="1"/>
    </row>
    <row r="979" spans="8:10" ht="15.75" customHeight="1" x14ac:dyDescent="0.2">
      <c r="H979" s="1"/>
      <c r="I979" s="1"/>
      <c r="J979" s="1"/>
    </row>
    <row r="980" spans="8:10" ht="15.75" customHeight="1" x14ac:dyDescent="0.2">
      <c r="H980" s="1"/>
      <c r="I980" s="1"/>
      <c r="J980" s="1"/>
    </row>
    <row r="981" spans="8:10" ht="15.75" customHeight="1" x14ac:dyDescent="0.2">
      <c r="H981" s="1"/>
      <c r="I981" s="1"/>
      <c r="J981" s="1"/>
    </row>
    <row r="982" spans="8:10" ht="15.75" customHeight="1" x14ac:dyDescent="0.2">
      <c r="H982" s="1"/>
      <c r="I982" s="1"/>
      <c r="J982" s="1"/>
    </row>
    <row r="983" spans="8:10" ht="15.75" customHeight="1" x14ac:dyDescent="0.2">
      <c r="H983" s="1"/>
      <c r="I983" s="1"/>
      <c r="J983" s="1"/>
    </row>
    <row r="984" spans="8:10" ht="15.75" customHeight="1" x14ac:dyDescent="0.2">
      <c r="H984" s="1"/>
      <c r="I984" s="1"/>
      <c r="J984" s="1"/>
    </row>
    <row r="985" spans="8:10" ht="15.75" customHeight="1" x14ac:dyDescent="0.2">
      <c r="H985" s="1"/>
      <c r="I985" s="1"/>
      <c r="J985" s="1"/>
    </row>
    <row r="986" spans="8:10" ht="15.75" customHeight="1" x14ac:dyDescent="0.2">
      <c r="H986" s="1"/>
      <c r="I986" s="1"/>
      <c r="J986" s="1"/>
    </row>
    <row r="987" spans="8:10" ht="15.75" customHeight="1" x14ac:dyDescent="0.2">
      <c r="H987" s="1"/>
      <c r="I987" s="1"/>
      <c r="J987" s="1"/>
    </row>
    <row r="988" spans="8:10" ht="15.75" customHeight="1" x14ac:dyDescent="0.2">
      <c r="H988" s="1"/>
      <c r="I988" s="1"/>
      <c r="J988" s="1"/>
    </row>
    <row r="989" spans="8:10" ht="15.75" customHeight="1" x14ac:dyDescent="0.2">
      <c r="H989" s="1"/>
      <c r="I989" s="1"/>
      <c r="J989" s="1"/>
    </row>
    <row r="990" spans="8:10" ht="15.75" customHeight="1" x14ac:dyDescent="0.2">
      <c r="H990" s="1"/>
      <c r="I990" s="1"/>
      <c r="J990" s="1"/>
    </row>
    <row r="991" spans="8:10" ht="15.75" customHeight="1" x14ac:dyDescent="0.2">
      <c r="H991" s="1"/>
      <c r="I991" s="1"/>
      <c r="J991" s="1"/>
    </row>
    <row r="992" spans="8:10" ht="15.75" customHeight="1" x14ac:dyDescent="0.2">
      <c r="H992" s="1"/>
      <c r="I992" s="1"/>
      <c r="J992" s="1"/>
    </row>
    <row r="993" spans="8:10" ht="15.75" customHeight="1" x14ac:dyDescent="0.2">
      <c r="H993" s="1"/>
      <c r="I993" s="1"/>
      <c r="J993" s="1"/>
    </row>
    <row r="994" spans="8:10" ht="15.75" customHeight="1" x14ac:dyDescent="0.2">
      <c r="H994" s="1"/>
      <c r="I994" s="1"/>
      <c r="J994" s="1"/>
    </row>
    <row r="995" spans="8:10" ht="15.75" customHeight="1" x14ac:dyDescent="0.2">
      <c r="H995" s="1"/>
      <c r="I995" s="1"/>
      <c r="J995" s="1"/>
    </row>
    <row r="996" spans="8:10" ht="15.75" customHeight="1" x14ac:dyDescent="0.2">
      <c r="H996" s="1"/>
      <c r="I996" s="1"/>
      <c r="J996" s="1"/>
    </row>
    <row r="997" spans="8:10" ht="15.75" customHeight="1" x14ac:dyDescent="0.2">
      <c r="H997" s="1"/>
      <c r="I997" s="1"/>
      <c r="J997" s="1"/>
    </row>
    <row r="998" spans="8:10" ht="15.75" customHeight="1" x14ac:dyDescent="0.2">
      <c r="H998" s="1"/>
      <c r="I998" s="1"/>
      <c r="J998" s="1"/>
    </row>
    <row r="999" spans="8:10" ht="15.75" customHeight="1" x14ac:dyDescent="0.2">
      <c r="H999" s="1"/>
      <c r="I999" s="1"/>
      <c r="J999" s="1"/>
    </row>
    <row r="1000" spans="8:10" ht="15.75" customHeight="1" x14ac:dyDescent="0.2">
      <c r="H1000" s="1"/>
      <c r="I1000" s="1"/>
      <c r="J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M1012"/>
  <sheetViews>
    <sheetView showGridLines="0" tabSelected="1" topLeftCell="A28" zoomScale="150" zoomScaleNormal="150" workbookViewId="0">
      <selection activeCell="K28" sqref="K1:L1048576"/>
    </sheetView>
  </sheetViews>
  <sheetFormatPr baseColWidth="10" defaultColWidth="12.6640625" defaultRowHeight="15" customHeight="1" x14ac:dyDescent="0.15"/>
  <cols>
    <col min="1" max="1" width="12" customWidth="1"/>
    <col min="2" max="2" width="8" customWidth="1"/>
    <col min="3" max="4" width="9.6640625" customWidth="1"/>
    <col min="5" max="5" width="8.5" customWidth="1"/>
    <col min="6" max="6" width="10" customWidth="1"/>
    <col min="7" max="7" width="7.1640625" customWidth="1"/>
    <col min="8" max="8" width="10" customWidth="1"/>
    <col min="9" max="9" width="7.1640625" customWidth="1"/>
    <col min="10" max="10" width="1.5" customWidth="1"/>
    <col min="11" max="12" width="5.83203125" customWidth="1"/>
    <col min="13" max="13" width="10.33203125" style="62" customWidth="1"/>
    <col min="14" max="21" width="2.83203125" style="62" customWidth="1"/>
    <col min="22" max="22" width="8" style="62" customWidth="1"/>
    <col min="23" max="23" width="10.33203125" style="62" customWidth="1"/>
    <col min="24" max="28" width="10.33203125" customWidth="1"/>
  </cols>
  <sheetData>
    <row r="2" spans="1:39" ht="15" customHeight="1" x14ac:dyDescent="0.15">
      <c r="A2" s="20"/>
      <c r="B2" s="73">
        <v>2</v>
      </c>
      <c r="C2" s="21"/>
      <c r="D2" s="72">
        <f>MATCH(D5,cluster_loads!$A$1:$P$1,0)</f>
        <v>4</v>
      </c>
      <c r="E2" s="72">
        <f>MATCH(E5,cluster_loads!$A$1:$P$1,0)</f>
        <v>7</v>
      </c>
      <c r="F2" s="72">
        <f>MATCH(F5,cluster_loads!$A$1:$P$1,0)</f>
        <v>11</v>
      </c>
      <c r="G2" s="72"/>
      <c r="H2" s="72">
        <f>MATCH(H5,cluster_loads!$A$1:$P$1,0)</f>
        <v>14</v>
      </c>
      <c r="I2" s="72">
        <f>MATCH(I5,cluster_loads!$A$1:$P$1,0)</f>
        <v>9</v>
      </c>
      <c r="J2" s="72" t="e">
        <f>MATCH(J5,cluster_loads!$A$1:$P$1,0)</f>
        <v>#N/A</v>
      </c>
      <c r="K2" s="21"/>
      <c r="L2" s="21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</row>
    <row r="3" spans="1:39" ht="15" customHeight="1" x14ac:dyDescent="0.15">
      <c r="A3" s="46" t="s">
        <v>38</v>
      </c>
      <c r="B3" s="47"/>
      <c r="C3" s="48" t="s">
        <v>52</v>
      </c>
      <c r="D3" s="49" t="s">
        <v>51</v>
      </c>
      <c r="E3" s="49"/>
      <c r="F3" s="50"/>
      <c r="G3" s="49"/>
      <c r="H3" s="49"/>
      <c r="I3" s="49"/>
      <c r="J3" s="51"/>
      <c r="K3" s="49" t="s">
        <v>39</v>
      </c>
      <c r="L3" s="49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</row>
    <row r="4" spans="1:39" ht="15" customHeight="1" x14ac:dyDescent="0.15">
      <c r="A4" s="81" t="s">
        <v>66</v>
      </c>
      <c r="B4" s="22" t="s">
        <v>40</v>
      </c>
      <c r="C4" s="22" t="s">
        <v>41</v>
      </c>
      <c r="D4" s="22" t="s">
        <v>42</v>
      </c>
      <c r="E4" s="22" t="s">
        <v>43</v>
      </c>
      <c r="F4" s="22" t="s">
        <v>44</v>
      </c>
      <c r="G4" s="22" t="s">
        <v>45</v>
      </c>
      <c r="H4" s="22" t="s">
        <v>46</v>
      </c>
      <c r="I4" s="22" t="s">
        <v>47</v>
      </c>
      <c r="J4" s="22"/>
      <c r="K4" s="22" t="s">
        <v>18</v>
      </c>
      <c r="L4" s="22" t="s">
        <v>48</v>
      </c>
      <c r="M4" s="56"/>
      <c r="N4" s="56"/>
      <c r="O4" s="56"/>
      <c r="P4" s="56"/>
      <c r="Q4" s="56"/>
      <c r="R4" s="56"/>
      <c r="S4" s="56"/>
      <c r="T4" s="56"/>
      <c r="U4" s="56"/>
      <c r="V4" s="56" t="s">
        <v>55</v>
      </c>
      <c r="W4" s="56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 ht="15" customHeight="1" x14ac:dyDescent="0.15">
      <c r="A5" s="35"/>
      <c r="B5" s="36"/>
      <c r="C5" s="36"/>
      <c r="D5" s="24" t="str">
        <f>cluster_loads!D1</f>
        <v>tn_load</v>
      </c>
      <c r="E5" s="24" t="str">
        <f>cluster_loads!G1</f>
        <v>tn_load_ps</v>
      </c>
      <c r="F5" s="24" t="str">
        <f>cluster_loads!K1</f>
        <v>tn_load_xsnps</v>
      </c>
      <c r="G5" s="36"/>
      <c r="H5" s="24" t="str">
        <f>cluster_loads!N1</f>
        <v>tn_load_rem</v>
      </c>
      <c r="I5" s="24" t="str">
        <f>cluster_loads!I1</f>
        <v>tn_load_avoid</v>
      </c>
      <c r="J5" s="36"/>
      <c r="K5" s="82" t="s">
        <v>54</v>
      </c>
      <c r="L5" s="83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38"/>
      <c r="Y5" s="37"/>
      <c r="Z5" s="37"/>
      <c r="AA5" s="37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</row>
    <row r="6" spans="1:39" ht="15" customHeight="1" x14ac:dyDescent="0.15">
      <c r="A6" s="27" t="s">
        <v>22</v>
      </c>
      <c r="B6" s="42">
        <f>VLOOKUP($A6, cluster_loads!$A$1:$R$83, N6, FALSE)</f>
        <v>145739.05050000001</v>
      </c>
      <c r="C6" s="42">
        <f t="shared" ref="C6:C15" si="0">D6 - SUM(E6:F6)</f>
        <v>2487765.5920350002</v>
      </c>
      <c r="D6" s="42">
        <f>VLOOKUP($A6, cluster_loads!$A$1:$R$83, P6, FALSE)</f>
        <v>2032146.7996</v>
      </c>
      <c r="E6" s="42">
        <f>VLOOKUP($A6, cluster_loads!$A$1:$R$83, Q6, FALSE)</f>
        <v>373898.80034635798</v>
      </c>
      <c r="F6" s="42">
        <f>VLOOKUP($A6, cluster_loads!$A$1:$R$83, R6, FALSE)</f>
        <v>-829517.59278135805</v>
      </c>
      <c r="G6" s="43">
        <f t="shared" ref="G6:G15" si="1">F6-H6</f>
        <v>9646.3834999999963</v>
      </c>
      <c r="H6" s="42">
        <f>VLOOKUP($A6, cluster_loads!$A$1:$R$83, T6, FALSE)</f>
        <v>-839163.97628135805</v>
      </c>
      <c r="I6" s="42">
        <f>VLOOKUP($A6, cluster_loads!$A$1:$R$83, U6, FALSE)</f>
        <v>0</v>
      </c>
      <c r="J6" s="44"/>
      <c r="K6" s="52" t="str">
        <f t="shared" ref="K6:K14" si="2">IF($F6&lt;0, "--", G6/$F6)</f>
        <v>--</v>
      </c>
      <c r="L6" s="52" t="str">
        <f t="shared" ref="L6:L14" si="3">IF($F6&lt;0, "--", H6/$F6)</f>
        <v>--</v>
      </c>
      <c r="M6" s="58"/>
      <c r="N6" s="74">
        <f>B2</f>
        <v>2</v>
      </c>
      <c r="O6" s="74">
        <f t="shared" ref="O6:U6" si="4">C2</f>
        <v>0</v>
      </c>
      <c r="P6" s="74">
        <f t="shared" si="4"/>
        <v>4</v>
      </c>
      <c r="Q6" s="74">
        <f t="shared" si="4"/>
        <v>7</v>
      </c>
      <c r="R6" s="74">
        <f t="shared" si="4"/>
        <v>11</v>
      </c>
      <c r="S6" s="74">
        <f t="shared" si="4"/>
        <v>0</v>
      </c>
      <c r="T6" s="74">
        <f t="shared" si="4"/>
        <v>14</v>
      </c>
      <c r="U6" s="74">
        <f t="shared" si="4"/>
        <v>9</v>
      </c>
      <c r="W6" s="58"/>
      <c r="X6" s="30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</row>
    <row r="7" spans="1:39" ht="15" customHeight="1" x14ac:dyDescent="0.15">
      <c r="A7" s="27" t="s">
        <v>23</v>
      </c>
      <c r="B7" s="42">
        <f>VLOOKUP($A7, cluster_loads!$A$1:$R$83, N7, FALSE)</f>
        <v>550179.61349999998</v>
      </c>
      <c r="C7" s="42">
        <f t="shared" si="0"/>
        <v>9391566.0024449993</v>
      </c>
      <c r="D7" s="42">
        <f>VLOOKUP($A7, cluster_loads!$A$1:$R$83, P7, FALSE)</f>
        <v>2849539.1401</v>
      </c>
      <c r="E7" s="42">
        <f>VLOOKUP($A7, cluster_loads!$A$1:$R$83, Q7, FALSE)</f>
        <v>1112279.1499203199</v>
      </c>
      <c r="F7" s="42">
        <f>VLOOKUP($A7, cluster_loads!$A$1:$R$83, R7, FALSE)</f>
        <v>-7654306.0122653199</v>
      </c>
      <c r="G7" s="43">
        <f t="shared" si="1"/>
        <v>8972.9101999998093</v>
      </c>
      <c r="H7" s="42">
        <f>VLOOKUP($A7, cluster_loads!$A$1:$R$83, T7, FALSE)</f>
        <v>-7663278.9224653197</v>
      </c>
      <c r="I7" s="42">
        <f>VLOOKUP($A7, cluster_loads!$A$1:$R$83, U7, FALSE)</f>
        <v>12621.9944</v>
      </c>
      <c r="J7" s="44"/>
      <c r="K7" s="52" t="str">
        <f t="shared" si="2"/>
        <v>--</v>
      </c>
      <c r="L7" s="52" t="str">
        <f t="shared" si="3"/>
        <v>--</v>
      </c>
      <c r="M7" s="58"/>
      <c r="N7" s="75">
        <f t="shared" ref="N7:U7" si="5">N6</f>
        <v>2</v>
      </c>
      <c r="O7" s="75"/>
      <c r="P7" s="75">
        <f t="shared" si="5"/>
        <v>4</v>
      </c>
      <c r="Q7" s="75">
        <f t="shared" si="5"/>
        <v>7</v>
      </c>
      <c r="R7" s="75">
        <f t="shared" si="5"/>
        <v>11</v>
      </c>
      <c r="S7" s="75"/>
      <c r="T7" s="75">
        <f t="shared" si="5"/>
        <v>14</v>
      </c>
      <c r="U7" s="75">
        <f t="shared" si="5"/>
        <v>9</v>
      </c>
      <c r="V7" s="58"/>
      <c r="W7" s="58"/>
      <c r="X7" s="30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</row>
    <row r="8" spans="1:39" ht="15" customHeight="1" x14ac:dyDescent="0.15">
      <c r="A8" s="27" t="s">
        <v>24</v>
      </c>
      <c r="B8" s="42">
        <f>VLOOKUP($A8, cluster_loads!$A$1:$R$83, N8, FALSE)</f>
        <v>202958.5594</v>
      </c>
      <c r="C8" s="42">
        <f t="shared" si="0"/>
        <v>3464502.6089579999</v>
      </c>
      <c r="D8" s="42">
        <f>VLOOKUP($A8, cluster_loads!$A$1:$R$83, P8, FALSE)</f>
        <v>3441219.4627999999</v>
      </c>
      <c r="E8" s="42">
        <f>VLOOKUP($A8, cluster_loads!$A$1:$R$83, Q8, FALSE)</f>
        <v>1614085.7238161899</v>
      </c>
      <c r="F8" s="42">
        <f>VLOOKUP($A8, cluster_loads!$A$1:$R$83, R8, FALSE)</f>
        <v>-1637368.8699741899</v>
      </c>
      <c r="G8" s="43">
        <f t="shared" si="1"/>
        <v>15667.560400000075</v>
      </c>
      <c r="H8" s="42">
        <f>VLOOKUP($A8, cluster_loads!$A$1:$R$83, T8, FALSE)</f>
        <v>-1653036.43037419</v>
      </c>
      <c r="I8" s="42">
        <f>VLOOKUP($A8, cluster_loads!$A$1:$R$83, U8, FALSE)</f>
        <v>0</v>
      </c>
      <c r="J8" s="44"/>
      <c r="K8" s="52" t="str">
        <f t="shared" si="2"/>
        <v>--</v>
      </c>
      <c r="L8" s="52" t="str">
        <f t="shared" si="3"/>
        <v>--</v>
      </c>
      <c r="M8" s="58"/>
      <c r="N8" s="75">
        <f t="shared" ref="N8" si="6">N7</f>
        <v>2</v>
      </c>
      <c r="O8" s="75"/>
      <c r="P8" s="75">
        <f t="shared" ref="P8:R8" si="7">P7</f>
        <v>4</v>
      </c>
      <c r="Q8" s="75">
        <f t="shared" si="7"/>
        <v>7</v>
      </c>
      <c r="R8" s="75">
        <f t="shared" si="7"/>
        <v>11</v>
      </c>
      <c r="S8" s="75"/>
      <c r="T8" s="75">
        <f t="shared" ref="T8:U8" si="8">T7</f>
        <v>14</v>
      </c>
      <c r="U8" s="75">
        <f t="shared" si="8"/>
        <v>9</v>
      </c>
      <c r="V8" s="58"/>
      <c r="W8" s="58"/>
      <c r="X8" s="30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</row>
    <row r="9" spans="1:39" ht="15" customHeight="1" x14ac:dyDescent="0.15">
      <c r="A9" s="27" t="s">
        <v>25</v>
      </c>
      <c r="B9" s="42">
        <f>VLOOKUP($A9, cluster_loads!$A$1:$R$83, N9, FALSE)</f>
        <v>178647.14540000001</v>
      </c>
      <c r="C9" s="42">
        <f t="shared" si="0"/>
        <v>3049506.7719779983</v>
      </c>
      <c r="D9" s="42">
        <f>VLOOKUP($A9, cluster_loads!$A$1:$R$83, P9, FALSE)</f>
        <v>1640035.0506</v>
      </c>
      <c r="E9" s="42">
        <f>VLOOKUP($A9, cluster_loads!$A$1:$R$83, Q9, FALSE)</f>
        <v>437296.94323536201</v>
      </c>
      <c r="F9" s="42">
        <f>VLOOKUP($A9, cluster_loads!$A$1:$R$83, R9, FALSE)</f>
        <v>-1846768.6646133601</v>
      </c>
      <c r="G9" s="43">
        <f t="shared" si="1"/>
        <v>17933.112299999921</v>
      </c>
      <c r="H9" s="42">
        <f>VLOOKUP($A9, cluster_loads!$A$1:$R$83, T9, FALSE)</f>
        <v>-1864701.77691336</v>
      </c>
      <c r="I9" s="42">
        <f>VLOOKUP($A9, cluster_loads!$A$1:$R$83, U9, FALSE)</f>
        <v>271.95184799999998</v>
      </c>
      <c r="J9" s="44"/>
      <c r="K9" s="52" t="str">
        <f t="shared" si="2"/>
        <v>--</v>
      </c>
      <c r="L9" s="52" t="str">
        <f t="shared" si="3"/>
        <v>--</v>
      </c>
      <c r="M9" s="58"/>
      <c r="N9" s="75">
        <f t="shared" ref="N9" si="9">N8</f>
        <v>2</v>
      </c>
      <c r="O9" s="75"/>
      <c r="P9" s="75">
        <f t="shared" ref="P9:R9" si="10">P8</f>
        <v>4</v>
      </c>
      <c r="Q9" s="75">
        <f t="shared" si="10"/>
        <v>7</v>
      </c>
      <c r="R9" s="75">
        <f t="shared" si="10"/>
        <v>11</v>
      </c>
      <c r="S9" s="75"/>
      <c r="T9" s="75">
        <f t="shared" ref="T9:U9" si="11">T8</f>
        <v>14</v>
      </c>
      <c r="U9" s="75">
        <f t="shared" si="11"/>
        <v>9</v>
      </c>
      <c r="V9" s="58"/>
      <c r="W9" s="58"/>
      <c r="X9" s="30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</row>
    <row r="10" spans="1:39" ht="15" customHeight="1" x14ac:dyDescent="0.15">
      <c r="A10" s="27" t="s">
        <v>26</v>
      </c>
      <c r="B10" s="42">
        <f>VLOOKUP($A10, cluster_loads!$A$1:$R$83, N10, FALSE)</f>
        <v>342462.1335</v>
      </c>
      <c r="C10" s="42">
        <f t="shared" si="0"/>
        <v>5845828.6188449981</v>
      </c>
      <c r="D10" s="42">
        <f>VLOOKUP($A10, cluster_loads!$A$1:$R$83, P10, FALSE)</f>
        <v>876610.94949999999</v>
      </c>
      <c r="E10" s="42">
        <f>VLOOKUP($A10, cluster_loads!$A$1:$R$83, Q10, FALSE)</f>
        <v>88156.563249262501</v>
      </c>
      <c r="F10" s="42">
        <f>VLOOKUP($A10, cluster_loads!$A$1:$R$83, R10, FALSE)</f>
        <v>-5057374.23259426</v>
      </c>
      <c r="G10" s="43">
        <f t="shared" si="1"/>
        <v>0</v>
      </c>
      <c r="H10" s="42">
        <f>VLOOKUP($A10, cluster_loads!$A$1:$R$83, T10, FALSE)</f>
        <v>-5057374.23259426</v>
      </c>
      <c r="I10" s="42">
        <f>VLOOKUP($A10, cluster_loads!$A$1:$R$83, U10, FALSE)</f>
        <v>17027.1302</v>
      </c>
      <c r="J10" s="44"/>
      <c r="K10" s="52" t="str">
        <f t="shared" si="2"/>
        <v>--</v>
      </c>
      <c r="L10" s="52" t="str">
        <f t="shared" si="3"/>
        <v>--</v>
      </c>
      <c r="M10" s="58"/>
      <c r="N10" s="75">
        <f t="shared" ref="N10" si="12">N9</f>
        <v>2</v>
      </c>
      <c r="O10" s="75"/>
      <c r="P10" s="75">
        <f t="shared" ref="P10:R10" si="13">P9</f>
        <v>4</v>
      </c>
      <c r="Q10" s="75">
        <f t="shared" si="13"/>
        <v>7</v>
      </c>
      <c r="R10" s="75">
        <f t="shared" si="13"/>
        <v>11</v>
      </c>
      <c r="S10" s="75"/>
      <c r="T10" s="75">
        <f t="shared" ref="T10:U10" si="14">T9</f>
        <v>14</v>
      </c>
      <c r="U10" s="75">
        <f t="shared" si="14"/>
        <v>9</v>
      </c>
      <c r="V10" s="58"/>
      <c r="W10" s="58"/>
      <c r="X10" s="30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</row>
    <row r="11" spans="1:39" ht="15" customHeight="1" x14ac:dyDescent="0.15">
      <c r="A11" s="27" t="s">
        <v>27</v>
      </c>
      <c r="B11" s="42">
        <f>VLOOKUP($A11, cluster_loads!$A$1:$R$83, N11, FALSE)</f>
        <v>44855.114099999999</v>
      </c>
      <c r="C11" s="42">
        <f t="shared" si="0"/>
        <v>765676.79768700001</v>
      </c>
      <c r="D11" s="42">
        <f>VLOOKUP($A11, cluster_loads!$A$1:$R$83, P11, FALSE)</f>
        <v>669055.30420000001</v>
      </c>
      <c r="E11" s="42">
        <f>VLOOKUP($A11, cluster_loads!$A$1:$R$83, Q11, FALSE)</f>
        <v>173033.373074312</v>
      </c>
      <c r="F11" s="42">
        <f>VLOOKUP($A11, cluster_loads!$A$1:$R$83, R11, FALSE)</f>
        <v>-269654.866561312</v>
      </c>
      <c r="G11" s="43">
        <f t="shared" si="1"/>
        <v>229.02799999999115</v>
      </c>
      <c r="H11" s="42">
        <f>VLOOKUP($A11, cluster_loads!$A$1:$R$83, T11, FALSE)</f>
        <v>-269883.89456131199</v>
      </c>
      <c r="I11" s="42">
        <f>VLOOKUP($A11, cluster_loads!$A$1:$R$83, U11, FALSE)</f>
        <v>947.62828100000002</v>
      </c>
      <c r="J11" s="44"/>
      <c r="K11" s="52" t="str">
        <f t="shared" si="2"/>
        <v>--</v>
      </c>
      <c r="L11" s="52" t="str">
        <f t="shared" si="3"/>
        <v>--</v>
      </c>
      <c r="M11" s="58"/>
      <c r="N11" s="75">
        <f t="shared" ref="N11" si="15">N10</f>
        <v>2</v>
      </c>
      <c r="O11" s="75"/>
      <c r="P11" s="75">
        <f t="shared" ref="P11:R11" si="16">P10</f>
        <v>4</v>
      </c>
      <c r="Q11" s="75">
        <f t="shared" si="16"/>
        <v>7</v>
      </c>
      <c r="R11" s="75">
        <f t="shared" si="16"/>
        <v>11</v>
      </c>
      <c r="S11" s="75"/>
      <c r="T11" s="75">
        <f t="shared" ref="T11:U11" si="17">T10</f>
        <v>14</v>
      </c>
      <c r="U11" s="75">
        <f t="shared" si="17"/>
        <v>9</v>
      </c>
      <c r="V11" s="58"/>
      <c r="W11" s="58"/>
      <c r="X11" s="30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</row>
    <row r="12" spans="1:39" ht="15" customHeight="1" x14ac:dyDescent="0.15">
      <c r="A12" s="27" t="s">
        <v>28</v>
      </c>
      <c r="B12" s="42">
        <f>VLOOKUP($A12, cluster_loads!$A$1:$R$83, N12, FALSE)</f>
        <v>198029.76809999999</v>
      </c>
      <c r="C12" s="42">
        <f t="shared" si="0"/>
        <v>3380368.141466991</v>
      </c>
      <c r="D12" s="42">
        <f>VLOOKUP($A12, cluster_loads!$A$1:$R$83, P12, FALSE)</f>
        <v>534461.61479999998</v>
      </c>
      <c r="E12" s="42">
        <f>VLOOKUP($A12, cluster_loads!$A$1:$R$83, Q12, FALSE)</f>
        <v>90584.748380838704</v>
      </c>
      <c r="F12" s="42">
        <f>VLOOKUP($A12, cluster_loads!$A$1:$R$83, R12, FALSE)</f>
        <v>-2936491.2750478298</v>
      </c>
      <c r="G12" s="43">
        <f t="shared" si="1"/>
        <v>0</v>
      </c>
      <c r="H12" s="42">
        <f>VLOOKUP($A12, cluster_loads!$A$1:$R$83, T12, FALSE)</f>
        <v>-2936491.2750478298</v>
      </c>
      <c r="I12" s="42">
        <f>VLOOKUP($A12, cluster_loads!$A$1:$R$83, U12, FALSE)</f>
        <v>7256.9358199999997</v>
      </c>
      <c r="J12" s="44"/>
      <c r="K12" s="52" t="str">
        <f t="shared" si="2"/>
        <v>--</v>
      </c>
      <c r="L12" s="52" t="str">
        <f t="shared" si="3"/>
        <v>--</v>
      </c>
      <c r="M12" s="58"/>
      <c r="N12" s="75">
        <f t="shared" ref="N12" si="18">N11</f>
        <v>2</v>
      </c>
      <c r="O12" s="75"/>
      <c r="P12" s="75">
        <f t="shared" ref="P12:R12" si="19">P11</f>
        <v>4</v>
      </c>
      <c r="Q12" s="75">
        <f t="shared" si="19"/>
        <v>7</v>
      </c>
      <c r="R12" s="75">
        <f t="shared" si="19"/>
        <v>11</v>
      </c>
      <c r="S12" s="75"/>
      <c r="T12" s="75">
        <f t="shared" ref="T12:U12" si="20">T11</f>
        <v>14</v>
      </c>
      <c r="U12" s="75">
        <f t="shared" si="20"/>
        <v>9</v>
      </c>
      <c r="V12" s="58"/>
      <c r="W12" s="58"/>
      <c r="X12" s="30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</row>
    <row r="13" spans="1:39" ht="15" customHeight="1" x14ac:dyDescent="0.15">
      <c r="A13" s="27" t="s">
        <v>29</v>
      </c>
      <c r="B13" s="42">
        <f>VLOOKUP($A13, cluster_loads!$A$1:$R$83, N13, FALSE)</f>
        <v>37411.094599999997</v>
      </c>
      <c r="C13" s="42">
        <f t="shared" si="0"/>
        <v>638607.38482199912</v>
      </c>
      <c r="D13" s="42">
        <f>VLOOKUP($A13, cluster_loads!$A$1:$R$83, P13, FALSE)</f>
        <v>372053.88919999998</v>
      </c>
      <c r="E13" s="42">
        <f>VLOOKUP($A13, cluster_loads!$A$1:$R$83, Q13, FALSE)</f>
        <v>64410.390859483799</v>
      </c>
      <c r="F13" s="42">
        <f>VLOOKUP($A13, cluster_loads!$A$1:$R$83, R13, FALSE)</f>
        <v>-330963.886481483</v>
      </c>
      <c r="G13" s="43">
        <f t="shared" si="1"/>
        <v>1242.5135000000009</v>
      </c>
      <c r="H13" s="42">
        <f>VLOOKUP($A13, cluster_loads!$A$1:$R$83, T13, FALSE)</f>
        <v>-332206.399981483</v>
      </c>
      <c r="I13" s="42">
        <f>VLOOKUP($A13, cluster_loads!$A$1:$R$83, U13, FALSE)</f>
        <v>0</v>
      </c>
      <c r="J13" s="44"/>
      <c r="K13" s="52" t="str">
        <f t="shared" si="2"/>
        <v>--</v>
      </c>
      <c r="L13" s="52" t="str">
        <f t="shared" si="3"/>
        <v>--</v>
      </c>
      <c r="M13" s="58"/>
      <c r="N13" s="75">
        <f t="shared" ref="N13" si="21">N12</f>
        <v>2</v>
      </c>
      <c r="O13" s="75"/>
      <c r="P13" s="75">
        <f t="shared" ref="P13:R13" si="22">P12</f>
        <v>4</v>
      </c>
      <c r="Q13" s="75">
        <f t="shared" si="22"/>
        <v>7</v>
      </c>
      <c r="R13" s="75">
        <f t="shared" si="22"/>
        <v>11</v>
      </c>
      <c r="S13" s="75"/>
      <c r="T13" s="75">
        <f t="shared" ref="T13:U13" si="23">T12</f>
        <v>14</v>
      </c>
      <c r="U13" s="75">
        <f t="shared" si="23"/>
        <v>9</v>
      </c>
      <c r="V13" s="58"/>
      <c r="W13" s="58"/>
      <c r="X13" s="30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39" ht="15" customHeight="1" x14ac:dyDescent="0.15">
      <c r="A14" s="39" t="s">
        <v>63</v>
      </c>
      <c r="B14" s="42">
        <f>VLOOKUP($A14, cluster_loads!$A$1:$R$83, N14, FALSE)</f>
        <v>1945875.5637000001</v>
      </c>
      <c r="C14" s="42">
        <f t="shared" si="0"/>
        <v>33216095.872359</v>
      </c>
      <c r="D14" s="42">
        <f>VLOOKUP($A14, cluster_loads!$A$1:$R$83, P14, FALSE)</f>
        <v>34825029.269299999</v>
      </c>
      <c r="E14" s="42">
        <f>VLOOKUP($A14, cluster_loads!$A$1:$R$83, Q14, FALSE)</f>
        <v>21901800.117678698</v>
      </c>
      <c r="F14" s="42">
        <f>VLOOKUP($A14, cluster_loads!$A$1:$R$83, R14, FALSE)</f>
        <v>-20292866.720737699</v>
      </c>
      <c r="G14" s="43">
        <f>F14-H14</f>
        <v>593.92940000072122</v>
      </c>
      <c r="H14" s="42">
        <f>VLOOKUP($A14, cluster_loads!$A$1:$R$83, T14, FALSE)</f>
        <v>-20293460.6501377</v>
      </c>
      <c r="I14" s="42">
        <f>VLOOKUP($A14, cluster_loads!$A$1:$R$83, U14, FALSE)</f>
        <v>1643.74342</v>
      </c>
      <c r="J14" s="44"/>
      <c r="K14" s="52" t="str">
        <f t="shared" si="2"/>
        <v>--</v>
      </c>
      <c r="L14" s="52" t="str">
        <f t="shared" si="3"/>
        <v>--</v>
      </c>
      <c r="M14" s="58"/>
      <c r="N14" s="75">
        <f t="shared" ref="N14" si="24">N13</f>
        <v>2</v>
      </c>
      <c r="O14" s="75"/>
      <c r="P14" s="75">
        <f t="shared" ref="P14:R14" si="25">P13</f>
        <v>4</v>
      </c>
      <c r="Q14" s="75">
        <f t="shared" si="25"/>
        <v>7</v>
      </c>
      <c r="R14" s="75">
        <f t="shared" si="25"/>
        <v>11</v>
      </c>
      <c r="S14" s="75"/>
      <c r="T14" s="75">
        <f t="shared" ref="T14:U14" si="26">T13</f>
        <v>14</v>
      </c>
      <c r="U14" s="75">
        <f t="shared" si="26"/>
        <v>9</v>
      </c>
      <c r="V14" s="58"/>
      <c r="W14" s="58"/>
      <c r="X14" s="30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39" ht="15" customHeight="1" x14ac:dyDescent="0.15">
      <c r="A15" s="39" t="s">
        <v>64</v>
      </c>
      <c r="B15" s="42">
        <f>VLOOKUP($A15, cluster_loads!$A$1:$R$83, N15, FALSE)</f>
        <v>140398.95720000006</v>
      </c>
      <c r="C15" s="42">
        <f t="shared" si="0"/>
        <v>2396602.2094040178</v>
      </c>
      <c r="D15" s="42">
        <f>VLOOKUP($A15, cluster_loads!$A$1:$R$83, P15, FALSE)</f>
        <v>767768.51990000159</v>
      </c>
      <c r="E15" s="42">
        <f>VLOOKUP($A15, cluster_loads!$A$1:$R$83, Q15, FALSE)</f>
        <v>4.1894391737878323</v>
      </c>
      <c r="F15" s="42">
        <f>VLOOKUP($A15, cluster_loads!$A$1:$R$83, R15, FALSE)</f>
        <v>-1628837.87894319</v>
      </c>
      <c r="G15" s="43">
        <f t="shared" si="1"/>
        <v>-5.4373000115156174</v>
      </c>
      <c r="H15" s="42">
        <f>VLOOKUP($A15, cluster_loads!$A$1:$R$83, T15, FALSE)</f>
        <v>-1628832.4416431785</v>
      </c>
      <c r="I15" s="42">
        <f>VLOOKUP($A15, cluster_loads!$A$1:$R$83, U15, FALSE)</f>
        <v>-3.969000004872214E-3</v>
      </c>
      <c r="J15" s="28"/>
      <c r="K15" s="52" t="str">
        <f t="shared" ref="K15" si="27">IF($F15&lt;0, "--", G15/$F15)</f>
        <v>--</v>
      </c>
      <c r="L15" s="52" t="str">
        <f t="shared" ref="L15" si="28">IF($F15&lt;0, "--", H15/$F15)</f>
        <v>--</v>
      </c>
      <c r="M15" s="58"/>
      <c r="N15" s="75">
        <f t="shared" ref="N15" si="29">N14</f>
        <v>2</v>
      </c>
      <c r="O15" s="75"/>
      <c r="P15" s="75">
        <f t="shared" ref="P15:R15" si="30">P14</f>
        <v>4</v>
      </c>
      <c r="Q15" s="75">
        <f t="shared" si="30"/>
        <v>7</v>
      </c>
      <c r="R15" s="75">
        <f t="shared" si="30"/>
        <v>11</v>
      </c>
      <c r="S15" s="75"/>
      <c r="T15" s="75">
        <f t="shared" ref="T15:U15" si="31">T14</f>
        <v>14</v>
      </c>
      <c r="U15" s="75">
        <f t="shared" si="31"/>
        <v>9</v>
      </c>
      <c r="V15" s="58"/>
      <c r="W15" s="5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39" ht="15" customHeight="1" x14ac:dyDescent="0.15">
      <c r="A16" s="39"/>
      <c r="B16" s="42"/>
      <c r="C16" s="28"/>
      <c r="D16" s="28"/>
      <c r="E16" s="28"/>
      <c r="F16" s="28"/>
      <c r="G16" s="31"/>
      <c r="H16" s="28"/>
      <c r="I16" s="28"/>
      <c r="J16" s="28"/>
      <c r="K16" s="44"/>
      <c r="L16" s="44"/>
      <c r="M16" s="58"/>
      <c r="N16" s="75">
        <f t="shared" ref="N16" si="32">N15</f>
        <v>2</v>
      </c>
      <c r="O16" s="75"/>
      <c r="P16" s="75">
        <f t="shared" ref="P16:R16" si="33">P15</f>
        <v>4</v>
      </c>
      <c r="Q16" s="75">
        <f t="shared" si="33"/>
        <v>7</v>
      </c>
      <c r="R16" s="75">
        <f t="shared" si="33"/>
        <v>11</v>
      </c>
      <c r="S16" s="75"/>
      <c r="T16" s="75">
        <f t="shared" ref="T16:U16" si="34">T15</f>
        <v>14</v>
      </c>
      <c r="U16" s="75">
        <f t="shared" si="34"/>
        <v>9</v>
      </c>
      <c r="V16" s="58"/>
      <c r="W16" s="5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39" ht="15" customHeight="1" x14ac:dyDescent="0.15">
      <c r="A17" s="77" t="s">
        <v>65</v>
      </c>
      <c r="B17" s="78">
        <f t="shared" ref="B17:I17" si="35">SUM(B6:B13)</f>
        <v>1700282.4790999999</v>
      </c>
      <c r="C17" s="78">
        <f t="shared" si="35"/>
        <v>29023821.918236986</v>
      </c>
      <c r="D17" s="78">
        <f t="shared" si="35"/>
        <v>12415122.2108</v>
      </c>
      <c r="E17" s="78">
        <f t="shared" si="35"/>
        <v>3953745.6928821271</v>
      </c>
      <c r="F17" s="78">
        <f t="shared" si="35"/>
        <v>-20562445.400319114</v>
      </c>
      <c r="G17" s="78">
        <f t="shared" si="35"/>
        <v>53691.507899999793</v>
      </c>
      <c r="H17" s="78">
        <f t="shared" si="35"/>
        <v>-20616136.908219118</v>
      </c>
      <c r="I17" s="78">
        <f t="shared" si="35"/>
        <v>38125.640549000003</v>
      </c>
      <c r="J17" s="42"/>
      <c r="K17" s="80" t="str">
        <f t="shared" ref="K17:K18" si="36">IF($F17&lt;0, "--", G17/$F17)</f>
        <v>--</v>
      </c>
      <c r="L17" s="80" t="str">
        <f t="shared" ref="L17:L18" si="37">IF($F17&lt;0, "--", H17/$F17)</f>
        <v>--</v>
      </c>
      <c r="M17" s="58"/>
      <c r="N17" s="75">
        <f t="shared" ref="N17" si="38">N16</f>
        <v>2</v>
      </c>
      <c r="O17" s="75"/>
      <c r="P17" s="75">
        <f t="shared" ref="P17:R17" si="39">P16</f>
        <v>4</v>
      </c>
      <c r="Q17" s="75">
        <f t="shared" si="39"/>
        <v>7</v>
      </c>
      <c r="R17" s="75">
        <f t="shared" si="39"/>
        <v>11</v>
      </c>
      <c r="S17" s="75"/>
      <c r="T17" s="75">
        <f t="shared" ref="T17:U17" si="40">T16</f>
        <v>14</v>
      </c>
      <c r="U17" s="75">
        <f t="shared" si="40"/>
        <v>9</v>
      </c>
      <c r="V17" s="58"/>
      <c r="W17" s="5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39" ht="15" customHeight="1" x14ac:dyDescent="0.15">
      <c r="A18" s="39" t="s">
        <v>49</v>
      </c>
      <c r="B18" s="42">
        <f>VLOOKUP($A18, cluster_loads!$A$1:$R$83, N18, FALSE)</f>
        <v>3368531.7773000002</v>
      </c>
      <c r="C18" s="42">
        <f t="shared" ref="C18" si="41">D18 - SUM(E18:F18)</f>
        <v>57500837.438510999</v>
      </c>
      <c r="D18" s="42">
        <f>VLOOKUP($A18, cluster_loads!$A$1:$R$83, P18, FALSE)</f>
        <v>46520034.300399996</v>
      </c>
      <c r="E18" s="42">
        <f>VLOOKUP($A18, cluster_loads!$A$1:$R$83, Q18, FALSE)</f>
        <v>25855545.810560901</v>
      </c>
      <c r="F18" s="42">
        <f>VLOOKUP($A18, cluster_loads!$A$1:$R$83, R18, FALSE)</f>
        <v>-36836348.9486719</v>
      </c>
      <c r="G18" s="43">
        <f t="shared" ref="G18" si="42">F18-H18</f>
        <v>54285.342000000179</v>
      </c>
      <c r="H18" s="42">
        <f>VLOOKUP($A18, cluster_loads!$A$1:$R$83, T18, FALSE)</f>
        <v>-36890634.2906719</v>
      </c>
      <c r="I18" s="42">
        <f>VLOOKUP($A18, cluster_loads!$A$1:$R$83, U18, FALSE)</f>
        <v>35071.709744670297</v>
      </c>
      <c r="J18" s="42"/>
      <c r="K18" s="79" t="str">
        <f t="shared" si="36"/>
        <v>--</v>
      </c>
      <c r="L18" s="79" t="str">
        <f t="shared" si="37"/>
        <v>--</v>
      </c>
      <c r="M18" s="58"/>
      <c r="N18" s="75">
        <f t="shared" ref="N18" si="43">N17</f>
        <v>2</v>
      </c>
      <c r="O18" s="75"/>
      <c r="P18" s="75">
        <f t="shared" ref="P18:R18" si="44">P17</f>
        <v>4</v>
      </c>
      <c r="Q18" s="75">
        <f t="shared" si="44"/>
        <v>7</v>
      </c>
      <c r="R18" s="75">
        <f t="shared" si="44"/>
        <v>11</v>
      </c>
      <c r="S18" s="75"/>
      <c r="T18" s="75">
        <f t="shared" ref="T18:U18" si="45">T17</f>
        <v>14</v>
      </c>
      <c r="U18" s="75">
        <f t="shared" si="45"/>
        <v>9</v>
      </c>
      <c r="V18" s="58"/>
      <c r="W18" s="5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1:39" ht="15" customHeight="1" x14ac:dyDescent="0.15">
      <c r="A19" s="32" t="s">
        <v>62</v>
      </c>
      <c r="B19" s="45">
        <f t="shared" ref="B19:I19" si="46">SUM(B6:B15)</f>
        <v>3786557</v>
      </c>
      <c r="C19" s="45">
        <f t="shared" si="46"/>
        <v>64636520</v>
      </c>
      <c r="D19" s="45">
        <f t="shared" si="46"/>
        <v>48007920</v>
      </c>
      <c r="E19" s="45">
        <f t="shared" si="46"/>
        <v>25855550</v>
      </c>
      <c r="F19" s="45">
        <f t="shared" si="46"/>
        <v>-42484150</v>
      </c>
      <c r="G19" s="45">
        <f t="shared" si="46"/>
        <v>54279.999999988999</v>
      </c>
      <c r="H19" s="45">
        <f t="shared" si="46"/>
        <v>-42538430</v>
      </c>
      <c r="I19" s="45">
        <f t="shared" si="46"/>
        <v>39769.379999999997</v>
      </c>
      <c r="J19" s="42"/>
      <c r="K19" s="53" t="str">
        <f t="shared" ref="K19" si="47">IF($F19&lt;0, "--", G19/$F19)</f>
        <v>--</v>
      </c>
      <c r="L19" s="53" t="str">
        <f t="shared" ref="L19" si="48">IF($F19&lt;0, "--", H19/$F19)</f>
        <v>--</v>
      </c>
      <c r="M19" s="58"/>
      <c r="N19" s="75">
        <f t="shared" ref="N19" si="49">N18</f>
        <v>2</v>
      </c>
      <c r="O19" s="75"/>
      <c r="P19" s="75">
        <f t="shared" ref="P19:R19" si="50">P18</f>
        <v>4</v>
      </c>
      <c r="Q19" s="75">
        <f t="shared" si="50"/>
        <v>7</v>
      </c>
      <c r="R19" s="75">
        <f t="shared" si="50"/>
        <v>11</v>
      </c>
      <c r="S19" s="75"/>
      <c r="T19" s="75">
        <f t="shared" ref="T19:U19" si="51">T18</f>
        <v>14</v>
      </c>
      <c r="U19" s="75">
        <f t="shared" si="51"/>
        <v>9</v>
      </c>
      <c r="V19" s="59">
        <f>E19/D19</f>
        <v>0.53856842787606707</v>
      </c>
      <c r="W19" s="58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</row>
    <row r="20" spans="1:39" ht="15" customHeight="1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 spans="1:39" ht="15" customHeight="1" x14ac:dyDescent="0.15">
      <c r="A21" s="20"/>
      <c r="B21" s="73">
        <v>2</v>
      </c>
      <c r="C21" s="21"/>
      <c r="D21" s="72">
        <f>MATCH(D24,cluster_loads!$A$1:$P$1,0)</f>
        <v>3</v>
      </c>
      <c r="E21" s="72">
        <f>MATCH(E24,cluster_loads!$A$1:$P$1,0)</f>
        <v>6</v>
      </c>
      <c r="F21" s="72">
        <f>MATCH(F24,cluster_loads!$A$1:$P$1,0)</f>
        <v>12</v>
      </c>
      <c r="G21" s="72"/>
      <c r="H21" s="72">
        <f>MATCH(H24,cluster_loads!$A$1:$P$1,0)</f>
        <v>15</v>
      </c>
      <c r="I21" s="72">
        <f>MATCH(I24,cluster_loads!$A$1:$P$1,0)</f>
        <v>8</v>
      </c>
      <c r="J21" s="21"/>
      <c r="K21" s="21"/>
      <c r="L21" s="21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 spans="1:39" s="41" customFormat="1" ht="15" customHeight="1" x14ac:dyDescent="0.15">
      <c r="A22" s="46" t="s">
        <v>38</v>
      </c>
      <c r="B22" s="47"/>
      <c r="C22" s="48" t="s">
        <v>50</v>
      </c>
      <c r="D22" s="49" t="s">
        <v>51</v>
      </c>
      <c r="E22" s="49"/>
      <c r="F22" s="50"/>
      <c r="G22" s="49"/>
      <c r="H22" s="49"/>
      <c r="I22" s="49"/>
      <c r="J22" s="51"/>
      <c r="K22" s="49" t="s">
        <v>39</v>
      </c>
      <c r="L22" s="49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</row>
    <row r="23" spans="1:39" ht="15" customHeight="1" x14ac:dyDescent="0.15">
      <c r="A23" s="22"/>
      <c r="B23" s="22" t="s">
        <v>40</v>
      </c>
      <c r="C23" s="22" t="s">
        <v>41</v>
      </c>
      <c r="D23" s="22" t="s">
        <v>42</v>
      </c>
      <c r="E23" s="22" t="s">
        <v>43</v>
      </c>
      <c r="F23" s="22" t="s">
        <v>44</v>
      </c>
      <c r="G23" s="22" t="s">
        <v>45</v>
      </c>
      <c r="H23" s="22" t="s">
        <v>46</v>
      </c>
      <c r="I23" s="22" t="s">
        <v>47</v>
      </c>
      <c r="J23" s="22"/>
      <c r="K23" s="22" t="s">
        <v>18</v>
      </c>
      <c r="L23" s="22" t="s">
        <v>48</v>
      </c>
      <c r="M23" s="56"/>
      <c r="N23" s="56"/>
      <c r="O23" s="56"/>
      <c r="P23" s="56"/>
      <c r="Q23" s="56"/>
      <c r="R23" s="56"/>
      <c r="S23" s="56"/>
      <c r="T23" s="56"/>
      <c r="U23" s="56"/>
      <c r="V23" s="56" t="s">
        <v>55</v>
      </c>
      <c r="W23" s="56" t="s">
        <v>58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15" customHeight="1" x14ac:dyDescent="0.15">
      <c r="A24" s="23"/>
      <c r="B24" s="24"/>
      <c r="C24" s="24"/>
      <c r="D24" s="24" t="str">
        <f>cluster_loads!C1</f>
        <v>tp_load</v>
      </c>
      <c r="E24" s="24" t="str">
        <f>cluster_loads!F1</f>
        <v>tp_load_ps</v>
      </c>
      <c r="F24" s="24" t="str">
        <f>cluster_loads!L1</f>
        <v>tp_load_xsnps</v>
      </c>
      <c r="G24" s="24"/>
      <c r="H24" s="24" t="str">
        <f>cluster_loads!O1</f>
        <v>tp_load_rem</v>
      </c>
      <c r="I24" s="24" t="str">
        <f>cluster_loads!H1</f>
        <v>tp_load_avoid</v>
      </c>
      <c r="J24" s="24"/>
      <c r="K24" s="82" t="s">
        <v>54</v>
      </c>
      <c r="L24" s="83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26"/>
      <c r="Y24" s="25"/>
      <c r="Z24" s="25"/>
      <c r="AA24" s="25"/>
      <c r="AB24" s="2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</row>
    <row r="25" spans="1:39" ht="15" customHeight="1" x14ac:dyDescent="0.15">
      <c r="A25" s="39" t="s">
        <v>22</v>
      </c>
      <c r="B25" s="42">
        <f>VLOOKUP($A25, cluster_loads!$A$1:$R$83, N25, FALSE)</f>
        <v>145739.05050000001</v>
      </c>
      <c r="C25" s="42">
        <f t="shared" ref="C25:C34" si="52">D25 - SUM(E25:F25)</f>
        <v>45179.105655000094</v>
      </c>
      <c r="D25" s="42">
        <f>VLOOKUP($A25, cluster_loads!$A$1:$R$83, P25, FALSE)</f>
        <v>117939.9178</v>
      </c>
      <c r="E25" s="42">
        <f>VLOOKUP($A25, cluster_loads!$A$1:$R$83, Q25, FALSE)</f>
        <v>34274.401281058599</v>
      </c>
      <c r="F25" s="42">
        <f>VLOOKUP($A25, cluster_loads!$A$1:$R$83, R25, FALSE)</f>
        <v>38486.410863941303</v>
      </c>
      <c r="G25" s="43">
        <f t="shared" ref="G25:G32" si="53">F25-H25</f>
        <v>3580.9719000000041</v>
      </c>
      <c r="H25" s="42">
        <f>VLOOKUP($A25, cluster_loads!$A$1:$R$83, T25, FALSE)</f>
        <v>34905.438963941298</v>
      </c>
      <c r="I25" s="42">
        <f>VLOOKUP($A25, cluster_loads!$A$1:$R$83, U25, FALSE)</f>
        <v>0</v>
      </c>
      <c r="J25" s="44"/>
      <c r="K25" s="52">
        <f t="shared" ref="K25:K33" si="54">IF($F25&lt;0, "--", G25/$F25)</f>
        <v>9.3045098766408721E-2</v>
      </c>
      <c r="L25" s="52">
        <f t="shared" ref="L25:L33" si="55">IF($F25&lt;0, "--", H25/$F25)</f>
        <v>0.90695490123359124</v>
      </c>
      <c r="M25" s="58"/>
      <c r="N25" s="74">
        <f>B21</f>
        <v>2</v>
      </c>
      <c r="O25" s="74">
        <f t="shared" ref="O25" si="56">C21</f>
        <v>0</v>
      </c>
      <c r="P25" s="74">
        <f t="shared" ref="P25" si="57">D21</f>
        <v>3</v>
      </c>
      <c r="Q25" s="74">
        <f t="shared" ref="Q25" si="58">E21</f>
        <v>6</v>
      </c>
      <c r="R25" s="74">
        <f t="shared" ref="R25" si="59">F21</f>
        <v>12</v>
      </c>
      <c r="S25" s="74">
        <f t="shared" ref="S25" si="60">G21</f>
        <v>0</v>
      </c>
      <c r="T25" s="74">
        <f t="shared" ref="T25" si="61">H21</f>
        <v>15</v>
      </c>
      <c r="U25" s="74">
        <f t="shared" ref="U25" si="62">I21</f>
        <v>8</v>
      </c>
      <c r="V25" s="59">
        <f t="shared" ref="V25:V28" si="63">E25/D25</f>
        <v>0.29060899753364589</v>
      </c>
      <c r="W25" s="59">
        <f>I25/G25</f>
        <v>0</v>
      </c>
      <c r="X25" s="30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</row>
    <row r="26" spans="1:39" ht="15" customHeight="1" x14ac:dyDescent="0.15">
      <c r="A26" s="39" t="s">
        <v>23</v>
      </c>
      <c r="B26" s="42">
        <f>VLOOKUP($A26, cluster_loads!$A$1:$R$83, N26, FALSE)</f>
        <v>550179.61349999998</v>
      </c>
      <c r="C26" s="42">
        <f t="shared" si="52"/>
        <v>170555.680185</v>
      </c>
      <c r="D26" s="42">
        <f>VLOOKUP($A26, cluster_loads!$A$1:$R$83, P26, FALSE)</f>
        <v>160820.20110000001</v>
      </c>
      <c r="E26" s="42">
        <f>VLOOKUP($A26, cluster_loads!$A$1:$R$83, Q26, FALSE)</f>
        <v>104214.65105337399</v>
      </c>
      <c r="F26" s="42">
        <f>VLOOKUP($A26, cluster_loads!$A$1:$R$83, R26, FALSE)</f>
        <v>-113950.13013837401</v>
      </c>
      <c r="G26" s="43">
        <f t="shared" si="53"/>
        <v>1338.2124999999942</v>
      </c>
      <c r="H26" s="42">
        <f>VLOOKUP($A26, cluster_loads!$A$1:$R$83, T26, FALSE)</f>
        <v>-115288.342638374</v>
      </c>
      <c r="I26" s="42">
        <f>VLOOKUP($A26, cluster_loads!$A$1:$R$83, U26, FALSE)</f>
        <v>2099.19859</v>
      </c>
      <c r="J26" s="44"/>
      <c r="K26" s="52" t="str">
        <f t="shared" si="54"/>
        <v>--</v>
      </c>
      <c r="L26" s="52" t="str">
        <f t="shared" si="55"/>
        <v>--</v>
      </c>
      <c r="M26" s="58"/>
      <c r="N26" s="75">
        <f t="shared" ref="N26:N33" si="64">N25</f>
        <v>2</v>
      </c>
      <c r="O26" s="75"/>
      <c r="P26" s="75">
        <f>P25</f>
        <v>3</v>
      </c>
      <c r="Q26" s="75">
        <f t="shared" ref="Q26:R33" si="65">Q25</f>
        <v>6</v>
      </c>
      <c r="R26" s="75">
        <f t="shared" si="65"/>
        <v>12</v>
      </c>
      <c r="S26" s="75"/>
      <c r="T26" s="75">
        <f t="shared" ref="T26:U26" si="66">T25</f>
        <v>15</v>
      </c>
      <c r="U26" s="75">
        <f t="shared" si="66"/>
        <v>8</v>
      </c>
      <c r="V26" s="59">
        <f t="shared" si="63"/>
        <v>0.64801965387776139</v>
      </c>
      <c r="W26" s="59">
        <f t="shared" ref="W26:W28" si="67">I26/G26</f>
        <v>1.5686586323173703</v>
      </c>
      <c r="X26" s="30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</row>
    <row r="27" spans="1:39" ht="15" customHeight="1" x14ac:dyDescent="0.15">
      <c r="A27" s="39" t="s">
        <v>24</v>
      </c>
      <c r="B27" s="42">
        <f>VLOOKUP($A27, cluster_loads!$A$1:$R$83, N27, FALSE)</f>
        <v>202958.5594</v>
      </c>
      <c r="C27" s="42">
        <f t="shared" si="52"/>
        <v>62917.153414000699</v>
      </c>
      <c r="D27" s="42">
        <f>VLOOKUP($A27, cluster_loads!$A$1:$R$83, P27, FALSE)</f>
        <v>300007.01449999999</v>
      </c>
      <c r="E27" s="42">
        <f>VLOOKUP($A27, cluster_loads!$A$1:$R$83, Q27, FALSE)</f>
        <v>146361.87654970301</v>
      </c>
      <c r="F27" s="42">
        <f>VLOOKUP($A27, cluster_loads!$A$1:$R$83, R27, FALSE)</f>
        <v>90727.984536296295</v>
      </c>
      <c r="G27" s="43">
        <f t="shared" si="53"/>
        <v>5046.00989999999</v>
      </c>
      <c r="H27" s="42">
        <f>VLOOKUP($A27, cluster_loads!$A$1:$R$83, T27, FALSE)</f>
        <v>85681.974636296305</v>
      </c>
      <c r="I27" s="42">
        <f>VLOOKUP($A27, cluster_loads!$A$1:$R$83, U27, FALSE)</f>
        <v>0</v>
      </c>
      <c r="J27" s="44"/>
      <c r="K27" s="52">
        <f t="shared" si="54"/>
        <v>5.561690723969849E-2</v>
      </c>
      <c r="L27" s="52">
        <f t="shared" si="55"/>
        <v>0.94438309276030152</v>
      </c>
      <c r="M27" s="58"/>
      <c r="N27" s="75">
        <f t="shared" si="64"/>
        <v>2</v>
      </c>
      <c r="O27" s="75"/>
      <c r="P27" s="75">
        <f t="shared" ref="P27:P33" si="68">P26</f>
        <v>3</v>
      </c>
      <c r="Q27" s="75">
        <f t="shared" si="65"/>
        <v>6</v>
      </c>
      <c r="R27" s="75">
        <f t="shared" si="65"/>
        <v>12</v>
      </c>
      <c r="S27" s="75"/>
      <c r="T27" s="75">
        <f t="shared" ref="T27:U27" si="69">T26</f>
        <v>15</v>
      </c>
      <c r="U27" s="75">
        <f t="shared" si="69"/>
        <v>8</v>
      </c>
      <c r="V27" s="59">
        <f t="shared" si="63"/>
        <v>0.48786151481702444</v>
      </c>
      <c r="W27" s="59">
        <f t="shared" si="67"/>
        <v>0</v>
      </c>
      <c r="X27" s="30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</row>
    <row r="28" spans="1:39" ht="15" customHeight="1" x14ac:dyDescent="0.15">
      <c r="A28" s="39" t="s">
        <v>25</v>
      </c>
      <c r="B28" s="42">
        <f>VLOOKUP($A28, cluster_loads!$A$1:$R$83, N28, FALSE)</f>
        <v>178647.14540000001</v>
      </c>
      <c r="C28" s="42">
        <f t="shared" si="52"/>
        <v>55380.615074000088</v>
      </c>
      <c r="D28" s="42">
        <f>VLOOKUP($A28, cluster_loads!$A$1:$R$83, P28, FALSE)</f>
        <v>162557.36129999999</v>
      </c>
      <c r="E28" s="42">
        <f>VLOOKUP($A28, cluster_loads!$A$1:$R$83, Q28, FALSE)</f>
        <v>67809.014045366595</v>
      </c>
      <c r="F28" s="42">
        <f>VLOOKUP($A28, cluster_loads!$A$1:$R$83, R28, FALSE)</f>
        <v>39367.732180633298</v>
      </c>
      <c r="G28" s="43">
        <f t="shared" si="53"/>
        <v>5402.9992999999959</v>
      </c>
      <c r="H28" s="42">
        <f>VLOOKUP($A28, cluster_loads!$A$1:$R$83, T28, FALSE)</f>
        <v>33964.732880633303</v>
      </c>
      <c r="I28" s="42">
        <f>VLOOKUP($A28, cluster_loads!$A$1:$R$83, U28, FALSE)</f>
        <v>69.388464200000001</v>
      </c>
      <c r="J28" s="44"/>
      <c r="K28" s="52">
        <f t="shared" si="54"/>
        <v>0.13724436234246601</v>
      </c>
      <c r="L28" s="52">
        <f t="shared" si="55"/>
        <v>0.86275563765753405</v>
      </c>
      <c r="M28" s="58"/>
      <c r="N28" s="75">
        <f t="shared" si="64"/>
        <v>2</v>
      </c>
      <c r="O28" s="75"/>
      <c r="P28" s="75">
        <f t="shared" si="68"/>
        <v>3</v>
      </c>
      <c r="Q28" s="75">
        <f t="shared" si="65"/>
        <v>6</v>
      </c>
      <c r="R28" s="75">
        <f t="shared" si="65"/>
        <v>12</v>
      </c>
      <c r="S28" s="75"/>
      <c r="T28" s="75">
        <f t="shared" ref="T28:U28" si="70">T27</f>
        <v>15</v>
      </c>
      <c r="U28" s="75">
        <f t="shared" si="70"/>
        <v>8</v>
      </c>
      <c r="V28" s="59">
        <f t="shared" si="63"/>
        <v>0.41713899329495696</v>
      </c>
      <c r="W28" s="59">
        <f t="shared" si="67"/>
        <v>1.284258248932219E-2</v>
      </c>
      <c r="X28" s="30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</row>
    <row r="29" spans="1:39" ht="15" customHeight="1" x14ac:dyDescent="0.15">
      <c r="A29" s="39" t="s">
        <v>26</v>
      </c>
      <c r="B29" s="42">
        <f>VLOOKUP($A29, cluster_loads!$A$1:$R$83, N29, FALSE)</f>
        <v>342462.1335</v>
      </c>
      <c r="C29" s="42">
        <f t="shared" si="52"/>
        <v>106163.26138499999</v>
      </c>
      <c r="D29" s="42">
        <f>VLOOKUP($A29, cluster_loads!$A$1:$R$83, P29, FALSE)</f>
        <v>68983.3652</v>
      </c>
      <c r="E29" s="42">
        <f>VLOOKUP($A29, cluster_loads!$A$1:$R$83, Q29, FALSE)</f>
        <v>14893.2601395492</v>
      </c>
      <c r="F29" s="42">
        <f>VLOOKUP($A29, cluster_loads!$A$1:$R$83, R29, FALSE)</f>
        <v>-52073.1563245492</v>
      </c>
      <c r="G29" s="43">
        <f t="shared" si="53"/>
        <v>0</v>
      </c>
      <c r="H29" s="42">
        <f>VLOOKUP($A29, cluster_loads!$A$1:$R$83, T29, FALSE)</f>
        <v>-52073.1563245492</v>
      </c>
      <c r="I29" s="42">
        <f>VLOOKUP($A29, cluster_loads!$A$1:$R$83, U29, FALSE)</f>
        <v>4937.3814700000003</v>
      </c>
      <c r="J29" s="44"/>
      <c r="K29" s="52" t="str">
        <f t="shared" si="54"/>
        <v>--</v>
      </c>
      <c r="L29" s="52" t="str">
        <f t="shared" si="55"/>
        <v>--</v>
      </c>
      <c r="M29" s="58"/>
      <c r="N29" s="75">
        <f t="shared" si="64"/>
        <v>2</v>
      </c>
      <c r="O29" s="75"/>
      <c r="P29" s="75">
        <f t="shared" si="68"/>
        <v>3</v>
      </c>
      <c r="Q29" s="75">
        <f t="shared" si="65"/>
        <v>6</v>
      </c>
      <c r="R29" s="75">
        <f t="shared" si="65"/>
        <v>12</v>
      </c>
      <c r="S29" s="75"/>
      <c r="T29" s="75">
        <f t="shared" ref="T29:U29" si="71">T28</f>
        <v>15</v>
      </c>
      <c r="U29" s="75">
        <f t="shared" si="71"/>
        <v>8</v>
      </c>
      <c r="V29" s="59">
        <f t="shared" ref="V29:V38" si="72">E29/D29</f>
        <v>0.21589639902851826</v>
      </c>
      <c r="W29" s="59" t="e">
        <f t="shared" ref="W29:W38" si="73">I29/G29</f>
        <v>#DIV/0!</v>
      </c>
      <c r="X29" s="30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</row>
    <row r="30" spans="1:39" ht="15" customHeight="1" x14ac:dyDescent="0.15">
      <c r="A30" s="39" t="s">
        <v>27</v>
      </c>
      <c r="B30" s="42">
        <f>VLOOKUP($A30, cluster_loads!$A$1:$R$83, N30, FALSE)</f>
        <v>44855.114099999999</v>
      </c>
      <c r="C30" s="42">
        <f t="shared" si="52"/>
        <v>13905.085371000103</v>
      </c>
      <c r="D30" s="42">
        <f>VLOOKUP($A30, cluster_loads!$A$1:$R$83, P30, FALSE)</f>
        <v>54380.292999999998</v>
      </c>
      <c r="E30" s="42">
        <f>VLOOKUP($A30, cluster_loads!$A$1:$R$83, Q30, FALSE)</f>
        <v>22942.814000483399</v>
      </c>
      <c r="F30" s="42">
        <f>VLOOKUP($A30, cluster_loads!$A$1:$R$83, R30, FALSE)</f>
        <v>17532.3936285165</v>
      </c>
      <c r="G30" s="43">
        <f t="shared" si="53"/>
        <v>85.865600000000995</v>
      </c>
      <c r="H30" s="42">
        <f>VLOOKUP($A30, cluster_loads!$A$1:$R$83, T30, FALSE)</f>
        <v>17446.528028516499</v>
      </c>
      <c r="I30" s="42">
        <f>VLOOKUP($A30, cluster_loads!$A$1:$R$83, U30, FALSE)</f>
        <v>229.546728</v>
      </c>
      <c r="J30" s="44"/>
      <c r="K30" s="52">
        <f t="shared" si="54"/>
        <v>4.8975400518238591E-3</v>
      </c>
      <c r="L30" s="52">
        <f t="shared" si="55"/>
        <v>0.99510245994817614</v>
      </c>
      <c r="M30" s="58"/>
      <c r="N30" s="75">
        <f t="shared" si="64"/>
        <v>2</v>
      </c>
      <c r="O30" s="75"/>
      <c r="P30" s="75">
        <f t="shared" si="68"/>
        <v>3</v>
      </c>
      <c r="Q30" s="75">
        <f t="shared" si="65"/>
        <v>6</v>
      </c>
      <c r="R30" s="75">
        <f t="shared" si="65"/>
        <v>12</v>
      </c>
      <c r="S30" s="75"/>
      <c r="T30" s="75">
        <f t="shared" ref="T30:U30" si="74">T29</f>
        <v>15</v>
      </c>
      <c r="U30" s="75">
        <f t="shared" si="74"/>
        <v>8</v>
      </c>
      <c r="V30" s="59">
        <f t="shared" si="72"/>
        <v>0.42189574080601955</v>
      </c>
      <c r="W30" s="59">
        <f t="shared" si="73"/>
        <v>2.6733258487682767</v>
      </c>
      <c r="X30" s="30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</row>
    <row r="31" spans="1:39" ht="15" customHeight="1" x14ac:dyDescent="0.15">
      <c r="A31" s="39" t="s">
        <v>28</v>
      </c>
      <c r="B31" s="42">
        <f>VLOOKUP($A31, cluster_loads!$A$1:$R$83, N31, FALSE)</f>
        <v>198029.76809999999</v>
      </c>
      <c r="C31" s="42">
        <f t="shared" si="52"/>
        <v>61389.228111000004</v>
      </c>
      <c r="D31" s="42">
        <f>VLOOKUP($A31, cluster_loads!$A$1:$R$83, P31, FALSE)</f>
        <v>59959.626900000003</v>
      </c>
      <c r="E31" s="42">
        <f>VLOOKUP($A31, cluster_loads!$A$1:$R$83, Q31, FALSE)</f>
        <v>16246.0074273396</v>
      </c>
      <c r="F31" s="42">
        <f>VLOOKUP($A31, cluster_loads!$A$1:$R$83, R31, FALSE)</f>
        <v>-17675.6086383396</v>
      </c>
      <c r="G31" s="43">
        <f t="shared" si="53"/>
        <v>0</v>
      </c>
      <c r="H31" s="42">
        <f>VLOOKUP($A31, cluster_loads!$A$1:$R$83, T31, FALSE)</f>
        <v>-17675.6086383396</v>
      </c>
      <c r="I31" s="42">
        <f>VLOOKUP($A31, cluster_loads!$A$1:$R$83, U31, FALSE)</f>
        <v>2013.51521</v>
      </c>
      <c r="J31" s="44"/>
      <c r="K31" s="52" t="str">
        <f t="shared" si="54"/>
        <v>--</v>
      </c>
      <c r="L31" s="52" t="str">
        <f t="shared" si="55"/>
        <v>--</v>
      </c>
      <c r="M31" s="58"/>
      <c r="N31" s="75">
        <f t="shared" si="64"/>
        <v>2</v>
      </c>
      <c r="O31" s="75"/>
      <c r="P31" s="75">
        <f t="shared" si="68"/>
        <v>3</v>
      </c>
      <c r="Q31" s="75">
        <f t="shared" si="65"/>
        <v>6</v>
      </c>
      <c r="R31" s="75">
        <f t="shared" si="65"/>
        <v>12</v>
      </c>
      <c r="S31" s="75"/>
      <c r="T31" s="75">
        <f t="shared" ref="T31:U31" si="75">T30</f>
        <v>15</v>
      </c>
      <c r="U31" s="75">
        <f t="shared" si="75"/>
        <v>8</v>
      </c>
      <c r="V31" s="59">
        <f t="shared" si="72"/>
        <v>0.27094910804622768</v>
      </c>
      <c r="W31" s="59" t="e">
        <f t="shared" si="73"/>
        <v>#DIV/0!</v>
      </c>
      <c r="X31" s="30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</row>
    <row r="32" spans="1:39" ht="15" customHeight="1" x14ac:dyDescent="0.15">
      <c r="A32" s="39" t="s">
        <v>29</v>
      </c>
      <c r="B32" s="42">
        <f>VLOOKUP($A32, cluster_loads!$A$1:$R$83, N32, FALSE)</f>
        <v>37411.094599999997</v>
      </c>
      <c r="C32" s="42">
        <f t="shared" si="52"/>
        <v>11597.439326000029</v>
      </c>
      <c r="D32" s="42">
        <f>VLOOKUP($A32, cluster_loads!$A$1:$R$83, P32, FALSE)</f>
        <v>59371.829299999998</v>
      </c>
      <c r="E32" s="42">
        <f>VLOOKUP($A32, cluster_loads!$A$1:$R$83, Q32, FALSE)</f>
        <v>42784.284219049499</v>
      </c>
      <c r="F32" s="42">
        <f>VLOOKUP($A32, cluster_loads!$A$1:$R$83, R32, FALSE)</f>
        <v>4990.1057549504703</v>
      </c>
      <c r="G32" s="43">
        <f t="shared" si="53"/>
        <v>385.00870000000032</v>
      </c>
      <c r="H32" s="42">
        <f>VLOOKUP($A32, cluster_loads!$A$1:$R$83, T32, FALSE)</f>
        <v>4605.09705495047</v>
      </c>
      <c r="I32" s="42">
        <f>VLOOKUP($A32, cluster_loads!$A$1:$R$83, U32, FALSE)</f>
        <v>0</v>
      </c>
      <c r="J32" s="44"/>
      <c r="K32" s="52">
        <f t="shared" si="54"/>
        <v>7.7154416941574766E-2</v>
      </c>
      <c r="L32" s="52">
        <f t="shared" si="55"/>
        <v>0.92284558305842523</v>
      </c>
      <c r="M32" s="58"/>
      <c r="N32" s="75">
        <f t="shared" si="64"/>
        <v>2</v>
      </c>
      <c r="O32" s="75"/>
      <c r="P32" s="75">
        <f t="shared" si="68"/>
        <v>3</v>
      </c>
      <c r="Q32" s="75">
        <f t="shared" si="65"/>
        <v>6</v>
      </c>
      <c r="R32" s="75">
        <f t="shared" si="65"/>
        <v>12</v>
      </c>
      <c r="S32" s="75"/>
      <c r="T32" s="75">
        <f t="shared" ref="T32:U32" si="76">T31</f>
        <v>15</v>
      </c>
      <c r="U32" s="75">
        <f t="shared" si="76"/>
        <v>8</v>
      </c>
      <c r="V32" s="59">
        <f t="shared" si="72"/>
        <v>0.72061590022542055</v>
      </c>
      <c r="W32" s="59">
        <f t="shared" si="73"/>
        <v>0</v>
      </c>
      <c r="X32" s="30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</row>
    <row r="33" spans="1:39" ht="15" customHeight="1" x14ac:dyDescent="0.15">
      <c r="A33" s="39" t="s">
        <v>63</v>
      </c>
      <c r="B33" s="42">
        <f>VLOOKUP($A33, cluster_loads!$A$1:$R$83, N33, FALSE)</f>
        <v>1945875.5637000001</v>
      </c>
      <c r="C33" s="42">
        <f t="shared" si="52"/>
        <v>603221.42474700138</v>
      </c>
      <c r="D33" s="42">
        <f>VLOOKUP($A33, cluster_loads!$A$1:$R$83, P33, FALSE)</f>
        <v>2891730.9064000002</v>
      </c>
      <c r="E33" s="42">
        <f>VLOOKUP($A33, cluster_loads!$A$1:$R$83, Q33, FALSE)</f>
        <v>2048578.43267395</v>
      </c>
      <c r="F33" s="42">
        <f>VLOOKUP($A33, cluster_loads!$A$1:$R$83, R33, FALSE)</f>
        <v>239931.048979049</v>
      </c>
      <c r="G33" s="43">
        <f>F33-H33</f>
        <v>267.42559999998775</v>
      </c>
      <c r="H33" s="42">
        <f>VLOOKUP($A33, cluster_loads!$A$1:$R$83, T33, FALSE)</f>
        <v>239663.62337904901</v>
      </c>
      <c r="I33" s="42">
        <f>VLOOKUP($A33, cluster_loads!$A$1:$R$83, U33, FALSE)</f>
        <v>372.300433</v>
      </c>
      <c r="J33" s="44"/>
      <c r="K33" s="52">
        <f t="shared" si="54"/>
        <v>1.1145935515137918E-3</v>
      </c>
      <c r="L33" s="52">
        <f t="shared" si="55"/>
        <v>0.99888540644848622</v>
      </c>
      <c r="M33" s="58"/>
      <c r="N33" s="75">
        <f t="shared" si="64"/>
        <v>2</v>
      </c>
      <c r="O33" s="75"/>
      <c r="P33" s="75">
        <f t="shared" si="68"/>
        <v>3</v>
      </c>
      <c r="Q33" s="75">
        <f t="shared" si="65"/>
        <v>6</v>
      </c>
      <c r="R33" s="75">
        <f t="shared" si="65"/>
        <v>12</v>
      </c>
      <c r="S33" s="75"/>
      <c r="T33" s="75">
        <f t="shared" ref="T33:U33" si="77">T32</f>
        <v>15</v>
      </c>
      <c r="U33" s="75">
        <f t="shared" si="77"/>
        <v>8</v>
      </c>
      <c r="V33" s="59">
        <f t="shared" si="72"/>
        <v>0.70842637125744345</v>
      </c>
      <c r="W33" s="59">
        <f t="shared" si="73"/>
        <v>1.3921645235161371</v>
      </c>
      <c r="X33" s="30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</row>
    <row r="34" spans="1:39" ht="15" customHeight="1" x14ac:dyDescent="0.15">
      <c r="A34" s="39" t="s">
        <v>64</v>
      </c>
      <c r="B34" s="42">
        <f>VLOOKUP($A34, cluster_loads!$A$1:$R$83, N34, FALSE)</f>
        <v>140398.95720000006</v>
      </c>
      <c r="C34" s="42">
        <f t="shared" si="52"/>
        <v>43523.606731997745</v>
      </c>
      <c r="D34" s="42">
        <f>VLOOKUP($A34, cluster_loads!$A$1:$R$83, P34, FALSE)</f>
        <v>52874.484499999788</v>
      </c>
      <c r="E34" s="42">
        <f>VLOOKUP($A34, cluster_loads!$A$1:$R$83, Q34, FALSE)</f>
        <v>0.25861012609675527</v>
      </c>
      <c r="F34" s="42">
        <f>VLOOKUP($A34, cluster_loads!$A$1:$R$83, R34, FALSE)</f>
        <v>9350.6191578759463</v>
      </c>
      <c r="G34" s="43">
        <f t="shared" ref="G34" si="78">F34-H34</f>
        <v>6.5000000467989594E-3</v>
      </c>
      <c r="H34" s="42">
        <f>VLOOKUP($A34, cluster_loads!$A$1:$R$83, T34, FALSE)</f>
        <v>9350.6126578758995</v>
      </c>
      <c r="I34" s="42">
        <f>VLOOKUP($A34, cluster_loads!$A$1:$R$83, U34, FALSE)</f>
        <v>1.0479999946255703E-4</v>
      </c>
      <c r="J34" s="28"/>
      <c r="K34" s="52">
        <f t="shared" ref="K34" si="79">IF($F34&lt;0, "--", G34/$F34)</f>
        <v>6.951411384693243E-7</v>
      </c>
      <c r="L34" s="52">
        <f t="shared" ref="L34" si="80">IF($F34&lt;0, "--", H34/$F34)</f>
        <v>0.99999930485886157</v>
      </c>
      <c r="M34" s="58"/>
      <c r="N34" s="75">
        <f>N33</f>
        <v>2</v>
      </c>
      <c r="O34" s="75"/>
      <c r="P34" s="75">
        <f>P33</f>
        <v>3</v>
      </c>
      <c r="Q34" s="75">
        <f>Q33</f>
        <v>6</v>
      </c>
      <c r="R34" s="75">
        <f>R33</f>
        <v>12</v>
      </c>
      <c r="S34" s="75"/>
      <c r="T34" s="75">
        <f>T33</f>
        <v>15</v>
      </c>
      <c r="U34" s="75">
        <f>U33</f>
        <v>8</v>
      </c>
      <c r="V34" s="59">
        <f t="shared" si="72"/>
        <v>4.8910193364959675E-6</v>
      </c>
      <c r="W34" s="59">
        <f t="shared" si="73"/>
        <v>1.6123076724309817E-2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</row>
    <row r="35" spans="1:39" ht="15" customHeight="1" x14ac:dyDescent="0.15">
      <c r="A35" s="39"/>
      <c r="B35" s="42"/>
      <c r="C35" s="28"/>
      <c r="D35" s="28"/>
      <c r="E35" s="28"/>
      <c r="F35" s="28"/>
      <c r="G35" s="31"/>
      <c r="H35" s="28"/>
      <c r="I35" s="28"/>
      <c r="J35" s="28"/>
      <c r="K35" s="44"/>
      <c r="L35" s="44"/>
      <c r="M35" s="58"/>
      <c r="N35" s="75">
        <f t="shared" ref="N35:N36" si="81">N34</f>
        <v>2</v>
      </c>
      <c r="O35" s="75"/>
      <c r="P35" s="75">
        <f t="shared" ref="P35:P36" si="82">P34</f>
        <v>3</v>
      </c>
      <c r="Q35" s="75">
        <f t="shared" ref="Q35:Q36" si="83">Q34</f>
        <v>6</v>
      </c>
      <c r="R35" s="75">
        <f t="shared" ref="R35:R36" si="84">R34</f>
        <v>12</v>
      </c>
      <c r="S35" s="75"/>
      <c r="T35" s="75">
        <f t="shared" ref="T35:T36" si="85">T34</f>
        <v>15</v>
      </c>
      <c r="U35" s="75">
        <f t="shared" ref="U35:U36" si="86">U34</f>
        <v>8</v>
      </c>
      <c r="V35" s="59" t="e">
        <f t="shared" si="72"/>
        <v>#DIV/0!</v>
      </c>
      <c r="W35" s="59" t="e">
        <f t="shared" si="73"/>
        <v>#DIV/0!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</row>
    <row r="36" spans="1:39" ht="15" customHeight="1" x14ac:dyDescent="0.15">
      <c r="A36" s="77" t="s">
        <v>65</v>
      </c>
      <c r="B36" s="78">
        <f t="shared" ref="B36:I36" si="87">SUM(B25:B32)</f>
        <v>1700282.4790999999</v>
      </c>
      <c r="C36" s="78">
        <f t="shared" si="87"/>
        <v>527087.56852100103</v>
      </c>
      <c r="D36" s="78">
        <f t="shared" si="87"/>
        <v>984019.60909999989</v>
      </c>
      <c r="E36" s="78">
        <f t="shared" si="87"/>
        <v>449526.30871592398</v>
      </c>
      <c r="F36" s="78">
        <f t="shared" si="87"/>
        <v>7405.7318630750606</v>
      </c>
      <c r="G36" s="78">
        <f t="shared" si="87"/>
        <v>15839.067899999985</v>
      </c>
      <c r="H36" s="78">
        <f t="shared" si="87"/>
        <v>-8433.336036924924</v>
      </c>
      <c r="I36" s="78">
        <f t="shared" si="87"/>
        <v>9349.0304622000003</v>
      </c>
      <c r="J36" s="42"/>
      <c r="K36" s="80">
        <f t="shared" ref="K36:K38" si="88">IF($F36&lt;0, "--", G36/$F36)</f>
        <v>2.1387579503078546</v>
      </c>
      <c r="L36" s="80">
        <f t="shared" ref="L36:L38" si="89">IF($F36&lt;0, "--", H36/$F36)</f>
        <v>-1.1387579503078544</v>
      </c>
      <c r="M36" s="58"/>
      <c r="N36" s="75">
        <f t="shared" si="81"/>
        <v>2</v>
      </c>
      <c r="O36" s="75"/>
      <c r="P36" s="75">
        <f t="shared" si="82"/>
        <v>3</v>
      </c>
      <c r="Q36" s="75">
        <f t="shared" si="83"/>
        <v>6</v>
      </c>
      <c r="R36" s="75">
        <f t="shared" si="84"/>
        <v>12</v>
      </c>
      <c r="S36" s="75"/>
      <c r="T36" s="75">
        <f t="shared" si="85"/>
        <v>15</v>
      </c>
      <c r="U36" s="75">
        <f t="shared" si="86"/>
        <v>8</v>
      </c>
      <c r="V36" s="59">
        <f t="shared" si="72"/>
        <v>0.45682657597348891</v>
      </c>
      <c r="W36" s="59">
        <f t="shared" si="73"/>
        <v>0.59025130274237969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</row>
    <row r="37" spans="1:39" ht="15" customHeight="1" x14ac:dyDescent="0.15">
      <c r="A37" s="39" t="s">
        <v>49</v>
      </c>
      <c r="B37" s="42">
        <f>VLOOKUP($A37, cluster_loads!$A$1:$R$83, N37, FALSE)</f>
        <v>3368531.7773000002</v>
      </c>
      <c r="C37" s="42">
        <f t="shared" ref="C37" si="90">D37 - SUM(E37:F37)</f>
        <v>1044244.8509629956</v>
      </c>
      <c r="D37" s="42">
        <f>VLOOKUP($A37, cluster_loads!$A$1:$R$83, P37, FALSE)</f>
        <v>3842763.9431999899</v>
      </c>
      <c r="E37" s="42">
        <f>VLOOKUP($A37, cluster_loads!$A$1:$R$83, Q37, FALSE)</f>
        <v>2498104.7413898702</v>
      </c>
      <c r="F37" s="42">
        <f>VLOOKUP($A37, cluster_loads!$A$1:$R$83, R37, FALSE)</f>
        <v>300414.35084712401</v>
      </c>
      <c r="G37" s="43">
        <f t="shared" ref="G37" si="91">F37-H37</f>
        <v>16106.47139999998</v>
      </c>
      <c r="H37" s="42">
        <f>VLOOKUP($A37, cluster_loads!$A$1:$R$83, T37, FALSE)</f>
        <v>284307.87944712403</v>
      </c>
      <c r="I37" s="42">
        <f>VLOOKUP($A37, cluster_loads!$A$1:$R$83, U37, FALSE)</f>
        <v>8867.2117734089497</v>
      </c>
      <c r="J37" s="42"/>
      <c r="K37" s="79">
        <f t="shared" si="88"/>
        <v>5.3614187719668235E-2</v>
      </c>
      <c r="L37" s="79">
        <f t="shared" si="89"/>
        <v>0.94638581228033181</v>
      </c>
      <c r="M37" s="58"/>
      <c r="N37" s="75">
        <f>N35</f>
        <v>2</v>
      </c>
      <c r="O37" s="75"/>
      <c r="P37" s="75">
        <f>P35</f>
        <v>3</v>
      </c>
      <c r="Q37" s="75">
        <f>Q35</f>
        <v>6</v>
      </c>
      <c r="R37" s="75">
        <f>R35</f>
        <v>12</v>
      </c>
      <c r="S37" s="75"/>
      <c r="T37" s="75">
        <f>T35</f>
        <v>15</v>
      </c>
      <c r="U37" s="75">
        <f>U35</f>
        <v>8</v>
      </c>
      <c r="V37" s="59">
        <f t="shared" si="72"/>
        <v>0.65008019704421915</v>
      </c>
      <c r="W37" s="59">
        <f t="shared" si="73"/>
        <v>0.55053720664160866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</row>
    <row r="38" spans="1:39" ht="15" customHeight="1" x14ac:dyDescent="0.15">
      <c r="A38" s="32" t="s">
        <v>62</v>
      </c>
      <c r="B38" s="45">
        <f t="shared" ref="B38:I38" si="92">SUM(B25:B34)</f>
        <v>3786557</v>
      </c>
      <c r="C38" s="45">
        <f t="shared" si="92"/>
        <v>1173832.6000000001</v>
      </c>
      <c r="D38" s="45">
        <f t="shared" si="92"/>
        <v>3928625</v>
      </c>
      <c r="E38" s="45">
        <f t="shared" si="92"/>
        <v>2498105</v>
      </c>
      <c r="F38" s="45">
        <f t="shared" si="92"/>
        <v>256687.4</v>
      </c>
      <c r="G38" s="45">
        <f t="shared" si="92"/>
        <v>16106.50000000002</v>
      </c>
      <c r="H38" s="45">
        <f t="shared" si="92"/>
        <v>240580.9</v>
      </c>
      <c r="I38" s="45">
        <f t="shared" si="92"/>
        <v>9721.3310000000001</v>
      </c>
      <c r="J38" s="42"/>
      <c r="K38" s="53">
        <f t="shared" si="88"/>
        <v>6.2747528706122782E-2</v>
      </c>
      <c r="L38" s="53">
        <f t="shared" si="89"/>
        <v>0.93725247129387734</v>
      </c>
      <c r="M38" s="58"/>
      <c r="N38" s="75">
        <f>N34</f>
        <v>2</v>
      </c>
      <c r="O38" s="75"/>
      <c r="P38" s="75">
        <f t="shared" ref="P38:R38" si="93">P34</f>
        <v>3</v>
      </c>
      <c r="Q38" s="75">
        <f t="shared" si="93"/>
        <v>6</v>
      </c>
      <c r="R38" s="75">
        <f t="shared" si="93"/>
        <v>12</v>
      </c>
      <c r="S38" s="75"/>
      <c r="T38" s="75">
        <f t="shared" ref="T38:U38" si="94">T34</f>
        <v>15</v>
      </c>
      <c r="U38" s="75">
        <f t="shared" si="94"/>
        <v>8</v>
      </c>
      <c r="V38" s="59">
        <f t="shared" si="72"/>
        <v>0.63587260173724902</v>
      </c>
      <c r="W38" s="59">
        <f t="shared" si="73"/>
        <v>0.60356570328749193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1:39" ht="15" customHeight="1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N39" s="63"/>
      <c r="O39" s="63"/>
      <c r="P39" s="63"/>
      <c r="Q39" s="63"/>
      <c r="R39" s="63"/>
      <c r="S39" s="63"/>
      <c r="T39" s="63"/>
      <c r="U39" s="63" t="s">
        <v>56</v>
      </c>
      <c r="V39" s="64" t="e">
        <f>MIN(V25:V38)</f>
        <v>#DIV/0!</v>
      </c>
      <c r="W39" s="64" t="e">
        <f>MIN(W25:W38)</f>
        <v>#DIV/0!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1:39" ht="15" customHeight="1" x14ac:dyDescent="0.15">
      <c r="A40" s="33"/>
      <c r="B40" s="73">
        <v>2</v>
      </c>
      <c r="C40" s="21"/>
      <c r="D40" s="72">
        <f>MATCH(D43,cluster_loads!$A$1:$P$1,0)</f>
        <v>5</v>
      </c>
      <c r="E40" s="72"/>
      <c r="F40" s="72">
        <f>MATCH(F43,cluster_loads!$A$1:$P$1,0)</f>
        <v>13</v>
      </c>
      <c r="G40" s="72"/>
      <c r="H40" s="72">
        <f>MATCH(H43,cluster_loads!$A$1:$P$1,0)</f>
        <v>16</v>
      </c>
      <c r="I40" s="72">
        <f>MATCH(I43,cluster_loads!$A$1:$P$1,0)</f>
        <v>10</v>
      </c>
      <c r="J40" s="21"/>
      <c r="K40" s="21"/>
      <c r="L40" s="21"/>
      <c r="N40" s="63"/>
      <c r="O40" s="63"/>
      <c r="P40" s="63"/>
      <c r="Q40" s="63"/>
      <c r="R40" s="63"/>
      <c r="S40" s="63"/>
      <c r="T40" s="63"/>
      <c r="U40" s="63" t="s">
        <v>57</v>
      </c>
      <c r="V40" s="64" t="e">
        <f>MAX(V25:V38)</f>
        <v>#DIV/0!</v>
      </c>
      <c r="W40" s="64" t="e">
        <f>MAX(W25:W38)</f>
        <v>#DIV/0!</v>
      </c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1:39" ht="15" customHeight="1" x14ac:dyDescent="0.15">
      <c r="A41" s="46" t="s">
        <v>38</v>
      </c>
      <c r="B41" s="47"/>
      <c r="C41" s="48" t="s">
        <v>53</v>
      </c>
      <c r="D41" s="49" t="s">
        <v>51</v>
      </c>
      <c r="E41" s="49"/>
      <c r="F41" s="50"/>
      <c r="G41" s="49"/>
      <c r="H41" s="49"/>
      <c r="I41" s="49"/>
      <c r="J41" s="51"/>
      <c r="K41" s="49" t="s">
        <v>39</v>
      </c>
      <c r="L41" s="49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</row>
    <row r="42" spans="1:39" ht="15" customHeight="1" x14ac:dyDescent="0.15">
      <c r="A42" s="22"/>
      <c r="B42" s="22" t="s">
        <v>40</v>
      </c>
      <c r="C42" s="22" t="s">
        <v>41</v>
      </c>
      <c r="D42" s="22" t="s">
        <v>42</v>
      </c>
      <c r="E42" s="22" t="s">
        <v>43</v>
      </c>
      <c r="F42" s="22" t="s">
        <v>44</v>
      </c>
      <c r="G42" s="22" t="s">
        <v>45</v>
      </c>
      <c r="H42" s="22" t="s">
        <v>46</v>
      </c>
      <c r="I42" s="22" t="s">
        <v>47</v>
      </c>
      <c r="J42" s="22"/>
      <c r="K42" s="22" t="s">
        <v>18</v>
      </c>
      <c r="L42" s="22" t="s">
        <v>48</v>
      </c>
      <c r="M42" s="56"/>
      <c r="N42" s="56"/>
      <c r="O42" s="56"/>
      <c r="P42" s="56"/>
      <c r="Q42" s="56"/>
      <c r="R42" s="56"/>
      <c r="S42" s="56"/>
      <c r="T42" s="56"/>
      <c r="U42" s="56"/>
      <c r="V42" s="56" t="s">
        <v>55</v>
      </c>
      <c r="W42" s="56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1:39" ht="15" customHeight="1" x14ac:dyDescent="0.15">
      <c r="A43" s="35"/>
      <c r="B43" s="36"/>
      <c r="C43" s="36"/>
      <c r="D43" s="24" t="str">
        <f>cluster_loads!E1</f>
        <v>tss_load</v>
      </c>
      <c r="E43" s="36"/>
      <c r="F43" s="24" t="str">
        <f>cluster_loads!M1</f>
        <v>tss_load_xsnps</v>
      </c>
      <c r="G43" s="36"/>
      <c r="H43" s="24" t="str">
        <f>cluster_loads!P1</f>
        <v>tss_load_rem</v>
      </c>
      <c r="I43" s="24" t="str">
        <f>cluster_loads!J1</f>
        <v>tss_load_avoid</v>
      </c>
      <c r="J43" s="36"/>
      <c r="K43" s="82" t="s">
        <v>54</v>
      </c>
      <c r="L43" s="83"/>
      <c r="M43" s="57"/>
      <c r="N43" s="57"/>
      <c r="O43" s="57"/>
      <c r="P43" s="57"/>
      <c r="Q43" s="57"/>
      <c r="R43" s="57"/>
      <c r="S43" s="57"/>
      <c r="T43" s="57"/>
      <c r="U43" s="57"/>
      <c r="V43" s="61"/>
      <c r="W43" s="57"/>
      <c r="X43" s="38"/>
      <c r="Y43" s="37"/>
      <c r="Z43" s="37"/>
      <c r="AA43" s="37"/>
      <c r="AB43" s="37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</row>
    <row r="44" spans="1:39" ht="15" customHeight="1" x14ac:dyDescent="0.15">
      <c r="A44" s="39" t="s">
        <v>22</v>
      </c>
      <c r="B44" s="42">
        <f>VLOOKUP($A44, cluster_loads!$A$1:$R$83, N44, FALSE)</f>
        <v>145739.05050000001</v>
      </c>
      <c r="C44" s="42">
        <f t="shared" ref="C44:C53" si="95">D44 - SUM(E44:F44)</f>
        <v>134633734.85189989</v>
      </c>
      <c r="D44" s="42">
        <f>VLOOKUP($A44, cluster_loads!$A$1:$R$83, P44, FALSE)</f>
        <v>103533502.30329999</v>
      </c>
      <c r="E44" s="42">
        <v>0</v>
      </c>
      <c r="F44" s="42">
        <f>VLOOKUP($A44, cluster_loads!$A$1:$R$83, R44, FALSE)</f>
        <v>-31100232.548599899</v>
      </c>
      <c r="G44" s="43">
        <f t="shared" ref="G44:G51" si="96">F44-H44</f>
        <v>5105763.3840999976</v>
      </c>
      <c r="H44" s="42">
        <f>VLOOKUP($A44, cluster_loads!$A$1:$R$83, T44, FALSE)</f>
        <v>-36205995.932699896</v>
      </c>
      <c r="I44" s="42">
        <f>VLOOKUP($A44, cluster_loads!$A$1:$R$83, U44, FALSE)</f>
        <v>0</v>
      </c>
      <c r="J44" s="44"/>
      <c r="K44" s="52" t="str">
        <f t="shared" ref="K44:K53" si="97">IF($F44&lt;0, "--", G44/$F44)</f>
        <v>--</v>
      </c>
      <c r="L44" s="52" t="str">
        <f t="shared" ref="L44:L53" si="98">IF($F44&lt;0, "--", H44/$F44)</f>
        <v>--</v>
      </c>
      <c r="M44" s="58"/>
      <c r="N44" s="74">
        <f>B40</f>
        <v>2</v>
      </c>
      <c r="O44" s="74">
        <f t="shared" ref="O44" si="99">C40</f>
        <v>0</v>
      </c>
      <c r="P44" s="74">
        <f t="shared" ref="P44" si="100">D40</f>
        <v>5</v>
      </c>
      <c r="Q44" s="74">
        <f t="shared" ref="Q44" si="101">E40</f>
        <v>0</v>
      </c>
      <c r="R44" s="74">
        <f t="shared" ref="R44" si="102">F40</f>
        <v>13</v>
      </c>
      <c r="S44" s="74">
        <f t="shared" ref="S44" si="103">G40</f>
        <v>0</v>
      </c>
      <c r="T44" s="74">
        <f t="shared" ref="T44" si="104">H40</f>
        <v>16</v>
      </c>
      <c r="U44" s="74">
        <f t="shared" ref="U44" si="105">I40</f>
        <v>10</v>
      </c>
      <c r="V44" s="58"/>
      <c r="W44" s="58"/>
      <c r="X44" s="30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1:39" ht="15" customHeight="1" x14ac:dyDescent="0.15">
      <c r="A45" s="39" t="s">
        <v>23</v>
      </c>
      <c r="B45" s="42">
        <f>VLOOKUP($A45, cluster_loads!$A$1:$R$83, N45, FALSE)</f>
        <v>550179.61349999998</v>
      </c>
      <c r="C45" s="42">
        <f t="shared" si="95"/>
        <v>508255926.95130002</v>
      </c>
      <c r="D45" s="42">
        <f>VLOOKUP($A45, cluster_loads!$A$1:$R$83, P45, FALSE)</f>
        <v>182163754.8213</v>
      </c>
      <c r="E45" s="42">
        <v>0</v>
      </c>
      <c r="F45" s="42">
        <f>VLOOKUP($A45, cluster_loads!$A$1:$R$83, R45, FALSE)</f>
        <v>-326092172.13</v>
      </c>
      <c r="G45" s="43">
        <f t="shared" si="96"/>
        <v>1835192.1539999843</v>
      </c>
      <c r="H45" s="42">
        <f>VLOOKUP($A45, cluster_loads!$A$1:$R$83, T45, FALSE)</f>
        <v>-327927364.28399998</v>
      </c>
      <c r="I45" s="42">
        <f>VLOOKUP($A45, cluster_loads!$A$1:$R$83, U45, FALSE)</f>
        <v>8552734.4499999993</v>
      </c>
      <c r="J45" s="44"/>
      <c r="K45" s="52" t="str">
        <f t="shared" si="97"/>
        <v>--</v>
      </c>
      <c r="L45" s="52" t="str">
        <f t="shared" si="98"/>
        <v>--</v>
      </c>
      <c r="M45" s="58"/>
      <c r="N45" s="75">
        <f t="shared" ref="N45:N57" si="106">N44</f>
        <v>2</v>
      </c>
      <c r="O45" s="75"/>
      <c r="P45" s="75">
        <f>P44</f>
        <v>5</v>
      </c>
      <c r="Q45" s="75">
        <f t="shared" ref="Q45:R52" si="107">Q44</f>
        <v>0</v>
      </c>
      <c r="R45" s="75">
        <f t="shared" si="107"/>
        <v>13</v>
      </c>
      <c r="S45" s="75"/>
      <c r="T45" s="75">
        <f t="shared" ref="T45:U45" si="108">T44</f>
        <v>16</v>
      </c>
      <c r="U45" s="75">
        <f t="shared" si="108"/>
        <v>10</v>
      </c>
      <c r="V45" s="58"/>
      <c r="W45" s="58"/>
      <c r="X45" s="30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</row>
    <row r="46" spans="1:39" ht="15" customHeight="1" x14ac:dyDescent="0.15">
      <c r="A46" s="39" t="s">
        <v>24</v>
      </c>
      <c r="B46" s="42">
        <f>VLOOKUP($A46, cluster_loads!$A$1:$R$83, N46, FALSE)</f>
        <v>202958.5594</v>
      </c>
      <c r="C46" s="42">
        <f t="shared" si="95"/>
        <v>187493117.17371988</v>
      </c>
      <c r="D46" s="42">
        <f>VLOOKUP($A46, cluster_loads!$A$1:$R$83, P46, FALSE)</f>
        <v>140924762.3337</v>
      </c>
      <c r="E46" s="42">
        <v>0</v>
      </c>
      <c r="F46" s="42">
        <f>VLOOKUP($A46, cluster_loads!$A$1:$R$83, R46, FALSE)</f>
        <v>-46568354.840019897</v>
      </c>
      <c r="G46" s="43">
        <f t="shared" si="96"/>
        <v>1237968.5697000027</v>
      </c>
      <c r="H46" s="42">
        <f>VLOOKUP($A46, cluster_loads!$A$1:$R$83, T46, FALSE)</f>
        <v>-47806323.409719899</v>
      </c>
      <c r="I46" s="42">
        <f>VLOOKUP($A46, cluster_loads!$A$1:$R$83, U46, FALSE)</f>
        <v>0</v>
      </c>
      <c r="J46" s="44"/>
      <c r="K46" s="52" t="str">
        <f t="shared" si="97"/>
        <v>--</v>
      </c>
      <c r="L46" s="52" t="str">
        <f t="shared" si="98"/>
        <v>--</v>
      </c>
      <c r="M46" s="58"/>
      <c r="N46" s="75">
        <f t="shared" si="106"/>
        <v>2</v>
      </c>
      <c r="O46" s="75"/>
      <c r="P46" s="75">
        <f t="shared" ref="P46:P52" si="109">P45</f>
        <v>5</v>
      </c>
      <c r="Q46" s="75">
        <f t="shared" si="107"/>
        <v>0</v>
      </c>
      <c r="R46" s="75">
        <f t="shared" si="107"/>
        <v>13</v>
      </c>
      <c r="S46" s="75"/>
      <c r="T46" s="75">
        <f t="shared" ref="T46:U46" si="110">T45</f>
        <v>16</v>
      </c>
      <c r="U46" s="75">
        <f t="shared" si="110"/>
        <v>10</v>
      </c>
      <c r="V46" s="58"/>
      <c r="W46" s="58"/>
      <c r="X46" s="30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</row>
    <row r="47" spans="1:39" ht="15" customHeight="1" x14ac:dyDescent="0.15">
      <c r="A47" s="39" t="s">
        <v>25</v>
      </c>
      <c r="B47" s="42">
        <f>VLOOKUP($A47, cluster_loads!$A$1:$R$83, N47, FALSE)</f>
        <v>178647.14540000001</v>
      </c>
      <c r="C47" s="42">
        <f t="shared" si="95"/>
        <v>165034232.92052001</v>
      </c>
      <c r="D47" s="42">
        <f>VLOOKUP($A47, cluster_loads!$A$1:$R$83, P47, FALSE)</f>
        <v>87748771.185399994</v>
      </c>
      <c r="E47" s="42">
        <v>0</v>
      </c>
      <c r="F47" s="42">
        <f>VLOOKUP($A47, cluster_loads!$A$1:$R$83, R47, FALSE)</f>
        <v>-77285461.735119998</v>
      </c>
      <c r="G47" s="43">
        <f t="shared" si="96"/>
        <v>3458640.2280998975</v>
      </c>
      <c r="H47" s="42">
        <f>VLOOKUP($A47, cluster_loads!$A$1:$R$83, T47, FALSE)</f>
        <v>-80744101.963219896</v>
      </c>
      <c r="I47" s="42">
        <f>VLOOKUP($A47, cluster_loads!$A$1:$R$83, U47, FALSE)</f>
        <v>190964.84700000001</v>
      </c>
      <c r="J47" s="44"/>
      <c r="K47" s="52" t="str">
        <f t="shared" si="97"/>
        <v>--</v>
      </c>
      <c r="L47" s="52" t="str">
        <f t="shared" si="98"/>
        <v>--</v>
      </c>
      <c r="M47" s="58"/>
      <c r="N47" s="75">
        <f t="shared" si="106"/>
        <v>2</v>
      </c>
      <c r="O47" s="75"/>
      <c r="P47" s="75">
        <f t="shared" si="109"/>
        <v>5</v>
      </c>
      <c r="Q47" s="75">
        <f t="shared" si="107"/>
        <v>0</v>
      </c>
      <c r="R47" s="75">
        <f t="shared" si="107"/>
        <v>13</v>
      </c>
      <c r="S47" s="75"/>
      <c r="T47" s="75">
        <f t="shared" ref="T47:U47" si="111">T46</f>
        <v>16</v>
      </c>
      <c r="U47" s="75">
        <f t="shared" si="111"/>
        <v>10</v>
      </c>
      <c r="V47" s="58"/>
      <c r="W47" s="58"/>
      <c r="X47" s="30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</row>
    <row r="48" spans="1:39" ht="15" customHeight="1" x14ac:dyDescent="0.15">
      <c r="A48" s="39" t="s">
        <v>26</v>
      </c>
      <c r="B48" s="42">
        <f>VLOOKUP($A48, cluster_loads!$A$1:$R$83, N48, FALSE)</f>
        <v>342462.1335</v>
      </c>
      <c r="C48" s="42">
        <f t="shared" si="95"/>
        <v>316366518.92729902</v>
      </c>
      <c r="D48" s="42">
        <f>VLOOKUP($A48, cluster_loads!$A$1:$R$83, P48, FALSE)</f>
        <v>71151329.747099996</v>
      </c>
      <c r="E48" s="42">
        <v>0</v>
      </c>
      <c r="F48" s="42">
        <f>VLOOKUP($A48, cluster_loads!$A$1:$R$83, R48, FALSE)</f>
        <v>-245215189.180199</v>
      </c>
      <c r="G48" s="43">
        <f t="shared" si="96"/>
        <v>0</v>
      </c>
      <c r="H48" s="42">
        <f>VLOOKUP($A48, cluster_loads!$A$1:$R$83, T48, FALSE)</f>
        <v>-245215189.180199</v>
      </c>
      <c r="I48" s="42">
        <f>VLOOKUP($A48, cluster_loads!$A$1:$R$83, U48, FALSE)</f>
        <v>12406840.4</v>
      </c>
      <c r="J48" s="44"/>
      <c r="K48" s="52" t="str">
        <f t="shared" si="97"/>
        <v>--</v>
      </c>
      <c r="L48" s="52" t="str">
        <f t="shared" si="98"/>
        <v>--</v>
      </c>
      <c r="M48" s="58"/>
      <c r="N48" s="75">
        <f t="shared" si="106"/>
        <v>2</v>
      </c>
      <c r="O48" s="75"/>
      <c r="P48" s="75">
        <f t="shared" si="109"/>
        <v>5</v>
      </c>
      <c r="Q48" s="75">
        <f t="shared" si="107"/>
        <v>0</v>
      </c>
      <c r="R48" s="75">
        <f t="shared" si="107"/>
        <v>13</v>
      </c>
      <c r="S48" s="75"/>
      <c r="T48" s="75">
        <f t="shared" ref="T48:U48" si="112">T47</f>
        <v>16</v>
      </c>
      <c r="U48" s="75">
        <f t="shared" si="112"/>
        <v>10</v>
      </c>
      <c r="V48" s="58"/>
      <c r="W48" s="58"/>
      <c r="X48" s="30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</row>
    <row r="49" spans="1:39" ht="15" customHeight="1" x14ac:dyDescent="0.15">
      <c r="A49" s="39" t="s">
        <v>27</v>
      </c>
      <c r="B49" s="42">
        <f>VLOOKUP($A49, cluster_loads!$A$1:$R$83, N49, FALSE)</f>
        <v>44855.114099999999</v>
      </c>
      <c r="C49" s="42">
        <f t="shared" si="95"/>
        <v>41437154.405579902</v>
      </c>
      <c r="D49" s="42">
        <f>VLOOKUP($A49, cluster_loads!$A$1:$R$83, P49, FALSE)</f>
        <v>28019761.9758</v>
      </c>
      <c r="E49" s="42">
        <v>0</v>
      </c>
      <c r="F49" s="42">
        <f>VLOOKUP($A49, cluster_loads!$A$1:$R$83, R49, FALSE)</f>
        <v>-13417392.4297799</v>
      </c>
      <c r="G49" s="43">
        <f t="shared" si="96"/>
        <v>24013.349600099027</v>
      </c>
      <c r="H49" s="42">
        <f>VLOOKUP($A49, cluster_loads!$A$1:$R$83, T49, FALSE)</f>
        <v>-13441405.779379999</v>
      </c>
      <c r="I49" s="42">
        <f>VLOOKUP($A49, cluster_loads!$A$1:$R$83, U49, FALSE)</f>
        <v>564279.924</v>
      </c>
      <c r="J49" s="44"/>
      <c r="K49" s="52" t="str">
        <f t="shared" si="97"/>
        <v>--</v>
      </c>
      <c r="L49" s="52" t="str">
        <f t="shared" si="98"/>
        <v>--</v>
      </c>
      <c r="M49" s="58"/>
      <c r="N49" s="75">
        <f t="shared" si="106"/>
        <v>2</v>
      </c>
      <c r="O49" s="75"/>
      <c r="P49" s="75">
        <f t="shared" si="109"/>
        <v>5</v>
      </c>
      <c r="Q49" s="75">
        <f t="shared" si="107"/>
        <v>0</v>
      </c>
      <c r="R49" s="75">
        <f t="shared" si="107"/>
        <v>13</v>
      </c>
      <c r="S49" s="75"/>
      <c r="T49" s="75">
        <f t="shared" ref="T49:U49" si="113">T48</f>
        <v>16</v>
      </c>
      <c r="U49" s="75">
        <f t="shared" si="113"/>
        <v>10</v>
      </c>
      <c r="V49" s="58"/>
      <c r="W49" s="58"/>
      <c r="X49" s="30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</row>
    <row r="50" spans="1:39" ht="15" customHeight="1" x14ac:dyDescent="0.15">
      <c r="A50" s="39" t="s">
        <v>28</v>
      </c>
      <c r="B50" s="42">
        <f>VLOOKUP($A50, cluster_loads!$A$1:$R$83, N50, FALSE)</f>
        <v>198029.76809999999</v>
      </c>
      <c r="C50" s="42">
        <f t="shared" si="95"/>
        <v>182939899.77077901</v>
      </c>
      <c r="D50" s="42">
        <f>VLOOKUP($A50, cluster_loads!$A$1:$R$83, P50, FALSE)</f>
        <v>54479310.539099999</v>
      </c>
      <c r="E50" s="42">
        <v>0</v>
      </c>
      <c r="F50" s="42">
        <f>VLOOKUP($A50, cluster_loads!$A$1:$R$83, R50, FALSE)</f>
        <v>-128460589.23167901</v>
      </c>
      <c r="G50" s="43">
        <f t="shared" si="96"/>
        <v>0</v>
      </c>
      <c r="H50" s="42">
        <f>VLOOKUP($A50, cluster_loads!$A$1:$R$83, T50, FALSE)</f>
        <v>-128460589.23167901</v>
      </c>
      <c r="I50" s="42">
        <f>VLOOKUP($A50, cluster_loads!$A$1:$R$83, U50, FALSE)</f>
        <v>4280859.6100000003</v>
      </c>
      <c r="J50" s="44"/>
      <c r="K50" s="52" t="str">
        <f t="shared" si="97"/>
        <v>--</v>
      </c>
      <c r="L50" s="52" t="str">
        <f t="shared" si="98"/>
        <v>--</v>
      </c>
      <c r="M50" s="58"/>
      <c r="N50" s="75">
        <f t="shared" si="106"/>
        <v>2</v>
      </c>
      <c r="O50" s="75"/>
      <c r="P50" s="75">
        <f t="shared" si="109"/>
        <v>5</v>
      </c>
      <c r="Q50" s="75">
        <f t="shared" si="107"/>
        <v>0</v>
      </c>
      <c r="R50" s="75">
        <f t="shared" si="107"/>
        <v>13</v>
      </c>
      <c r="S50" s="75"/>
      <c r="T50" s="75">
        <f t="shared" ref="T50:U50" si="114">T49</f>
        <v>16</v>
      </c>
      <c r="U50" s="75">
        <f t="shared" si="114"/>
        <v>10</v>
      </c>
      <c r="V50" s="58"/>
      <c r="W50" s="58"/>
      <c r="X50" s="30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</row>
    <row r="51" spans="1:39" ht="15" customHeight="1" x14ac:dyDescent="0.15">
      <c r="A51" s="39" t="s">
        <v>29</v>
      </c>
      <c r="B51" s="42">
        <f>VLOOKUP($A51, cluster_loads!$A$1:$R$83, N51, FALSE)</f>
        <v>37411.094599999997</v>
      </c>
      <c r="C51" s="42">
        <f t="shared" si="95"/>
        <v>34560369.191479996</v>
      </c>
      <c r="D51" s="42">
        <f>VLOOKUP($A51, cluster_loads!$A$1:$R$83, P51, FALSE)</f>
        <v>41086618.125299998</v>
      </c>
      <c r="E51" s="42">
        <v>0</v>
      </c>
      <c r="F51" s="42">
        <f>VLOOKUP($A51, cluster_loads!$A$1:$R$83, R51, FALSE)</f>
        <v>6526248.9338199999</v>
      </c>
      <c r="G51" s="43">
        <f t="shared" si="96"/>
        <v>789080.50949999969</v>
      </c>
      <c r="H51" s="42">
        <f>VLOOKUP($A51, cluster_loads!$A$1:$R$83, T51, FALSE)</f>
        <v>5737168.4243200002</v>
      </c>
      <c r="I51" s="42">
        <f>VLOOKUP($A51, cluster_loads!$A$1:$R$83, U51, FALSE)</f>
        <v>0</v>
      </c>
      <c r="J51" s="44"/>
      <c r="K51" s="52">
        <f t="shared" si="97"/>
        <v>0.12090873601386337</v>
      </c>
      <c r="L51" s="52">
        <f t="shared" si="98"/>
        <v>0.87909126398613657</v>
      </c>
      <c r="M51" s="58"/>
      <c r="N51" s="75">
        <f t="shared" si="106"/>
        <v>2</v>
      </c>
      <c r="O51" s="75"/>
      <c r="P51" s="75">
        <f t="shared" si="109"/>
        <v>5</v>
      </c>
      <c r="Q51" s="75">
        <f t="shared" si="107"/>
        <v>0</v>
      </c>
      <c r="R51" s="75">
        <f t="shared" si="107"/>
        <v>13</v>
      </c>
      <c r="S51" s="75"/>
      <c r="T51" s="75">
        <f t="shared" ref="T51:U51" si="115">T50</f>
        <v>16</v>
      </c>
      <c r="U51" s="75">
        <f t="shared" si="115"/>
        <v>10</v>
      </c>
      <c r="V51" s="58"/>
      <c r="W51" s="58"/>
      <c r="X51" s="30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5" customHeight="1" x14ac:dyDescent="0.15">
      <c r="A52" s="39" t="s">
        <v>63</v>
      </c>
      <c r="B52" s="42">
        <f>VLOOKUP($A52, cluster_loads!$A$1:$R$83, N52, FALSE)</f>
        <v>1945875.5637000001</v>
      </c>
      <c r="C52" s="42">
        <f t="shared" si="95"/>
        <v>1797599845.7460589</v>
      </c>
      <c r="D52" s="42">
        <f>VLOOKUP($A52, cluster_loads!$A$1:$R$83, P52, FALSE)</f>
        <v>1058436714.5746</v>
      </c>
      <c r="E52" s="42">
        <v>0</v>
      </c>
      <c r="F52" s="42">
        <f>VLOOKUP($A52, cluster_loads!$A$1:$R$83, R52, FALSE)</f>
        <v>-739163131.17145896</v>
      </c>
      <c r="G52" s="43">
        <f>F52-H52</f>
        <v>143593.52110099792</v>
      </c>
      <c r="H52" s="42">
        <f>VLOOKUP($A52, cluster_loads!$A$1:$R$83, T52, FALSE)</f>
        <v>-739306724.69255996</v>
      </c>
      <c r="I52" s="42">
        <f>VLOOKUP($A52, cluster_loads!$A$1:$R$83, U52, FALSE)</f>
        <v>771726.35600000003</v>
      </c>
      <c r="J52" s="44"/>
      <c r="K52" s="52" t="str">
        <f t="shared" si="97"/>
        <v>--</v>
      </c>
      <c r="L52" s="52" t="str">
        <f t="shared" si="98"/>
        <v>--</v>
      </c>
      <c r="M52" s="58"/>
      <c r="N52" s="75">
        <f t="shared" si="106"/>
        <v>2</v>
      </c>
      <c r="O52" s="75"/>
      <c r="P52" s="75">
        <f t="shared" si="109"/>
        <v>5</v>
      </c>
      <c r="Q52" s="75">
        <f t="shared" si="107"/>
        <v>0</v>
      </c>
      <c r="R52" s="75">
        <f t="shared" si="107"/>
        <v>13</v>
      </c>
      <c r="S52" s="75"/>
      <c r="T52" s="75">
        <f t="shared" ref="T52:U52" si="116">T51</f>
        <v>16</v>
      </c>
      <c r="U52" s="75">
        <f t="shared" si="116"/>
        <v>10</v>
      </c>
      <c r="V52" s="58"/>
      <c r="W52" s="58"/>
      <c r="X52" s="30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</row>
    <row r="53" spans="1:39" ht="15" customHeight="1" x14ac:dyDescent="0.15">
      <c r="A53" s="39" t="s">
        <v>64</v>
      </c>
      <c r="B53" s="42">
        <f>VLOOKUP($A53, cluster_loads!$A$1:$R$83, N53, FALSE)</f>
        <v>140398.95720000006</v>
      </c>
      <c r="C53" s="42">
        <f t="shared" si="95"/>
        <v>129700200.06136346</v>
      </c>
      <c r="D53" s="42">
        <f>VLOOKUP($A53, cluster_loads!$A$1:$R$83, P53, FALSE)</f>
        <v>113758474.39439988</v>
      </c>
      <c r="E53" s="42">
        <v>0</v>
      </c>
      <c r="F53" s="42">
        <f>VLOOKUP($A53, cluster_loads!$A$1:$R$83, R53, FALSE)</f>
        <v>-15941725.666963577</v>
      </c>
      <c r="G53" s="43">
        <f t="shared" ref="G53" si="117">F53-H53</f>
        <v>748.28389883041382</v>
      </c>
      <c r="H53" s="42">
        <f>VLOOKUP($A53, cluster_loads!$A$1:$R$83, T53, FALSE)</f>
        <v>-15942473.950862408</v>
      </c>
      <c r="I53" s="42">
        <f>VLOOKUP($A53, cluster_loads!$A$1:$R$83, U53, FALSE)</f>
        <v>4.4130000062286854</v>
      </c>
      <c r="J53" s="28"/>
      <c r="K53" s="52" t="str">
        <f t="shared" si="97"/>
        <v>--</v>
      </c>
      <c r="L53" s="52" t="str">
        <f t="shared" si="98"/>
        <v>--</v>
      </c>
      <c r="M53" s="58"/>
      <c r="N53" s="75">
        <f t="shared" si="106"/>
        <v>2</v>
      </c>
      <c r="O53" s="75"/>
      <c r="P53" s="75">
        <f t="shared" ref="P53:R57" si="118">P52</f>
        <v>5</v>
      </c>
      <c r="Q53" s="75">
        <f t="shared" si="118"/>
        <v>0</v>
      </c>
      <c r="R53" s="75">
        <f t="shared" si="118"/>
        <v>13</v>
      </c>
      <c r="S53" s="75"/>
      <c r="T53" s="75">
        <f t="shared" ref="T53:U53" si="119">T52</f>
        <v>16</v>
      </c>
      <c r="U53" s="75">
        <f t="shared" si="119"/>
        <v>10</v>
      </c>
      <c r="V53" s="58"/>
      <c r="W53" s="58"/>
      <c r="X53" s="30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</row>
    <row r="54" spans="1:39" ht="15" customHeight="1" x14ac:dyDescent="0.15">
      <c r="A54" s="39"/>
      <c r="B54" s="42"/>
      <c r="C54" s="28"/>
      <c r="D54" s="28"/>
      <c r="E54" s="28"/>
      <c r="F54" s="28"/>
      <c r="G54" s="31"/>
      <c r="H54" s="28"/>
      <c r="I54" s="28"/>
      <c r="J54" s="28"/>
      <c r="K54" s="44"/>
      <c r="L54" s="44"/>
      <c r="M54" s="58"/>
      <c r="N54" s="75">
        <f t="shared" si="106"/>
        <v>2</v>
      </c>
      <c r="O54" s="75"/>
      <c r="P54" s="75">
        <f t="shared" si="118"/>
        <v>5</v>
      </c>
      <c r="Q54" s="75">
        <f t="shared" si="118"/>
        <v>0</v>
      </c>
      <c r="R54" s="75">
        <f t="shared" si="118"/>
        <v>13</v>
      </c>
      <c r="S54" s="75"/>
      <c r="T54" s="75">
        <f t="shared" ref="T54:U54" si="120">T53</f>
        <v>16</v>
      </c>
      <c r="U54" s="75">
        <f t="shared" si="120"/>
        <v>10</v>
      </c>
      <c r="V54" s="58"/>
      <c r="W54" s="58"/>
      <c r="X54" s="30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</row>
    <row r="55" spans="1:39" ht="15" customHeight="1" x14ac:dyDescent="0.15">
      <c r="A55" s="77" t="s">
        <v>65</v>
      </c>
      <c r="B55" s="78">
        <f t="shared" ref="B55:I55" si="121">SUM(B44:B51)</f>
        <v>1700282.4790999999</v>
      </c>
      <c r="C55" s="78">
        <f t="shared" si="121"/>
        <v>1570720954.1925776</v>
      </c>
      <c r="D55" s="78">
        <f t="shared" si="121"/>
        <v>709107811.03100014</v>
      </c>
      <c r="E55" s="78">
        <f t="shared" si="121"/>
        <v>0</v>
      </c>
      <c r="F55" s="78">
        <f t="shared" si="121"/>
        <v>-861613143.16157758</v>
      </c>
      <c r="G55" s="78">
        <f t="shared" si="121"/>
        <v>12450658.194999982</v>
      </c>
      <c r="H55" s="78">
        <f t="shared" si="121"/>
        <v>-874063801.35657763</v>
      </c>
      <c r="I55" s="78">
        <f t="shared" si="121"/>
        <v>25995679.230999995</v>
      </c>
      <c r="J55" s="42"/>
      <c r="K55" s="80" t="str">
        <f t="shared" ref="K55:K57" si="122">IF($F55&lt;0, "--", G55/$F55)</f>
        <v>--</v>
      </c>
      <c r="L55" s="80" t="str">
        <f t="shared" ref="L55:L57" si="123">IF($F55&lt;0, "--", H55/$F55)</f>
        <v>--</v>
      </c>
      <c r="M55" s="58"/>
      <c r="N55" s="75">
        <f t="shared" si="106"/>
        <v>2</v>
      </c>
      <c r="O55" s="75"/>
      <c r="P55" s="75">
        <f t="shared" si="118"/>
        <v>5</v>
      </c>
      <c r="Q55" s="75">
        <f t="shared" si="118"/>
        <v>0</v>
      </c>
      <c r="R55" s="75">
        <f t="shared" si="118"/>
        <v>13</v>
      </c>
      <c r="S55" s="75"/>
      <c r="T55" s="75">
        <f t="shared" ref="T55:U55" si="124">T54</f>
        <v>16</v>
      </c>
      <c r="U55" s="75">
        <f t="shared" si="124"/>
        <v>10</v>
      </c>
      <c r="V55" s="58"/>
      <c r="W55" s="58"/>
      <c r="X55" s="30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</row>
    <row r="56" spans="1:39" ht="15" customHeight="1" x14ac:dyDescent="0.15">
      <c r="A56" s="39" t="s">
        <v>49</v>
      </c>
      <c r="B56" s="42">
        <f>VLOOKUP($A56, cluster_loads!$A$1:$R$83, N56, FALSE)</f>
        <v>3368531.7773000002</v>
      </c>
      <c r="C56" s="42">
        <f t="shared" ref="C56" si="125">D56 - SUM(E56:F56)</f>
        <v>3111849655.86973</v>
      </c>
      <c r="D56" s="42">
        <f>VLOOKUP($A56, cluster_loads!$A$1:$R$83, P56, FALSE)</f>
        <v>1699502256.0774901</v>
      </c>
      <c r="E56" s="42">
        <v>0</v>
      </c>
      <c r="F56" s="42">
        <f>VLOOKUP($A56, cluster_loads!$A$1:$R$83, R56, FALSE)</f>
        <v>-1412347399.7922399</v>
      </c>
      <c r="G56" s="43">
        <f t="shared" ref="G56" si="126">F56-H56</f>
        <v>12594244.4036901</v>
      </c>
      <c r="H56" s="42">
        <f>VLOOKUP($A56, cluster_loads!$A$1:$R$83, T56, FALSE)</f>
        <v>-1424941644.19593</v>
      </c>
      <c r="I56" s="42">
        <f>VLOOKUP($A56, cluster_loads!$A$1:$R$83, U56, FALSE)</f>
        <v>22846751.408908501</v>
      </c>
      <c r="J56" s="42"/>
      <c r="K56" s="79" t="str">
        <f t="shared" si="122"/>
        <v>--</v>
      </c>
      <c r="L56" s="79" t="str">
        <f t="shared" si="123"/>
        <v>--</v>
      </c>
      <c r="M56" s="58"/>
      <c r="N56" s="75">
        <f t="shared" si="106"/>
        <v>2</v>
      </c>
      <c r="O56" s="75"/>
      <c r="P56" s="75">
        <f t="shared" si="118"/>
        <v>5</v>
      </c>
      <c r="Q56" s="75">
        <f t="shared" si="118"/>
        <v>0</v>
      </c>
      <c r="R56" s="75">
        <f t="shared" si="118"/>
        <v>13</v>
      </c>
      <c r="S56" s="75"/>
      <c r="T56" s="75">
        <f t="shared" ref="T56:U56" si="127">T55</f>
        <v>16</v>
      </c>
      <c r="U56" s="75">
        <f t="shared" si="127"/>
        <v>10</v>
      </c>
      <c r="V56" s="58"/>
      <c r="W56" s="58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</row>
    <row r="57" spans="1:39" ht="15" customHeight="1" x14ac:dyDescent="0.15">
      <c r="A57" s="32" t="s">
        <v>62</v>
      </c>
      <c r="B57" s="45">
        <f t="shared" ref="B57:I57" si="128">SUM(B44:B53)</f>
        <v>3786557</v>
      </c>
      <c r="C57" s="45">
        <f t="shared" si="128"/>
        <v>3498021000</v>
      </c>
      <c r="D57" s="45">
        <f t="shared" si="128"/>
        <v>1881303000</v>
      </c>
      <c r="E57" s="45">
        <f t="shared" si="128"/>
        <v>0</v>
      </c>
      <c r="F57" s="45">
        <f t="shared" si="128"/>
        <v>-1616718000</v>
      </c>
      <c r="G57" s="45">
        <f t="shared" si="128"/>
        <v>12594999.99999981</v>
      </c>
      <c r="H57" s="45">
        <f t="shared" si="128"/>
        <v>-1629313000</v>
      </c>
      <c r="I57" s="45">
        <f t="shared" si="128"/>
        <v>26767410</v>
      </c>
      <c r="J57" s="42"/>
      <c r="K57" s="53" t="str">
        <f t="shared" si="122"/>
        <v>--</v>
      </c>
      <c r="L57" s="53" t="str">
        <f t="shared" si="123"/>
        <v>--</v>
      </c>
      <c r="M57" s="58"/>
      <c r="N57" s="75">
        <f t="shared" si="106"/>
        <v>2</v>
      </c>
      <c r="O57" s="75"/>
      <c r="P57" s="75">
        <f t="shared" si="118"/>
        <v>5</v>
      </c>
      <c r="Q57" s="75">
        <f t="shared" si="118"/>
        <v>0</v>
      </c>
      <c r="R57" s="75">
        <f t="shared" si="118"/>
        <v>13</v>
      </c>
      <c r="S57" s="75"/>
      <c r="T57" s="75">
        <f t="shared" ref="T57:U57" si="129">T56</f>
        <v>16</v>
      </c>
      <c r="U57" s="75">
        <f t="shared" si="129"/>
        <v>10</v>
      </c>
      <c r="V57" s="59">
        <f>E57/D57</f>
        <v>0</v>
      </c>
      <c r="W57" s="58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</row>
    <row r="58" spans="1:39" ht="15" customHeight="1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</row>
    <row r="59" spans="1:39" ht="15" customHeight="1" x14ac:dyDescent="0.15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</row>
    <row r="60" spans="1:39" ht="15" customHeight="1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 spans="1:39" ht="15" customHeight="1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</row>
    <row r="62" spans="1:39" ht="15" customHeight="1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</row>
    <row r="63" spans="1:39" ht="15" customHeight="1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</row>
    <row r="64" spans="1:39" ht="15" customHeight="1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</row>
    <row r="65" spans="1:39" ht="15" customHeight="1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</row>
    <row r="66" spans="1:39" ht="15" customHeight="1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</row>
    <row r="67" spans="1:39" ht="15" customHeight="1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</row>
    <row r="68" spans="1:39" ht="15" customHeight="1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</row>
    <row r="69" spans="1:39" ht="15" customHeight="1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</row>
    <row r="70" spans="1:39" ht="15" customHeight="1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</row>
    <row r="71" spans="1:39" ht="15" customHeight="1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</row>
    <row r="72" spans="1:39" ht="15" customHeight="1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</row>
    <row r="73" spans="1:39" ht="15" customHeight="1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</row>
    <row r="74" spans="1:39" ht="15" customHeight="1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</row>
    <row r="75" spans="1:39" ht="15" customHeight="1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</row>
    <row r="76" spans="1:39" ht="14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</row>
    <row r="77" spans="1:39" ht="14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</row>
    <row r="78" spans="1:39" ht="14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</row>
    <row r="79" spans="1:39" ht="14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</row>
    <row r="80" spans="1:39" ht="14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</row>
    <row r="81" spans="1:39" ht="14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</row>
    <row r="82" spans="1:39" ht="14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  <row r="83" spans="1:39" ht="14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</row>
    <row r="84" spans="1:39" ht="14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</row>
    <row r="85" spans="1:39" ht="14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</row>
    <row r="86" spans="1:39" ht="14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</row>
    <row r="87" spans="1:39" ht="14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</row>
    <row r="88" spans="1:39" ht="14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</row>
    <row r="89" spans="1:39" ht="14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</row>
    <row r="90" spans="1:39" ht="14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</row>
    <row r="91" spans="1:39" ht="14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</row>
    <row r="92" spans="1:39" ht="14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</row>
    <row r="93" spans="1:39" ht="14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</row>
    <row r="94" spans="1:39" ht="14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</row>
    <row r="95" spans="1:39" ht="14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</row>
    <row r="96" spans="1:39" ht="14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</row>
    <row r="97" spans="1:39" ht="14" x14ac:dyDescent="0.15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</row>
    <row r="98" spans="1:39" ht="14" x14ac:dyDescent="0.15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</row>
    <row r="99" spans="1:39" ht="14" x14ac:dyDescent="0.15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</row>
    <row r="100" spans="1:39" ht="14" x14ac:dyDescent="0.15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</row>
    <row r="101" spans="1:39" ht="14" x14ac:dyDescent="0.15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</row>
    <row r="102" spans="1:39" ht="14" x14ac:dyDescent="0.1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</row>
    <row r="103" spans="1:39" ht="14" x14ac:dyDescent="0.1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</row>
    <row r="104" spans="1:39" ht="14" x14ac:dyDescent="0.15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</row>
    <row r="105" spans="1:39" ht="14" x14ac:dyDescent="0.1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</row>
    <row r="106" spans="1:39" ht="14" x14ac:dyDescent="0.15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</row>
    <row r="107" spans="1:39" ht="14" x14ac:dyDescent="0.15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</row>
    <row r="108" spans="1:39" ht="14" x14ac:dyDescent="0.15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</row>
    <row r="109" spans="1:39" ht="14" x14ac:dyDescent="0.1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</row>
    <row r="110" spans="1:39" ht="14" x14ac:dyDescent="0.1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</row>
    <row r="111" spans="1:39" ht="14" x14ac:dyDescent="0.1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</row>
    <row r="112" spans="1:39" ht="14" x14ac:dyDescent="0.15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</row>
    <row r="113" spans="1:39" ht="14" x14ac:dyDescent="0.1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</row>
    <row r="114" spans="1:39" ht="14" x14ac:dyDescent="0.15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</row>
    <row r="115" spans="1:39" ht="14" x14ac:dyDescent="0.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</row>
    <row r="116" spans="1:39" ht="14" x14ac:dyDescent="0.1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</row>
    <row r="117" spans="1:39" ht="14" x14ac:dyDescent="0.1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</row>
    <row r="118" spans="1:39" ht="14" x14ac:dyDescent="0.15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</row>
    <row r="119" spans="1:39" ht="14" x14ac:dyDescent="0.15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</row>
    <row r="120" spans="1:39" ht="14" x14ac:dyDescent="0.15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</row>
    <row r="121" spans="1:39" ht="14" x14ac:dyDescent="0.15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</row>
    <row r="122" spans="1:39" ht="14" x14ac:dyDescent="0.15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</row>
    <row r="123" spans="1:39" ht="14" x14ac:dyDescent="0.15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</row>
    <row r="124" spans="1:39" ht="14" x14ac:dyDescent="0.1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</row>
    <row r="125" spans="1:39" ht="14" x14ac:dyDescent="0.1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</row>
    <row r="126" spans="1:39" ht="14" x14ac:dyDescent="0.1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</row>
    <row r="127" spans="1:39" ht="14" x14ac:dyDescent="0.15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</row>
    <row r="128" spans="1:39" ht="14" x14ac:dyDescent="0.15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</row>
    <row r="129" spans="1:39" ht="14" x14ac:dyDescent="0.15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</row>
    <row r="130" spans="1:39" ht="14" x14ac:dyDescent="0.15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</row>
    <row r="131" spans="1:39" ht="14" x14ac:dyDescent="0.1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</row>
    <row r="132" spans="1:39" ht="14" x14ac:dyDescent="0.1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</row>
    <row r="133" spans="1:39" ht="14" x14ac:dyDescent="0.1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</row>
    <row r="134" spans="1:39" ht="14" x14ac:dyDescent="0.15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</row>
    <row r="135" spans="1:39" ht="14" x14ac:dyDescent="0.1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</row>
    <row r="136" spans="1:39" ht="14" x14ac:dyDescent="0.15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</row>
    <row r="137" spans="1:39" ht="14" x14ac:dyDescent="0.15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</row>
    <row r="138" spans="1:39" ht="14" x14ac:dyDescent="0.15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</row>
    <row r="139" spans="1:39" ht="14" x14ac:dyDescent="0.15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</row>
    <row r="140" spans="1:39" ht="14" x14ac:dyDescent="0.15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</row>
    <row r="141" spans="1:39" ht="14" x14ac:dyDescent="0.15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</row>
    <row r="142" spans="1:39" ht="14" x14ac:dyDescent="0.15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</row>
    <row r="143" spans="1:39" ht="14" x14ac:dyDescent="0.15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</row>
    <row r="144" spans="1:39" ht="14" x14ac:dyDescent="0.15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</row>
    <row r="145" spans="1:39" ht="14" x14ac:dyDescent="0.15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</row>
    <row r="146" spans="1:39" ht="14" x14ac:dyDescent="0.15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</row>
    <row r="147" spans="1:39" ht="14" x14ac:dyDescent="0.15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</row>
    <row r="148" spans="1:39" ht="14" x14ac:dyDescent="0.15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</row>
    <row r="149" spans="1:39" ht="14" x14ac:dyDescent="0.15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</row>
    <row r="150" spans="1:39" ht="14" x14ac:dyDescent="0.15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</row>
    <row r="151" spans="1:39" ht="14" x14ac:dyDescent="0.15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</row>
    <row r="152" spans="1:39" ht="14" x14ac:dyDescent="0.15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</row>
    <row r="153" spans="1:39" ht="14" x14ac:dyDescent="0.15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</row>
    <row r="154" spans="1:39" ht="14" x14ac:dyDescent="0.15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</row>
    <row r="155" spans="1:39" ht="14" x14ac:dyDescent="0.1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</row>
    <row r="156" spans="1:39" ht="14" x14ac:dyDescent="0.15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</row>
    <row r="157" spans="1:39" ht="14" x14ac:dyDescent="0.15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</row>
    <row r="158" spans="1:39" ht="14" x14ac:dyDescent="0.15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</row>
    <row r="159" spans="1:39" ht="14" x14ac:dyDescent="0.15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</row>
    <row r="160" spans="1:39" ht="14" x14ac:dyDescent="0.15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</row>
    <row r="161" spans="1:39" ht="14" x14ac:dyDescent="0.15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</row>
    <row r="162" spans="1:39" ht="14" x14ac:dyDescent="0.15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</row>
    <row r="163" spans="1:39" ht="14" x14ac:dyDescent="0.15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</row>
    <row r="164" spans="1:39" ht="14" x14ac:dyDescent="0.15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</row>
    <row r="165" spans="1:39" ht="14" x14ac:dyDescent="0.15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</row>
    <row r="166" spans="1:39" ht="14" x14ac:dyDescent="0.15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</row>
    <row r="167" spans="1:39" ht="14" x14ac:dyDescent="0.15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</row>
    <row r="168" spans="1:39" ht="14" x14ac:dyDescent="0.15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</row>
    <row r="169" spans="1:39" ht="14" x14ac:dyDescent="0.15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</row>
    <row r="170" spans="1:39" ht="14" x14ac:dyDescent="0.15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</row>
    <row r="171" spans="1:39" ht="14" x14ac:dyDescent="0.15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</row>
    <row r="172" spans="1:39" ht="14" x14ac:dyDescent="0.15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</row>
    <row r="173" spans="1:39" ht="14" x14ac:dyDescent="0.15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</row>
    <row r="174" spans="1:39" ht="14" x14ac:dyDescent="0.15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</row>
    <row r="175" spans="1:39" ht="14" x14ac:dyDescent="0.1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</row>
    <row r="176" spans="1:39" ht="14" x14ac:dyDescent="0.15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</row>
    <row r="177" spans="1:39" ht="14" x14ac:dyDescent="0.15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</row>
    <row r="178" spans="1:39" ht="14" x14ac:dyDescent="0.15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</row>
    <row r="179" spans="1:39" ht="14" x14ac:dyDescent="0.15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</row>
    <row r="180" spans="1:39" ht="14" x14ac:dyDescent="0.15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</row>
    <row r="181" spans="1:39" ht="14" x14ac:dyDescent="0.15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</row>
    <row r="182" spans="1:39" ht="14" x14ac:dyDescent="0.15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</row>
    <row r="183" spans="1:39" ht="14" x14ac:dyDescent="0.15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</row>
    <row r="184" spans="1:39" ht="14" x14ac:dyDescent="0.15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</row>
    <row r="185" spans="1:39" ht="14" x14ac:dyDescent="0.1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</row>
    <row r="186" spans="1:39" ht="14" x14ac:dyDescent="0.15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</row>
    <row r="187" spans="1:39" ht="14" x14ac:dyDescent="0.15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</row>
    <row r="188" spans="1:39" ht="14" x14ac:dyDescent="0.15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</row>
    <row r="189" spans="1:39" ht="14" x14ac:dyDescent="0.15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</row>
    <row r="190" spans="1:39" ht="14" x14ac:dyDescent="0.15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</row>
    <row r="191" spans="1:39" ht="14" x14ac:dyDescent="0.15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</row>
    <row r="192" spans="1:39" ht="14" x14ac:dyDescent="0.15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</row>
    <row r="193" spans="1:39" ht="14" x14ac:dyDescent="0.15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</row>
    <row r="194" spans="1:39" ht="14" x14ac:dyDescent="0.15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</row>
    <row r="195" spans="1:39" ht="14" x14ac:dyDescent="0.1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</row>
    <row r="196" spans="1:39" ht="14" x14ac:dyDescent="0.15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</row>
    <row r="197" spans="1:39" ht="14" x14ac:dyDescent="0.15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</row>
    <row r="198" spans="1:39" ht="14" x14ac:dyDescent="0.15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</row>
    <row r="199" spans="1:39" ht="14" x14ac:dyDescent="0.15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</row>
    <row r="200" spans="1:39" ht="14" x14ac:dyDescent="0.15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</row>
    <row r="201" spans="1:39" ht="14" x14ac:dyDescent="0.15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</row>
    <row r="202" spans="1:39" ht="14" x14ac:dyDescent="0.15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</row>
    <row r="203" spans="1:39" ht="14" x14ac:dyDescent="0.15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</row>
    <row r="204" spans="1:39" ht="14" x14ac:dyDescent="0.15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</row>
    <row r="205" spans="1:39" ht="14" x14ac:dyDescent="0.1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</row>
    <row r="206" spans="1:39" ht="14" x14ac:dyDescent="0.15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</row>
    <row r="207" spans="1:39" ht="14" x14ac:dyDescent="0.15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</row>
    <row r="208" spans="1:39" ht="14" x14ac:dyDescent="0.15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</row>
    <row r="209" spans="1:39" ht="14" x14ac:dyDescent="0.15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</row>
    <row r="210" spans="1:39" ht="14" x14ac:dyDescent="0.15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</row>
    <row r="211" spans="1:39" ht="14" x14ac:dyDescent="0.15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</row>
    <row r="212" spans="1:39" ht="14" x14ac:dyDescent="0.15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</row>
    <row r="213" spans="1:39" ht="14" x14ac:dyDescent="0.15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</row>
    <row r="214" spans="1:39" ht="14" x14ac:dyDescent="0.15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</row>
    <row r="215" spans="1:39" ht="14" x14ac:dyDescent="0.1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</row>
    <row r="216" spans="1:39" ht="14" x14ac:dyDescent="0.1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</row>
    <row r="217" spans="1:39" ht="14" x14ac:dyDescent="0.15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</row>
    <row r="218" spans="1:39" ht="14" x14ac:dyDescent="0.15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</row>
    <row r="219" spans="1:39" ht="14" x14ac:dyDescent="0.15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</row>
    <row r="220" spans="1:39" ht="14" x14ac:dyDescent="0.15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</row>
    <row r="221" spans="1:39" ht="14" x14ac:dyDescent="0.15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</row>
    <row r="222" spans="1:39" ht="14" x14ac:dyDescent="0.1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</row>
    <row r="223" spans="1:39" ht="14" x14ac:dyDescent="0.15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</row>
    <row r="224" spans="1:39" ht="14" x14ac:dyDescent="0.15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</row>
    <row r="225" spans="1:39" ht="14" x14ac:dyDescent="0.1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</row>
    <row r="226" spans="1:39" ht="14" x14ac:dyDescent="0.15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</row>
    <row r="227" spans="1:39" ht="14" x14ac:dyDescent="0.15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</row>
    <row r="228" spans="1:39" ht="14" x14ac:dyDescent="0.15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</row>
    <row r="229" spans="1:39" ht="14" x14ac:dyDescent="0.15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</row>
    <row r="230" spans="1:39" ht="14" x14ac:dyDescent="0.15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</row>
    <row r="231" spans="1:39" ht="14" x14ac:dyDescent="0.15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</row>
    <row r="232" spans="1:39" ht="14" x14ac:dyDescent="0.15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</row>
    <row r="233" spans="1:39" ht="14" x14ac:dyDescent="0.15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</row>
    <row r="234" spans="1:39" ht="14" x14ac:dyDescent="0.15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</row>
    <row r="235" spans="1:39" ht="14" x14ac:dyDescent="0.1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</row>
    <row r="236" spans="1:39" ht="14" x14ac:dyDescent="0.15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</row>
    <row r="237" spans="1:39" ht="14" x14ac:dyDescent="0.15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</row>
    <row r="238" spans="1:39" ht="14" x14ac:dyDescent="0.15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</row>
    <row r="239" spans="1:39" ht="14" x14ac:dyDescent="0.15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</row>
    <row r="240" spans="1:39" ht="14" x14ac:dyDescent="0.15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</row>
    <row r="241" spans="1:39" ht="14" x14ac:dyDescent="0.15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</row>
    <row r="242" spans="1:39" ht="14" x14ac:dyDescent="0.15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</row>
    <row r="243" spans="1:39" ht="14" x14ac:dyDescent="0.15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</row>
    <row r="244" spans="1:39" ht="14" x14ac:dyDescent="0.1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</row>
    <row r="245" spans="1:39" ht="14" x14ac:dyDescent="0.1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</row>
    <row r="246" spans="1:39" ht="14" x14ac:dyDescent="0.1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</row>
    <row r="247" spans="1:39" ht="14" x14ac:dyDescent="0.1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</row>
    <row r="248" spans="1:39" ht="14" x14ac:dyDescent="0.1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</row>
    <row r="249" spans="1:39" ht="14" x14ac:dyDescent="0.15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</row>
    <row r="250" spans="1:39" ht="14" x14ac:dyDescent="0.15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</row>
    <row r="251" spans="1:39" ht="14" x14ac:dyDescent="0.15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</row>
    <row r="252" spans="1:39" ht="14" x14ac:dyDescent="0.15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</row>
    <row r="253" spans="1:39" ht="14" x14ac:dyDescent="0.15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</row>
    <row r="254" spans="1:39" ht="14" x14ac:dyDescent="0.15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</row>
    <row r="255" spans="1:39" ht="14" x14ac:dyDescent="0.1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</row>
    <row r="256" spans="1:39" ht="14" x14ac:dyDescent="0.15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</row>
    <row r="257" spans="1:39" ht="14" x14ac:dyDescent="0.15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</row>
    <row r="258" spans="1:39" ht="14" x14ac:dyDescent="0.15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</row>
    <row r="259" spans="1:39" ht="14" x14ac:dyDescent="0.15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</row>
    <row r="260" spans="1:39" ht="14" x14ac:dyDescent="0.1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</row>
    <row r="261" spans="1:39" ht="14" x14ac:dyDescent="0.1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</row>
    <row r="262" spans="1:39" ht="14" x14ac:dyDescent="0.1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</row>
    <row r="263" spans="1:39" ht="14" x14ac:dyDescent="0.1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</row>
    <row r="264" spans="1:39" ht="14" x14ac:dyDescent="0.15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</row>
    <row r="265" spans="1:39" ht="14" x14ac:dyDescent="0.1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</row>
    <row r="266" spans="1:39" ht="14" x14ac:dyDescent="0.1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</row>
    <row r="267" spans="1:39" ht="14" x14ac:dyDescent="0.15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</row>
    <row r="268" spans="1:39" ht="14" x14ac:dyDescent="0.1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</row>
    <row r="269" spans="1:39" ht="14" x14ac:dyDescent="0.15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</row>
    <row r="270" spans="1:39" ht="14" x14ac:dyDescent="0.15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</row>
    <row r="271" spans="1:39" ht="14" x14ac:dyDescent="0.15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</row>
    <row r="272" spans="1:39" ht="14" x14ac:dyDescent="0.15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</row>
    <row r="273" spans="1:39" ht="14" x14ac:dyDescent="0.15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</row>
    <row r="274" spans="1:39" ht="14" x14ac:dyDescent="0.15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</row>
    <row r="275" spans="1:39" ht="14" x14ac:dyDescent="0.1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</row>
    <row r="276" spans="1:39" ht="14" x14ac:dyDescent="0.15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</row>
    <row r="277" spans="1:39" ht="14" x14ac:dyDescent="0.15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</row>
    <row r="278" spans="1:39" ht="14" x14ac:dyDescent="0.15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</row>
    <row r="279" spans="1:39" ht="14" x14ac:dyDescent="0.15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</row>
    <row r="280" spans="1:39" ht="14" x14ac:dyDescent="0.15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</row>
    <row r="281" spans="1:39" ht="14" x14ac:dyDescent="0.15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</row>
    <row r="282" spans="1:39" ht="14" x14ac:dyDescent="0.15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</row>
    <row r="283" spans="1:39" ht="14" x14ac:dyDescent="0.1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</row>
    <row r="284" spans="1:39" ht="14" x14ac:dyDescent="0.1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</row>
    <row r="285" spans="1:39" ht="14" x14ac:dyDescent="0.1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</row>
    <row r="286" spans="1:39" ht="14" x14ac:dyDescent="0.1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</row>
    <row r="287" spans="1:39" ht="14" x14ac:dyDescent="0.1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</row>
    <row r="288" spans="1:39" ht="14" x14ac:dyDescent="0.1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</row>
    <row r="289" spans="1:39" ht="14" x14ac:dyDescent="0.1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</row>
    <row r="290" spans="1:39" ht="14" x14ac:dyDescent="0.1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</row>
    <row r="291" spans="1:39" ht="14" x14ac:dyDescent="0.1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</row>
    <row r="292" spans="1:39" ht="14" x14ac:dyDescent="0.1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</row>
    <row r="293" spans="1:39" ht="14" x14ac:dyDescent="0.1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</row>
    <row r="294" spans="1:39" ht="14" x14ac:dyDescent="0.1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</row>
    <row r="295" spans="1:39" ht="14" x14ac:dyDescent="0.1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</row>
    <row r="296" spans="1:39" ht="14" x14ac:dyDescent="0.1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</row>
    <row r="297" spans="1:39" ht="14" x14ac:dyDescent="0.1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</row>
    <row r="298" spans="1:39" ht="14" x14ac:dyDescent="0.1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</row>
    <row r="299" spans="1:39" ht="14" x14ac:dyDescent="0.1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</row>
    <row r="300" spans="1:39" ht="14" x14ac:dyDescent="0.1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</row>
    <row r="301" spans="1:39" ht="14" x14ac:dyDescent="0.1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</row>
    <row r="302" spans="1:39" ht="14" x14ac:dyDescent="0.1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</row>
    <row r="303" spans="1:39" ht="14" x14ac:dyDescent="0.1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</row>
    <row r="304" spans="1:39" ht="14" x14ac:dyDescent="0.1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</row>
    <row r="305" spans="1:39" ht="14" x14ac:dyDescent="0.1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</row>
    <row r="306" spans="1:39" ht="14" x14ac:dyDescent="0.1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</row>
    <row r="307" spans="1:39" ht="14" x14ac:dyDescent="0.1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</row>
    <row r="308" spans="1:39" ht="14" x14ac:dyDescent="0.1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</row>
    <row r="309" spans="1:39" ht="14" x14ac:dyDescent="0.1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</row>
    <row r="310" spans="1:39" ht="14" x14ac:dyDescent="0.1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</row>
    <row r="311" spans="1:39" ht="14" x14ac:dyDescent="0.1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</row>
    <row r="312" spans="1:39" ht="14" x14ac:dyDescent="0.1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</row>
    <row r="313" spans="1:39" ht="14" x14ac:dyDescent="0.1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</row>
    <row r="314" spans="1:39" ht="14" x14ac:dyDescent="0.1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</row>
    <row r="315" spans="1:39" ht="14" x14ac:dyDescent="0.1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</row>
    <row r="316" spans="1:39" ht="14" x14ac:dyDescent="0.1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</row>
    <row r="317" spans="1:39" ht="14" x14ac:dyDescent="0.1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</row>
    <row r="318" spans="1:39" ht="14" x14ac:dyDescent="0.1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</row>
    <row r="319" spans="1:39" ht="14" x14ac:dyDescent="0.1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</row>
    <row r="320" spans="1:39" ht="14" x14ac:dyDescent="0.1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</row>
    <row r="321" spans="1:39" ht="14" x14ac:dyDescent="0.1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</row>
    <row r="322" spans="1:39" ht="14" x14ac:dyDescent="0.1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</row>
    <row r="323" spans="1:39" ht="14" x14ac:dyDescent="0.1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</row>
    <row r="324" spans="1:39" ht="14" x14ac:dyDescent="0.1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</row>
    <row r="325" spans="1:39" ht="14" x14ac:dyDescent="0.1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</row>
    <row r="326" spans="1:39" ht="14" x14ac:dyDescent="0.1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</row>
    <row r="327" spans="1:39" ht="14" x14ac:dyDescent="0.1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</row>
    <row r="328" spans="1:39" ht="14" x14ac:dyDescent="0.1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</row>
    <row r="329" spans="1:39" ht="14" x14ac:dyDescent="0.1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</row>
    <row r="330" spans="1:39" ht="14" x14ac:dyDescent="0.1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</row>
    <row r="331" spans="1:39" ht="14" x14ac:dyDescent="0.1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</row>
    <row r="332" spans="1:39" ht="14" x14ac:dyDescent="0.1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</row>
    <row r="333" spans="1:39" ht="14" x14ac:dyDescent="0.15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</row>
    <row r="334" spans="1:39" ht="14" x14ac:dyDescent="0.15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</row>
    <row r="335" spans="1:39" ht="14" x14ac:dyDescent="0.1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</row>
    <row r="336" spans="1:39" ht="14" x14ac:dyDescent="0.15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</row>
    <row r="337" spans="1:39" ht="14" x14ac:dyDescent="0.15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</row>
    <row r="338" spans="1:39" ht="14" x14ac:dyDescent="0.15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</row>
    <row r="339" spans="1:39" ht="14" x14ac:dyDescent="0.15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</row>
    <row r="340" spans="1:39" ht="14" x14ac:dyDescent="0.15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</row>
    <row r="341" spans="1:39" ht="14" x14ac:dyDescent="0.15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</row>
    <row r="342" spans="1:39" ht="14" x14ac:dyDescent="0.15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</row>
    <row r="343" spans="1:39" ht="14" x14ac:dyDescent="0.15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</row>
    <row r="344" spans="1:39" ht="14" x14ac:dyDescent="0.15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</row>
    <row r="345" spans="1:39" ht="14" x14ac:dyDescent="0.1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</row>
    <row r="346" spans="1:39" ht="14" x14ac:dyDescent="0.15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</row>
    <row r="347" spans="1:39" ht="14" x14ac:dyDescent="0.15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</row>
    <row r="348" spans="1:39" ht="14" x14ac:dyDescent="0.15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</row>
    <row r="349" spans="1:39" ht="14" x14ac:dyDescent="0.15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</row>
    <row r="350" spans="1:39" ht="14" x14ac:dyDescent="0.15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</row>
    <row r="351" spans="1:39" ht="14" x14ac:dyDescent="0.15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</row>
    <row r="352" spans="1:39" ht="14" x14ac:dyDescent="0.15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</row>
    <row r="353" spans="1:39" ht="14" x14ac:dyDescent="0.15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</row>
    <row r="354" spans="1:39" ht="14" x14ac:dyDescent="0.15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</row>
    <row r="355" spans="1:39" ht="14" x14ac:dyDescent="0.1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</row>
    <row r="356" spans="1:39" ht="14" x14ac:dyDescent="0.15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</row>
    <row r="357" spans="1:39" ht="14" x14ac:dyDescent="0.15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</row>
    <row r="358" spans="1:39" ht="14" x14ac:dyDescent="0.15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</row>
    <row r="359" spans="1:39" ht="14" x14ac:dyDescent="0.1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</row>
    <row r="360" spans="1:39" ht="14" x14ac:dyDescent="0.15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</row>
    <row r="361" spans="1:39" ht="14" x14ac:dyDescent="0.15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</row>
    <row r="362" spans="1:39" ht="14" x14ac:dyDescent="0.15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</row>
    <row r="363" spans="1:39" ht="14" x14ac:dyDescent="0.15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</row>
    <row r="364" spans="1:39" ht="14" x14ac:dyDescent="0.15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</row>
    <row r="365" spans="1:39" ht="14" x14ac:dyDescent="0.1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</row>
    <row r="366" spans="1:39" ht="14" x14ac:dyDescent="0.15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</row>
    <row r="367" spans="1:39" ht="14" x14ac:dyDescent="0.15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</row>
    <row r="368" spans="1:39" ht="14" x14ac:dyDescent="0.15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</row>
    <row r="369" spans="1:39" ht="14" x14ac:dyDescent="0.15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</row>
    <row r="370" spans="1:39" ht="14" x14ac:dyDescent="0.15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</row>
    <row r="371" spans="1:39" ht="14" x14ac:dyDescent="0.15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</row>
    <row r="372" spans="1:39" ht="14" x14ac:dyDescent="0.15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</row>
    <row r="373" spans="1:39" ht="14" x14ac:dyDescent="0.15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</row>
    <row r="374" spans="1:39" ht="14" x14ac:dyDescent="0.15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</row>
    <row r="375" spans="1:39" ht="14" x14ac:dyDescent="0.1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</row>
    <row r="376" spans="1:39" ht="14" x14ac:dyDescent="0.15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</row>
    <row r="377" spans="1:39" ht="14" x14ac:dyDescent="0.15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</row>
    <row r="378" spans="1:39" ht="14" x14ac:dyDescent="0.15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</row>
    <row r="379" spans="1:39" ht="14" x14ac:dyDescent="0.15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</row>
    <row r="380" spans="1:39" ht="14" x14ac:dyDescent="0.15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</row>
    <row r="381" spans="1:39" ht="14" x14ac:dyDescent="0.15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</row>
    <row r="382" spans="1:39" ht="14" x14ac:dyDescent="0.15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</row>
    <row r="383" spans="1:39" ht="14" x14ac:dyDescent="0.15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</row>
    <row r="384" spans="1:39" ht="14" x14ac:dyDescent="0.15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</row>
    <row r="385" spans="1:39" ht="14" x14ac:dyDescent="0.1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</row>
    <row r="386" spans="1:39" ht="14" x14ac:dyDescent="0.15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</row>
    <row r="387" spans="1:39" ht="14" x14ac:dyDescent="0.15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</row>
    <row r="388" spans="1:39" ht="14" x14ac:dyDescent="0.15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</row>
    <row r="389" spans="1:39" ht="14" x14ac:dyDescent="0.15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</row>
    <row r="390" spans="1:39" ht="14" x14ac:dyDescent="0.15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</row>
    <row r="391" spans="1:39" ht="14" x14ac:dyDescent="0.15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</row>
    <row r="392" spans="1:39" ht="14" x14ac:dyDescent="0.15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</row>
    <row r="393" spans="1:39" ht="14" x14ac:dyDescent="0.15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</row>
    <row r="394" spans="1:39" ht="14" x14ac:dyDescent="0.15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</row>
    <row r="395" spans="1:39" ht="14" x14ac:dyDescent="0.1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</row>
    <row r="396" spans="1:39" ht="14" x14ac:dyDescent="0.15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</row>
    <row r="397" spans="1:39" ht="14" x14ac:dyDescent="0.15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</row>
    <row r="398" spans="1:39" ht="14" x14ac:dyDescent="0.15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</row>
    <row r="399" spans="1:39" ht="14" x14ac:dyDescent="0.15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</row>
    <row r="400" spans="1:39" ht="14" x14ac:dyDescent="0.15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</row>
    <row r="401" spans="1:39" ht="14" x14ac:dyDescent="0.15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</row>
    <row r="402" spans="1:39" ht="14" x14ac:dyDescent="0.15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</row>
    <row r="403" spans="1:39" ht="14" x14ac:dyDescent="0.15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</row>
    <row r="404" spans="1:39" ht="14" x14ac:dyDescent="0.15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</row>
    <row r="405" spans="1:39" ht="14" x14ac:dyDescent="0.1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</row>
    <row r="406" spans="1:39" ht="14" x14ac:dyDescent="0.15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</row>
    <row r="407" spans="1:39" ht="14" x14ac:dyDescent="0.15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</row>
    <row r="408" spans="1:39" ht="14" x14ac:dyDescent="0.15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</row>
    <row r="409" spans="1:39" ht="14" x14ac:dyDescent="0.15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</row>
    <row r="410" spans="1:39" ht="14" x14ac:dyDescent="0.15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</row>
    <row r="411" spans="1:39" ht="14" x14ac:dyDescent="0.15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</row>
    <row r="412" spans="1:39" ht="14" x14ac:dyDescent="0.15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</row>
    <row r="413" spans="1:39" ht="14" x14ac:dyDescent="0.15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</row>
    <row r="414" spans="1:39" ht="14" x14ac:dyDescent="0.15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</row>
    <row r="415" spans="1:39" ht="14" x14ac:dyDescent="0.1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</row>
    <row r="416" spans="1:39" ht="14" x14ac:dyDescent="0.15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</row>
    <row r="417" spans="1:39" ht="14" x14ac:dyDescent="0.15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</row>
    <row r="418" spans="1:39" ht="14" x14ac:dyDescent="0.15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</row>
    <row r="419" spans="1:39" ht="14" x14ac:dyDescent="0.15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</row>
    <row r="420" spans="1:39" ht="14" x14ac:dyDescent="0.15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</row>
    <row r="421" spans="1:39" ht="14" x14ac:dyDescent="0.15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</row>
    <row r="422" spans="1:39" ht="14" x14ac:dyDescent="0.15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</row>
    <row r="423" spans="1:39" ht="14" x14ac:dyDescent="0.15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</row>
    <row r="424" spans="1:39" ht="14" x14ac:dyDescent="0.15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</row>
    <row r="425" spans="1:39" ht="14" x14ac:dyDescent="0.1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</row>
    <row r="426" spans="1:39" ht="14" x14ac:dyDescent="0.15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</row>
    <row r="427" spans="1:39" ht="14" x14ac:dyDescent="0.15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</row>
    <row r="428" spans="1:39" ht="14" x14ac:dyDescent="0.15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</row>
    <row r="429" spans="1:39" ht="14" x14ac:dyDescent="0.15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</row>
    <row r="430" spans="1:39" ht="14" x14ac:dyDescent="0.15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</row>
    <row r="431" spans="1:39" ht="14" x14ac:dyDescent="0.15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</row>
    <row r="432" spans="1:39" ht="14" x14ac:dyDescent="0.15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</row>
    <row r="433" spans="1:39" ht="14" x14ac:dyDescent="0.15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</row>
    <row r="434" spans="1:39" ht="14" x14ac:dyDescent="0.15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</row>
    <row r="435" spans="1:39" ht="14" x14ac:dyDescent="0.1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</row>
    <row r="436" spans="1:39" ht="14" x14ac:dyDescent="0.15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</row>
    <row r="437" spans="1:39" ht="14" x14ac:dyDescent="0.15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</row>
    <row r="438" spans="1:39" ht="14" x14ac:dyDescent="0.15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</row>
    <row r="439" spans="1:39" ht="14" x14ac:dyDescent="0.15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</row>
    <row r="440" spans="1:39" ht="14" x14ac:dyDescent="0.15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</row>
    <row r="441" spans="1:39" ht="14" x14ac:dyDescent="0.15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</row>
    <row r="442" spans="1:39" ht="14" x14ac:dyDescent="0.15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</row>
    <row r="443" spans="1:39" ht="14" x14ac:dyDescent="0.15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</row>
    <row r="444" spans="1:39" ht="14" x14ac:dyDescent="0.15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</row>
    <row r="445" spans="1:39" ht="14" x14ac:dyDescent="0.1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</row>
    <row r="446" spans="1:39" ht="14" x14ac:dyDescent="0.15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</row>
    <row r="447" spans="1:39" ht="14" x14ac:dyDescent="0.15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</row>
    <row r="448" spans="1:39" ht="14" x14ac:dyDescent="0.15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</row>
    <row r="449" spans="1:39" ht="14" x14ac:dyDescent="0.15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</row>
    <row r="450" spans="1:39" ht="14" x14ac:dyDescent="0.15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</row>
    <row r="451" spans="1:39" ht="14" x14ac:dyDescent="0.15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</row>
    <row r="452" spans="1:39" ht="14" x14ac:dyDescent="0.15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</row>
    <row r="453" spans="1:39" ht="14" x14ac:dyDescent="0.15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</row>
    <row r="454" spans="1:39" ht="14" x14ac:dyDescent="0.15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</row>
    <row r="455" spans="1:39" ht="14" x14ac:dyDescent="0.1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</row>
    <row r="456" spans="1:39" ht="14" x14ac:dyDescent="0.15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</row>
    <row r="457" spans="1:39" ht="14" x14ac:dyDescent="0.15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</row>
    <row r="458" spans="1:39" ht="14" x14ac:dyDescent="0.15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</row>
    <row r="459" spans="1:39" ht="14" x14ac:dyDescent="0.15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</row>
    <row r="460" spans="1:39" ht="14" x14ac:dyDescent="0.15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</row>
    <row r="461" spans="1:39" ht="14" x14ac:dyDescent="0.15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</row>
    <row r="462" spans="1:39" ht="14" x14ac:dyDescent="0.15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</row>
    <row r="463" spans="1:39" ht="14" x14ac:dyDescent="0.15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</row>
    <row r="464" spans="1:39" ht="14" x14ac:dyDescent="0.15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</row>
    <row r="465" spans="1:39" ht="14" x14ac:dyDescent="0.1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</row>
    <row r="466" spans="1:39" ht="14" x14ac:dyDescent="0.15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</row>
    <row r="467" spans="1:39" ht="14" x14ac:dyDescent="0.15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</row>
    <row r="468" spans="1:39" ht="14" x14ac:dyDescent="0.15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</row>
    <row r="469" spans="1:39" ht="14" x14ac:dyDescent="0.15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</row>
    <row r="470" spans="1:39" ht="14" x14ac:dyDescent="0.15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</row>
    <row r="471" spans="1:39" ht="14" x14ac:dyDescent="0.15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</row>
    <row r="472" spans="1:39" ht="14" x14ac:dyDescent="0.15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</row>
    <row r="473" spans="1:39" ht="14" x14ac:dyDescent="0.15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</row>
    <row r="474" spans="1:39" ht="14" x14ac:dyDescent="0.15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</row>
    <row r="475" spans="1:39" ht="14" x14ac:dyDescent="0.1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</row>
    <row r="476" spans="1:39" ht="14" x14ac:dyDescent="0.15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</row>
    <row r="477" spans="1:39" ht="14" x14ac:dyDescent="0.15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</row>
    <row r="478" spans="1:39" ht="14" x14ac:dyDescent="0.15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</row>
    <row r="479" spans="1:39" ht="14" x14ac:dyDescent="0.15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</row>
    <row r="480" spans="1:39" ht="14" x14ac:dyDescent="0.15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</row>
    <row r="481" spans="1:39" ht="14" x14ac:dyDescent="0.15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</row>
    <row r="482" spans="1:39" ht="14" x14ac:dyDescent="0.15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</row>
    <row r="483" spans="1:39" ht="14" x14ac:dyDescent="0.15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</row>
    <row r="484" spans="1:39" ht="14" x14ac:dyDescent="0.15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</row>
    <row r="485" spans="1:39" ht="14" x14ac:dyDescent="0.1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</row>
    <row r="486" spans="1:39" ht="14" x14ac:dyDescent="0.15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</row>
    <row r="487" spans="1:39" ht="14" x14ac:dyDescent="0.15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</row>
    <row r="488" spans="1:39" ht="14" x14ac:dyDescent="0.15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</row>
    <row r="489" spans="1:39" ht="14" x14ac:dyDescent="0.15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</row>
    <row r="490" spans="1:39" ht="14" x14ac:dyDescent="0.15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</row>
    <row r="491" spans="1:39" ht="14" x14ac:dyDescent="0.15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</row>
    <row r="492" spans="1:39" ht="14" x14ac:dyDescent="0.15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</row>
    <row r="493" spans="1:39" ht="14" x14ac:dyDescent="0.15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</row>
    <row r="494" spans="1:39" ht="14" x14ac:dyDescent="0.15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</row>
    <row r="495" spans="1:39" ht="14" x14ac:dyDescent="0.1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</row>
    <row r="496" spans="1:39" ht="14" x14ac:dyDescent="0.15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</row>
    <row r="497" spans="1:39" ht="14" x14ac:dyDescent="0.15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</row>
    <row r="498" spans="1:39" ht="14" x14ac:dyDescent="0.1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</row>
    <row r="499" spans="1:39" ht="14" x14ac:dyDescent="0.1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</row>
    <row r="500" spans="1:39" ht="14" x14ac:dyDescent="0.1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</row>
    <row r="501" spans="1:39" ht="14" x14ac:dyDescent="0.1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</row>
    <row r="502" spans="1:39" ht="14" x14ac:dyDescent="0.1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</row>
    <row r="503" spans="1:39" ht="14" x14ac:dyDescent="0.1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</row>
    <row r="504" spans="1:39" ht="14" x14ac:dyDescent="0.1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</row>
    <row r="505" spans="1:39" ht="14" x14ac:dyDescent="0.1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</row>
    <row r="506" spans="1:39" ht="14" x14ac:dyDescent="0.1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</row>
    <row r="507" spans="1:39" ht="14" x14ac:dyDescent="0.1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</row>
    <row r="508" spans="1:39" ht="14" x14ac:dyDescent="0.1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</row>
    <row r="509" spans="1:39" ht="14" x14ac:dyDescent="0.1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</row>
    <row r="510" spans="1:39" ht="14" x14ac:dyDescent="0.1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</row>
    <row r="511" spans="1:39" ht="14" x14ac:dyDescent="0.1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</row>
    <row r="512" spans="1:39" ht="14" x14ac:dyDescent="0.1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</row>
    <row r="513" spans="1:39" ht="14" x14ac:dyDescent="0.1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</row>
    <row r="514" spans="1:39" ht="14" x14ac:dyDescent="0.1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</row>
    <row r="515" spans="1:39" ht="14" x14ac:dyDescent="0.1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</row>
    <row r="516" spans="1:39" ht="14" x14ac:dyDescent="0.1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</row>
    <row r="517" spans="1:39" ht="14" x14ac:dyDescent="0.1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</row>
    <row r="518" spans="1:39" ht="14" x14ac:dyDescent="0.1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</row>
    <row r="519" spans="1:39" ht="14" x14ac:dyDescent="0.1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</row>
    <row r="520" spans="1:39" ht="14" x14ac:dyDescent="0.1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</row>
    <row r="521" spans="1:39" ht="14" x14ac:dyDescent="0.1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</row>
    <row r="522" spans="1:39" ht="14" x14ac:dyDescent="0.1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</row>
    <row r="523" spans="1:39" ht="14" x14ac:dyDescent="0.1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</row>
    <row r="524" spans="1:39" ht="14" x14ac:dyDescent="0.1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</row>
    <row r="525" spans="1:39" ht="14" x14ac:dyDescent="0.1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</row>
    <row r="526" spans="1:39" ht="14" x14ac:dyDescent="0.1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</row>
    <row r="527" spans="1:39" ht="14" x14ac:dyDescent="0.1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</row>
    <row r="528" spans="1:39" ht="14" x14ac:dyDescent="0.1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</row>
    <row r="529" spans="1:39" ht="14" x14ac:dyDescent="0.1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</row>
    <row r="530" spans="1:39" ht="14" x14ac:dyDescent="0.1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</row>
    <row r="531" spans="1:39" ht="14" x14ac:dyDescent="0.1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</row>
    <row r="532" spans="1:39" ht="14" x14ac:dyDescent="0.1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</row>
    <row r="533" spans="1:39" ht="14" x14ac:dyDescent="0.1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</row>
    <row r="534" spans="1:39" ht="14" x14ac:dyDescent="0.1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</row>
    <row r="535" spans="1:39" ht="14" x14ac:dyDescent="0.1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</row>
    <row r="536" spans="1:39" ht="14" x14ac:dyDescent="0.1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</row>
    <row r="537" spans="1:39" ht="14" x14ac:dyDescent="0.1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</row>
    <row r="538" spans="1:39" ht="14" x14ac:dyDescent="0.1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</row>
    <row r="539" spans="1:39" ht="14" x14ac:dyDescent="0.1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</row>
    <row r="540" spans="1:39" ht="14" x14ac:dyDescent="0.1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</row>
    <row r="541" spans="1:39" ht="14" x14ac:dyDescent="0.1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</row>
    <row r="542" spans="1:39" ht="14" x14ac:dyDescent="0.1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</row>
    <row r="543" spans="1:39" ht="14" x14ac:dyDescent="0.1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</row>
    <row r="544" spans="1:39" ht="14" x14ac:dyDescent="0.1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</row>
    <row r="545" spans="1:39" ht="14" x14ac:dyDescent="0.1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</row>
    <row r="546" spans="1:39" ht="14" x14ac:dyDescent="0.1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</row>
    <row r="547" spans="1:39" ht="14" x14ac:dyDescent="0.1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</row>
    <row r="548" spans="1:39" ht="14" x14ac:dyDescent="0.1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</row>
    <row r="549" spans="1:39" ht="14" x14ac:dyDescent="0.1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</row>
    <row r="550" spans="1:39" ht="14" x14ac:dyDescent="0.1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</row>
    <row r="551" spans="1:39" ht="14" x14ac:dyDescent="0.1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</row>
    <row r="552" spans="1:39" ht="14" x14ac:dyDescent="0.1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</row>
    <row r="553" spans="1:39" ht="14" x14ac:dyDescent="0.1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</row>
    <row r="554" spans="1:39" ht="14" x14ac:dyDescent="0.1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</row>
    <row r="555" spans="1:39" ht="14" x14ac:dyDescent="0.1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</row>
    <row r="556" spans="1:39" ht="14" x14ac:dyDescent="0.1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</row>
    <row r="557" spans="1:39" ht="14" x14ac:dyDescent="0.1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</row>
    <row r="558" spans="1:39" ht="14" x14ac:dyDescent="0.1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</row>
    <row r="559" spans="1:39" ht="14" x14ac:dyDescent="0.1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</row>
    <row r="560" spans="1:39" ht="14" x14ac:dyDescent="0.1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</row>
    <row r="561" spans="1:39" ht="14" x14ac:dyDescent="0.1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</row>
    <row r="562" spans="1:39" ht="14" x14ac:dyDescent="0.1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</row>
    <row r="563" spans="1:39" ht="14" x14ac:dyDescent="0.1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</row>
    <row r="564" spans="1:39" ht="14" x14ac:dyDescent="0.1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</row>
    <row r="565" spans="1:39" ht="14" x14ac:dyDescent="0.1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</row>
    <row r="566" spans="1:39" ht="14" x14ac:dyDescent="0.1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</row>
    <row r="567" spans="1:39" ht="14" x14ac:dyDescent="0.1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</row>
    <row r="568" spans="1:39" ht="14" x14ac:dyDescent="0.1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</row>
    <row r="569" spans="1:39" ht="14" x14ac:dyDescent="0.1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</row>
    <row r="570" spans="1:39" ht="14" x14ac:dyDescent="0.1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</row>
    <row r="571" spans="1:39" ht="14" x14ac:dyDescent="0.1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</row>
    <row r="572" spans="1:39" ht="14" x14ac:dyDescent="0.1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</row>
    <row r="573" spans="1:39" ht="14" x14ac:dyDescent="0.1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</row>
    <row r="574" spans="1:39" ht="14" x14ac:dyDescent="0.1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</row>
    <row r="575" spans="1:39" ht="14" x14ac:dyDescent="0.1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</row>
    <row r="576" spans="1:39" ht="14" x14ac:dyDescent="0.1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</row>
    <row r="577" spans="1:39" ht="14" x14ac:dyDescent="0.1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</row>
    <row r="578" spans="1:39" ht="14" x14ac:dyDescent="0.1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</row>
    <row r="579" spans="1:39" ht="14" x14ac:dyDescent="0.1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</row>
    <row r="580" spans="1:39" ht="14" x14ac:dyDescent="0.1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</row>
    <row r="581" spans="1:39" ht="14" x14ac:dyDescent="0.1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</row>
    <row r="582" spans="1:39" ht="14" x14ac:dyDescent="0.1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</row>
    <row r="583" spans="1:39" ht="14" x14ac:dyDescent="0.1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</row>
    <row r="584" spans="1:39" ht="14" x14ac:dyDescent="0.1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</row>
    <row r="585" spans="1:39" ht="14" x14ac:dyDescent="0.1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</row>
    <row r="586" spans="1:39" ht="14" x14ac:dyDescent="0.1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</row>
    <row r="587" spans="1:39" ht="14" x14ac:dyDescent="0.1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</row>
    <row r="588" spans="1:39" ht="14" x14ac:dyDescent="0.1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</row>
    <row r="589" spans="1:39" ht="14" x14ac:dyDescent="0.1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</row>
    <row r="590" spans="1:39" ht="14" x14ac:dyDescent="0.1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</row>
    <row r="591" spans="1:39" ht="14" x14ac:dyDescent="0.1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</row>
    <row r="592" spans="1:39" ht="14" x14ac:dyDescent="0.1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</row>
    <row r="593" spans="1:39" ht="14" x14ac:dyDescent="0.1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</row>
    <row r="594" spans="1:39" ht="14" x14ac:dyDescent="0.1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</row>
    <row r="595" spans="1:39" ht="14" x14ac:dyDescent="0.1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</row>
    <row r="596" spans="1:39" ht="14" x14ac:dyDescent="0.1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</row>
    <row r="597" spans="1:39" ht="14" x14ac:dyDescent="0.1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</row>
    <row r="598" spans="1:39" ht="14" x14ac:dyDescent="0.1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</row>
    <row r="599" spans="1:39" ht="14" x14ac:dyDescent="0.1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</row>
    <row r="600" spans="1:39" ht="14" x14ac:dyDescent="0.1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</row>
    <row r="601" spans="1:39" ht="14" x14ac:dyDescent="0.1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</row>
    <row r="602" spans="1:39" ht="14" x14ac:dyDescent="0.1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</row>
    <row r="603" spans="1:39" ht="14" x14ac:dyDescent="0.1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</row>
    <row r="604" spans="1:39" ht="14" x14ac:dyDescent="0.1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</row>
    <row r="605" spans="1:39" ht="14" x14ac:dyDescent="0.1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</row>
    <row r="606" spans="1:39" ht="14" x14ac:dyDescent="0.1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</row>
    <row r="607" spans="1:39" ht="14" x14ac:dyDescent="0.1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</row>
    <row r="608" spans="1:39" ht="14" x14ac:dyDescent="0.1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</row>
    <row r="609" spans="1:39" ht="14" x14ac:dyDescent="0.1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</row>
    <row r="610" spans="1:39" ht="14" x14ac:dyDescent="0.1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</row>
    <row r="611" spans="1:39" ht="14" x14ac:dyDescent="0.1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</row>
    <row r="612" spans="1:39" ht="14" x14ac:dyDescent="0.1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</row>
    <row r="613" spans="1:39" ht="14" x14ac:dyDescent="0.1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</row>
    <row r="614" spans="1:39" ht="14" x14ac:dyDescent="0.1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</row>
    <row r="615" spans="1:39" ht="14" x14ac:dyDescent="0.1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</row>
    <row r="616" spans="1:39" ht="14" x14ac:dyDescent="0.1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</row>
    <row r="617" spans="1:39" ht="14" x14ac:dyDescent="0.1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</row>
    <row r="618" spans="1:39" ht="14" x14ac:dyDescent="0.1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</row>
    <row r="619" spans="1:39" ht="14" x14ac:dyDescent="0.1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</row>
    <row r="620" spans="1:39" ht="14" x14ac:dyDescent="0.1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</row>
    <row r="621" spans="1:39" ht="14" x14ac:dyDescent="0.1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</row>
    <row r="622" spans="1:39" ht="14" x14ac:dyDescent="0.1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</row>
    <row r="623" spans="1:39" ht="14" x14ac:dyDescent="0.1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</row>
    <row r="624" spans="1:39" ht="14" x14ac:dyDescent="0.1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</row>
    <row r="625" spans="1:39" ht="14" x14ac:dyDescent="0.1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</row>
    <row r="626" spans="1:39" ht="14" x14ac:dyDescent="0.1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</row>
    <row r="627" spans="1:39" ht="14" x14ac:dyDescent="0.1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</row>
    <row r="628" spans="1:39" ht="14" x14ac:dyDescent="0.1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</row>
    <row r="629" spans="1:39" ht="14" x14ac:dyDescent="0.1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</row>
    <row r="630" spans="1:39" ht="14" x14ac:dyDescent="0.1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</row>
    <row r="631" spans="1:39" ht="14" x14ac:dyDescent="0.1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</row>
    <row r="632" spans="1:39" ht="14" x14ac:dyDescent="0.1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</row>
    <row r="633" spans="1:39" ht="14" x14ac:dyDescent="0.1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</row>
    <row r="634" spans="1:39" ht="14" x14ac:dyDescent="0.1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</row>
    <row r="635" spans="1:39" ht="14" x14ac:dyDescent="0.1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</row>
    <row r="636" spans="1:39" ht="14" x14ac:dyDescent="0.1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</row>
    <row r="637" spans="1:39" ht="14" x14ac:dyDescent="0.1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</row>
    <row r="638" spans="1:39" ht="14" x14ac:dyDescent="0.1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</row>
    <row r="639" spans="1:39" ht="14" x14ac:dyDescent="0.1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</row>
    <row r="640" spans="1:39" ht="14" x14ac:dyDescent="0.1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</row>
    <row r="641" spans="1:39" ht="14" x14ac:dyDescent="0.1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</row>
    <row r="642" spans="1:39" ht="14" x14ac:dyDescent="0.1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</row>
    <row r="643" spans="1:39" ht="14" x14ac:dyDescent="0.1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</row>
    <row r="644" spans="1:39" ht="14" x14ac:dyDescent="0.1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</row>
    <row r="645" spans="1:39" ht="14" x14ac:dyDescent="0.1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</row>
    <row r="646" spans="1:39" ht="14" x14ac:dyDescent="0.1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</row>
    <row r="647" spans="1:39" ht="14" x14ac:dyDescent="0.1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</row>
    <row r="648" spans="1:39" ht="14" x14ac:dyDescent="0.1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</row>
    <row r="649" spans="1:39" ht="14" x14ac:dyDescent="0.1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</row>
    <row r="650" spans="1:39" ht="14" x14ac:dyDescent="0.1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</row>
    <row r="651" spans="1:39" ht="14" x14ac:dyDescent="0.1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</row>
    <row r="652" spans="1:39" ht="14" x14ac:dyDescent="0.1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</row>
    <row r="653" spans="1:39" ht="14" x14ac:dyDescent="0.1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</row>
    <row r="654" spans="1:39" ht="14" x14ac:dyDescent="0.1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</row>
    <row r="655" spans="1:39" ht="14" x14ac:dyDescent="0.1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</row>
    <row r="656" spans="1:39" ht="14" x14ac:dyDescent="0.1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</row>
    <row r="657" spans="1:39" ht="14" x14ac:dyDescent="0.1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</row>
    <row r="658" spans="1:39" ht="14" x14ac:dyDescent="0.1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</row>
    <row r="659" spans="1:39" ht="14" x14ac:dyDescent="0.1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</row>
    <row r="660" spans="1:39" ht="14" x14ac:dyDescent="0.1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</row>
    <row r="661" spans="1:39" ht="14" x14ac:dyDescent="0.1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</row>
    <row r="662" spans="1:39" ht="14" x14ac:dyDescent="0.1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</row>
    <row r="663" spans="1:39" ht="14" x14ac:dyDescent="0.1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</row>
    <row r="664" spans="1:39" ht="14" x14ac:dyDescent="0.1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</row>
    <row r="665" spans="1:39" ht="14" x14ac:dyDescent="0.1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</row>
    <row r="666" spans="1:39" ht="14" x14ac:dyDescent="0.1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</row>
    <row r="667" spans="1:39" ht="14" x14ac:dyDescent="0.1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</row>
    <row r="668" spans="1:39" ht="14" x14ac:dyDescent="0.1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</row>
    <row r="669" spans="1:39" ht="14" x14ac:dyDescent="0.1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</row>
    <row r="670" spans="1:39" ht="14" x14ac:dyDescent="0.1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</row>
    <row r="671" spans="1:39" ht="14" x14ac:dyDescent="0.1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</row>
    <row r="672" spans="1:39" ht="14" x14ac:dyDescent="0.1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</row>
    <row r="673" spans="1:39" ht="14" x14ac:dyDescent="0.1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</row>
    <row r="674" spans="1:39" ht="14" x14ac:dyDescent="0.1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</row>
    <row r="675" spans="1:39" ht="14" x14ac:dyDescent="0.1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</row>
    <row r="676" spans="1:39" ht="14" x14ac:dyDescent="0.1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</row>
    <row r="677" spans="1:39" ht="14" x14ac:dyDescent="0.1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</row>
    <row r="678" spans="1:39" ht="14" x14ac:dyDescent="0.1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</row>
    <row r="679" spans="1:39" ht="14" x14ac:dyDescent="0.1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</row>
    <row r="680" spans="1:39" ht="14" x14ac:dyDescent="0.1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</row>
    <row r="681" spans="1:39" ht="14" x14ac:dyDescent="0.1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</row>
    <row r="682" spans="1:39" ht="14" x14ac:dyDescent="0.1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</row>
    <row r="683" spans="1:39" ht="14" x14ac:dyDescent="0.1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</row>
    <row r="684" spans="1:39" ht="14" x14ac:dyDescent="0.1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</row>
    <row r="685" spans="1:39" ht="14" x14ac:dyDescent="0.1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</row>
    <row r="686" spans="1:39" ht="14" x14ac:dyDescent="0.1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</row>
    <row r="687" spans="1:39" ht="14" x14ac:dyDescent="0.1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</row>
    <row r="688" spans="1:39" ht="14" x14ac:dyDescent="0.1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</row>
    <row r="689" spans="1:39" ht="14" x14ac:dyDescent="0.1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</row>
    <row r="690" spans="1:39" ht="14" x14ac:dyDescent="0.1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</row>
    <row r="691" spans="1:39" ht="14" x14ac:dyDescent="0.1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</row>
    <row r="692" spans="1:39" ht="14" x14ac:dyDescent="0.1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</row>
    <row r="693" spans="1:39" ht="14" x14ac:dyDescent="0.1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</row>
    <row r="694" spans="1:39" ht="14" x14ac:dyDescent="0.1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</row>
    <row r="695" spans="1:39" ht="14" x14ac:dyDescent="0.1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</row>
    <row r="696" spans="1:39" ht="14" x14ac:dyDescent="0.1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</row>
    <row r="697" spans="1:39" ht="14" x14ac:dyDescent="0.1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</row>
    <row r="698" spans="1:39" ht="14" x14ac:dyDescent="0.1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</row>
    <row r="699" spans="1:39" ht="14" x14ac:dyDescent="0.1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</row>
    <row r="700" spans="1:39" ht="14" x14ac:dyDescent="0.1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</row>
    <row r="701" spans="1:39" ht="14" x14ac:dyDescent="0.1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</row>
    <row r="702" spans="1:39" ht="14" x14ac:dyDescent="0.1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</row>
    <row r="703" spans="1:39" ht="14" x14ac:dyDescent="0.1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</row>
    <row r="704" spans="1:39" ht="14" x14ac:dyDescent="0.1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</row>
    <row r="705" spans="1:39" ht="14" x14ac:dyDescent="0.1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</row>
    <row r="706" spans="1:39" ht="14" x14ac:dyDescent="0.1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</row>
    <row r="707" spans="1:39" ht="14" x14ac:dyDescent="0.1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</row>
    <row r="708" spans="1:39" ht="14" x14ac:dyDescent="0.1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</row>
    <row r="709" spans="1:39" ht="14" x14ac:dyDescent="0.1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</row>
    <row r="710" spans="1:39" ht="14" x14ac:dyDescent="0.1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</row>
    <row r="711" spans="1:39" ht="14" x14ac:dyDescent="0.1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</row>
    <row r="712" spans="1:39" ht="14" x14ac:dyDescent="0.1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</row>
    <row r="713" spans="1:39" ht="14" x14ac:dyDescent="0.1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</row>
    <row r="714" spans="1:39" ht="14" x14ac:dyDescent="0.1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</row>
    <row r="715" spans="1:39" ht="14" x14ac:dyDescent="0.1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</row>
    <row r="716" spans="1:39" ht="14" x14ac:dyDescent="0.1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</row>
    <row r="717" spans="1:39" ht="14" x14ac:dyDescent="0.1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</row>
    <row r="718" spans="1:39" ht="14" x14ac:dyDescent="0.1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</row>
    <row r="719" spans="1:39" ht="14" x14ac:dyDescent="0.1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</row>
    <row r="720" spans="1:39" ht="14" x14ac:dyDescent="0.1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</row>
    <row r="721" spans="1:39" ht="14" x14ac:dyDescent="0.1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</row>
    <row r="722" spans="1:39" ht="14" x14ac:dyDescent="0.1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</row>
    <row r="723" spans="1:39" ht="14" x14ac:dyDescent="0.1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</row>
    <row r="724" spans="1:39" ht="14" x14ac:dyDescent="0.1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</row>
    <row r="725" spans="1:39" ht="14" x14ac:dyDescent="0.1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</row>
    <row r="726" spans="1:39" ht="14" x14ac:dyDescent="0.1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</row>
    <row r="727" spans="1:39" ht="14" x14ac:dyDescent="0.1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</row>
    <row r="728" spans="1:39" ht="14" x14ac:dyDescent="0.1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</row>
    <row r="729" spans="1:39" ht="14" x14ac:dyDescent="0.1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</row>
    <row r="730" spans="1:39" ht="14" x14ac:dyDescent="0.1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</row>
    <row r="731" spans="1:39" ht="14" x14ac:dyDescent="0.1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</row>
    <row r="732" spans="1:39" ht="14" x14ac:dyDescent="0.1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</row>
    <row r="733" spans="1:39" ht="14" x14ac:dyDescent="0.1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</row>
    <row r="734" spans="1:39" ht="14" x14ac:dyDescent="0.1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</row>
    <row r="735" spans="1:39" ht="14" x14ac:dyDescent="0.1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</row>
    <row r="736" spans="1:39" ht="14" x14ac:dyDescent="0.1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</row>
    <row r="737" spans="1:39" ht="14" x14ac:dyDescent="0.1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</row>
    <row r="738" spans="1:39" ht="14" x14ac:dyDescent="0.1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</row>
    <row r="739" spans="1:39" ht="14" x14ac:dyDescent="0.1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</row>
    <row r="740" spans="1:39" ht="14" x14ac:dyDescent="0.1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</row>
    <row r="741" spans="1:39" ht="14" x14ac:dyDescent="0.1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</row>
    <row r="742" spans="1:39" ht="14" x14ac:dyDescent="0.1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</row>
    <row r="743" spans="1:39" ht="14" x14ac:dyDescent="0.1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</row>
    <row r="744" spans="1:39" ht="14" x14ac:dyDescent="0.1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</row>
    <row r="745" spans="1:39" ht="14" x14ac:dyDescent="0.1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</row>
    <row r="746" spans="1:39" ht="14" x14ac:dyDescent="0.1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</row>
    <row r="747" spans="1:39" ht="14" x14ac:dyDescent="0.1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</row>
    <row r="748" spans="1:39" ht="14" x14ac:dyDescent="0.1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</row>
    <row r="749" spans="1:39" ht="14" x14ac:dyDescent="0.1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</row>
    <row r="750" spans="1:39" ht="14" x14ac:dyDescent="0.1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</row>
    <row r="751" spans="1:39" ht="14" x14ac:dyDescent="0.1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</row>
    <row r="752" spans="1:39" ht="14" x14ac:dyDescent="0.1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</row>
    <row r="753" spans="1:39" ht="14" x14ac:dyDescent="0.1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</row>
    <row r="754" spans="1:39" ht="14" x14ac:dyDescent="0.1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</row>
    <row r="755" spans="1:39" ht="14" x14ac:dyDescent="0.1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</row>
    <row r="756" spans="1:39" ht="14" x14ac:dyDescent="0.1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</row>
    <row r="757" spans="1:39" ht="14" x14ac:dyDescent="0.1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</row>
    <row r="758" spans="1:39" ht="14" x14ac:dyDescent="0.1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</row>
    <row r="759" spans="1:39" ht="14" x14ac:dyDescent="0.1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</row>
    <row r="760" spans="1:39" ht="14" x14ac:dyDescent="0.1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</row>
    <row r="761" spans="1:39" ht="14" x14ac:dyDescent="0.1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</row>
    <row r="762" spans="1:39" ht="14" x14ac:dyDescent="0.1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</row>
    <row r="763" spans="1:39" ht="14" x14ac:dyDescent="0.1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</row>
    <row r="764" spans="1:39" ht="14" x14ac:dyDescent="0.1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</row>
    <row r="765" spans="1:39" ht="14" x14ac:dyDescent="0.1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</row>
    <row r="766" spans="1:39" ht="14" x14ac:dyDescent="0.1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</row>
    <row r="767" spans="1:39" ht="14" x14ac:dyDescent="0.1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</row>
    <row r="768" spans="1:39" ht="14" x14ac:dyDescent="0.1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</row>
    <row r="769" spans="1:39" ht="14" x14ac:dyDescent="0.1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</row>
    <row r="770" spans="1:39" ht="14" x14ac:dyDescent="0.1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</row>
    <row r="771" spans="1:39" ht="14" x14ac:dyDescent="0.1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</row>
    <row r="772" spans="1:39" ht="14" x14ac:dyDescent="0.1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</row>
    <row r="773" spans="1:39" ht="14" x14ac:dyDescent="0.1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</row>
    <row r="774" spans="1:39" ht="14" x14ac:dyDescent="0.1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</row>
    <row r="775" spans="1:39" ht="14" x14ac:dyDescent="0.1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</row>
    <row r="776" spans="1:39" ht="14" x14ac:dyDescent="0.1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</row>
    <row r="777" spans="1:39" ht="14" x14ac:dyDescent="0.1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</row>
    <row r="778" spans="1:39" ht="14" x14ac:dyDescent="0.1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</row>
    <row r="779" spans="1:39" ht="14" x14ac:dyDescent="0.1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</row>
    <row r="780" spans="1:39" ht="14" x14ac:dyDescent="0.1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</row>
    <row r="781" spans="1:39" ht="14" x14ac:dyDescent="0.1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</row>
    <row r="782" spans="1:39" ht="14" x14ac:dyDescent="0.1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</row>
    <row r="783" spans="1:39" ht="14" x14ac:dyDescent="0.1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</row>
    <row r="784" spans="1:39" ht="14" x14ac:dyDescent="0.1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</row>
    <row r="785" spans="1:39" ht="14" x14ac:dyDescent="0.1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</row>
    <row r="786" spans="1:39" ht="14" x14ac:dyDescent="0.1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</row>
    <row r="787" spans="1:39" ht="14" x14ac:dyDescent="0.1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</row>
    <row r="788" spans="1:39" ht="14" x14ac:dyDescent="0.1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</row>
    <row r="789" spans="1:39" ht="14" x14ac:dyDescent="0.1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</row>
    <row r="790" spans="1:39" ht="14" x14ac:dyDescent="0.1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</row>
    <row r="791" spans="1:39" ht="14" x14ac:dyDescent="0.1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</row>
    <row r="792" spans="1:39" ht="14" x14ac:dyDescent="0.1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</row>
    <row r="793" spans="1:39" ht="14" x14ac:dyDescent="0.1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</row>
    <row r="794" spans="1:39" ht="14" x14ac:dyDescent="0.1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</row>
    <row r="795" spans="1:39" ht="14" x14ac:dyDescent="0.1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</row>
    <row r="796" spans="1:39" ht="14" x14ac:dyDescent="0.1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</row>
    <row r="797" spans="1:39" ht="14" x14ac:dyDescent="0.1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</row>
    <row r="798" spans="1:39" ht="14" x14ac:dyDescent="0.1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</row>
    <row r="799" spans="1:39" ht="14" x14ac:dyDescent="0.1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</row>
    <row r="800" spans="1:39" ht="14" x14ac:dyDescent="0.1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</row>
    <row r="801" spans="1:39" ht="14" x14ac:dyDescent="0.1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</row>
    <row r="802" spans="1:39" ht="14" x14ac:dyDescent="0.1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</row>
    <row r="803" spans="1:39" ht="14" x14ac:dyDescent="0.1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</row>
    <row r="804" spans="1:39" ht="14" x14ac:dyDescent="0.1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</row>
    <row r="805" spans="1:39" ht="14" x14ac:dyDescent="0.1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</row>
    <row r="806" spans="1:39" ht="14" x14ac:dyDescent="0.1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</row>
    <row r="807" spans="1:39" ht="14" x14ac:dyDescent="0.1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</row>
    <row r="808" spans="1:39" ht="14" x14ac:dyDescent="0.1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</row>
    <row r="809" spans="1:39" ht="14" x14ac:dyDescent="0.1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</row>
    <row r="810" spans="1:39" ht="14" x14ac:dyDescent="0.1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</row>
    <row r="811" spans="1:39" ht="14" x14ac:dyDescent="0.1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</row>
    <row r="812" spans="1:39" ht="14" x14ac:dyDescent="0.1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</row>
    <row r="813" spans="1:39" ht="14" x14ac:dyDescent="0.1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</row>
    <row r="814" spans="1:39" ht="14" x14ac:dyDescent="0.1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</row>
    <row r="815" spans="1:39" ht="14" x14ac:dyDescent="0.1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</row>
    <row r="816" spans="1:39" ht="14" x14ac:dyDescent="0.1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</row>
    <row r="817" spans="1:39" ht="14" x14ac:dyDescent="0.1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</row>
    <row r="818" spans="1:39" ht="14" x14ac:dyDescent="0.1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</row>
    <row r="819" spans="1:39" ht="14" x14ac:dyDescent="0.1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</row>
    <row r="820" spans="1:39" ht="14" x14ac:dyDescent="0.1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</row>
    <row r="821" spans="1:39" ht="14" x14ac:dyDescent="0.1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</row>
    <row r="822" spans="1:39" ht="14" x14ac:dyDescent="0.1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</row>
    <row r="823" spans="1:39" ht="14" x14ac:dyDescent="0.1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</row>
    <row r="824" spans="1:39" ht="14" x14ac:dyDescent="0.1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</row>
    <row r="825" spans="1:39" ht="14" x14ac:dyDescent="0.1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</row>
    <row r="826" spans="1:39" ht="14" x14ac:dyDescent="0.1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</row>
    <row r="827" spans="1:39" ht="14" x14ac:dyDescent="0.1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</row>
    <row r="828" spans="1:39" ht="14" x14ac:dyDescent="0.1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</row>
    <row r="829" spans="1:39" ht="14" x14ac:dyDescent="0.1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</row>
    <row r="830" spans="1:39" ht="14" x14ac:dyDescent="0.1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</row>
    <row r="831" spans="1:39" ht="14" x14ac:dyDescent="0.1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</row>
    <row r="832" spans="1:39" ht="14" x14ac:dyDescent="0.1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</row>
    <row r="833" spans="1:39" ht="14" x14ac:dyDescent="0.1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</row>
    <row r="834" spans="1:39" ht="14" x14ac:dyDescent="0.1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</row>
    <row r="835" spans="1:39" ht="14" x14ac:dyDescent="0.1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</row>
    <row r="836" spans="1:39" ht="14" x14ac:dyDescent="0.1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</row>
    <row r="837" spans="1:39" ht="14" x14ac:dyDescent="0.1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</row>
    <row r="838" spans="1:39" ht="14" x14ac:dyDescent="0.1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</row>
    <row r="839" spans="1:39" ht="14" x14ac:dyDescent="0.1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</row>
    <row r="840" spans="1:39" ht="14" x14ac:dyDescent="0.1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</row>
    <row r="841" spans="1:39" ht="14" x14ac:dyDescent="0.1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</row>
    <row r="842" spans="1:39" ht="14" x14ac:dyDescent="0.1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</row>
    <row r="843" spans="1:39" ht="14" x14ac:dyDescent="0.1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</row>
    <row r="844" spans="1:39" ht="14" x14ac:dyDescent="0.1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</row>
    <row r="845" spans="1:39" ht="14" x14ac:dyDescent="0.1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</row>
    <row r="846" spans="1:39" ht="14" x14ac:dyDescent="0.1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</row>
    <row r="847" spans="1:39" ht="14" x14ac:dyDescent="0.1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</row>
    <row r="848" spans="1:39" ht="14" x14ac:dyDescent="0.1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</row>
    <row r="849" spans="1:39" ht="14" x14ac:dyDescent="0.1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</row>
    <row r="850" spans="1:39" ht="14" x14ac:dyDescent="0.1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</row>
    <row r="851" spans="1:39" ht="14" x14ac:dyDescent="0.1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</row>
    <row r="852" spans="1:39" ht="14" x14ac:dyDescent="0.1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</row>
    <row r="853" spans="1:39" ht="14" x14ac:dyDescent="0.1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</row>
    <row r="854" spans="1:39" ht="14" x14ac:dyDescent="0.1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</row>
    <row r="855" spans="1:39" ht="14" x14ac:dyDescent="0.1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</row>
    <row r="856" spans="1:39" ht="14" x14ac:dyDescent="0.1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</row>
    <row r="857" spans="1:39" ht="14" x14ac:dyDescent="0.1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</row>
    <row r="858" spans="1:39" ht="14" x14ac:dyDescent="0.1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</row>
    <row r="859" spans="1:39" ht="14" x14ac:dyDescent="0.1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</row>
    <row r="860" spans="1:39" ht="14" x14ac:dyDescent="0.1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</row>
    <row r="861" spans="1:39" ht="14" x14ac:dyDescent="0.1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</row>
    <row r="862" spans="1:39" ht="14" x14ac:dyDescent="0.1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</row>
    <row r="863" spans="1:39" ht="14" x14ac:dyDescent="0.1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</row>
    <row r="864" spans="1:39" ht="14" x14ac:dyDescent="0.1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</row>
    <row r="865" spans="1:39" ht="14" x14ac:dyDescent="0.1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</row>
    <row r="866" spans="1:39" ht="14" x14ac:dyDescent="0.1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</row>
    <row r="867" spans="1:39" ht="14" x14ac:dyDescent="0.1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</row>
    <row r="868" spans="1:39" ht="14" x14ac:dyDescent="0.1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</row>
    <row r="869" spans="1:39" ht="14" x14ac:dyDescent="0.1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</row>
    <row r="870" spans="1:39" ht="14" x14ac:dyDescent="0.1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</row>
    <row r="871" spans="1:39" ht="14" x14ac:dyDescent="0.1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</row>
    <row r="872" spans="1:39" ht="14" x14ac:dyDescent="0.1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</row>
    <row r="873" spans="1:39" ht="14" x14ac:dyDescent="0.1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</row>
    <row r="874" spans="1:39" ht="14" x14ac:dyDescent="0.1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</row>
    <row r="875" spans="1:39" ht="14" x14ac:dyDescent="0.1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</row>
    <row r="876" spans="1:39" ht="14" x14ac:dyDescent="0.1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</row>
    <row r="877" spans="1:39" ht="14" x14ac:dyDescent="0.1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</row>
    <row r="878" spans="1:39" ht="14" x14ac:dyDescent="0.1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</row>
    <row r="879" spans="1:39" ht="14" x14ac:dyDescent="0.1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</row>
    <row r="880" spans="1:39" ht="14" x14ac:dyDescent="0.1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</row>
    <row r="881" spans="1:39" ht="14" x14ac:dyDescent="0.1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</row>
    <row r="882" spans="1:39" ht="14" x14ac:dyDescent="0.1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</row>
    <row r="883" spans="1:39" ht="14" x14ac:dyDescent="0.1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</row>
    <row r="884" spans="1:39" ht="14" x14ac:dyDescent="0.1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</row>
    <row r="885" spans="1:39" ht="14" x14ac:dyDescent="0.1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</row>
    <row r="886" spans="1:39" ht="14" x14ac:dyDescent="0.1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</row>
    <row r="887" spans="1:39" ht="14" x14ac:dyDescent="0.1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</row>
    <row r="888" spans="1:39" ht="14" x14ac:dyDescent="0.1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</row>
    <row r="889" spans="1:39" ht="14" x14ac:dyDescent="0.1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</row>
    <row r="890" spans="1:39" ht="14" x14ac:dyDescent="0.1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</row>
    <row r="891" spans="1:39" ht="14" x14ac:dyDescent="0.1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</row>
    <row r="892" spans="1:39" ht="14" x14ac:dyDescent="0.1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</row>
    <row r="893" spans="1:39" ht="14" x14ac:dyDescent="0.1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</row>
    <row r="894" spans="1:39" ht="14" x14ac:dyDescent="0.1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</row>
    <row r="895" spans="1:39" ht="14" x14ac:dyDescent="0.1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</row>
    <row r="896" spans="1:39" ht="14" x14ac:dyDescent="0.1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</row>
    <row r="897" spans="1:39" ht="14" x14ac:dyDescent="0.1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</row>
    <row r="898" spans="1:39" ht="14" x14ac:dyDescent="0.1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</row>
    <row r="899" spans="1:39" ht="14" x14ac:dyDescent="0.1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</row>
    <row r="900" spans="1:39" ht="14" x14ac:dyDescent="0.1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</row>
    <row r="901" spans="1:39" ht="14" x14ac:dyDescent="0.1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</row>
    <row r="902" spans="1:39" ht="14" x14ac:dyDescent="0.1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</row>
    <row r="903" spans="1:39" ht="14" x14ac:dyDescent="0.1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</row>
    <row r="904" spans="1:39" ht="14" x14ac:dyDescent="0.1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</row>
    <row r="905" spans="1:39" ht="14" x14ac:dyDescent="0.1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</row>
    <row r="906" spans="1:39" ht="14" x14ac:dyDescent="0.1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</row>
    <row r="907" spans="1:39" ht="14" x14ac:dyDescent="0.1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</row>
    <row r="908" spans="1:39" ht="14" x14ac:dyDescent="0.1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</row>
    <row r="909" spans="1:39" ht="14" x14ac:dyDescent="0.1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</row>
    <row r="910" spans="1:39" ht="14" x14ac:dyDescent="0.1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</row>
    <row r="911" spans="1:39" ht="14" x14ac:dyDescent="0.1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</row>
    <row r="912" spans="1:39" ht="14" x14ac:dyDescent="0.1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</row>
    <row r="913" spans="1:39" ht="14" x14ac:dyDescent="0.1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</row>
    <row r="914" spans="1:39" ht="14" x14ac:dyDescent="0.1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</row>
    <row r="915" spans="1:39" ht="14" x14ac:dyDescent="0.1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</row>
    <row r="916" spans="1:39" ht="14" x14ac:dyDescent="0.1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</row>
    <row r="917" spans="1:39" ht="14" x14ac:dyDescent="0.1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</row>
    <row r="918" spans="1:39" ht="14" x14ac:dyDescent="0.1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</row>
    <row r="919" spans="1:39" ht="14" x14ac:dyDescent="0.1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</row>
    <row r="920" spans="1:39" ht="14" x14ac:dyDescent="0.1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</row>
    <row r="921" spans="1:39" ht="14" x14ac:dyDescent="0.1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</row>
    <row r="922" spans="1:39" ht="14" x14ac:dyDescent="0.1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</row>
    <row r="923" spans="1:39" ht="14" x14ac:dyDescent="0.1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</row>
    <row r="924" spans="1:39" ht="14" x14ac:dyDescent="0.1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</row>
    <row r="925" spans="1:39" ht="14" x14ac:dyDescent="0.1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</row>
    <row r="926" spans="1:39" ht="14" x14ac:dyDescent="0.1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</row>
    <row r="927" spans="1:39" ht="14" x14ac:dyDescent="0.1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</row>
    <row r="928" spans="1:39" ht="14" x14ac:dyDescent="0.1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</row>
    <row r="929" spans="1:39" ht="14" x14ac:dyDescent="0.1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</row>
    <row r="930" spans="1:39" ht="14" x14ac:dyDescent="0.1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</row>
    <row r="931" spans="1:39" ht="14" x14ac:dyDescent="0.1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</row>
    <row r="932" spans="1:39" ht="14" x14ac:dyDescent="0.1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</row>
    <row r="933" spans="1:39" ht="14" x14ac:dyDescent="0.1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</row>
    <row r="934" spans="1:39" ht="14" x14ac:dyDescent="0.1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</row>
    <row r="935" spans="1:39" ht="14" x14ac:dyDescent="0.1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</row>
    <row r="936" spans="1:39" ht="14" x14ac:dyDescent="0.1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</row>
    <row r="937" spans="1:39" ht="14" x14ac:dyDescent="0.1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</row>
    <row r="938" spans="1:39" ht="14" x14ac:dyDescent="0.1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</row>
    <row r="939" spans="1:39" ht="14" x14ac:dyDescent="0.1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</row>
    <row r="940" spans="1:39" ht="14" x14ac:dyDescent="0.1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</row>
    <row r="941" spans="1:39" ht="14" x14ac:dyDescent="0.1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</row>
    <row r="942" spans="1:39" ht="14" x14ac:dyDescent="0.1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</row>
    <row r="943" spans="1:39" ht="14" x14ac:dyDescent="0.1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</row>
    <row r="944" spans="1:39" ht="14" x14ac:dyDescent="0.1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</row>
    <row r="945" spans="1:39" ht="14" x14ac:dyDescent="0.1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</row>
    <row r="946" spans="1:39" ht="14" x14ac:dyDescent="0.1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</row>
    <row r="947" spans="1:39" ht="14" x14ac:dyDescent="0.1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</row>
    <row r="948" spans="1:39" ht="14" x14ac:dyDescent="0.1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</row>
    <row r="949" spans="1:39" ht="14" x14ac:dyDescent="0.1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</row>
    <row r="950" spans="1:39" ht="14" x14ac:dyDescent="0.1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</row>
    <row r="951" spans="1:39" ht="14" x14ac:dyDescent="0.1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</row>
    <row r="952" spans="1:39" ht="14" x14ac:dyDescent="0.1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</row>
    <row r="953" spans="1:39" ht="14" x14ac:dyDescent="0.1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</row>
    <row r="954" spans="1:39" ht="14" x14ac:dyDescent="0.1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</row>
    <row r="955" spans="1:39" ht="14" x14ac:dyDescent="0.1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</row>
    <row r="956" spans="1:39" ht="14" x14ac:dyDescent="0.1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</row>
    <row r="957" spans="1:39" ht="14" x14ac:dyDescent="0.1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</row>
    <row r="958" spans="1:39" ht="14" x14ac:dyDescent="0.1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</row>
    <row r="959" spans="1:39" ht="14" x14ac:dyDescent="0.1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</row>
    <row r="960" spans="1:39" ht="14" x14ac:dyDescent="0.1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</row>
    <row r="961" spans="1:39" ht="14" x14ac:dyDescent="0.1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</row>
    <row r="962" spans="1:39" ht="14" x14ac:dyDescent="0.1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</row>
    <row r="963" spans="1:39" ht="14" x14ac:dyDescent="0.1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</row>
    <row r="964" spans="1:39" ht="14" x14ac:dyDescent="0.1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</row>
    <row r="965" spans="1:39" ht="14" x14ac:dyDescent="0.1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</row>
    <row r="966" spans="1:39" ht="14" x14ac:dyDescent="0.1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</row>
    <row r="967" spans="1:39" ht="14" x14ac:dyDescent="0.1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</row>
    <row r="968" spans="1:39" ht="14" x14ac:dyDescent="0.1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</row>
    <row r="969" spans="1:39" ht="14" x14ac:dyDescent="0.1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</row>
    <row r="970" spans="1:39" ht="14" x14ac:dyDescent="0.1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</row>
    <row r="971" spans="1:39" ht="14" x14ac:dyDescent="0.1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</row>
    <row r="972" spans="1:39" ht="14" x14ac:dyDescent="0.1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</row>
    <row r="973" spans="1:39" ht="14" x14ac:dyDescent="0.1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</row>
    <row r="974" spans="1:39" ht="14" x14ac:dyDescent="0.1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</row>
    <row r="975" spans="1:39" ht="14" x14ac:dyDescent="0.1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</row>
    <row r="976" spans="1:39" ht="14" x14ac:dyDescent="0.1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</row>
    <row r="977" spans="1:39" ht="14" x14ac:dyDescent="0.1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</row>
    <row r="978" spans="1:39" ht="14" x14ac:dyDescent="0.1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</row>
    <row r="979" spans="1:39" ht="14" x14ac:dyDescent="0.1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</row>
    <row r="980" spans="1:39" ht="14" x14ac:dyDescent="0.1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</row>
    <row r="981" spans="1:39" ht="14" x14ac:dyDescent="0.1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</row>
    <row r="982" spans="1:39" ht="14" x14ac:dyDescent="0.1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</row>
    <row r="983" spans="1:39" ht="14" x14ac:dyDescent="0.1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</row>
    <row r="984" spans="1:39" ht="14" x14ac:dyDescent="0.1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</row>
    <row r="985" spans="1:39" ht="14" x14ac:dyDescent="0.1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</row>
    <row r="986" spans="1:39" ht="14" x14ac:dyDescent="0.1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</row>
    <row r="987" spans="1:39" ht="14" x14ac:dyDescent="0.1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</row>
    <row r="988" spans="1:39" ht="14" x14ac:dyDescent="0.1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</row>
    <row r="989" spans="1:39" ht="14" x14ac:dyDescent="0.1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</row>
    <row r="990" spans="1:39" ht="14" x14ac:dyDescent="0.1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</row>
    <row r="991" spans="1:39" ht="14" x14ac:dyDescent="0.1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</row>
    <row r="992" spans="1:39" ht="14" x14ac:dyDescent="0.1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</row>
    <row r="993" spans="1:39" ht="14" x14ac:dyDescent="0.1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</row>
    <row r="994" spans="1:39" ht="14" x14ac:dyDescent="0.1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</row>
    <row r="995" spans="1:39" ht="14" x14ac:dyDescent="0.1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</row>
    <row r="996" spans="1:39" ht="14" x14ac:dyDescent="0.1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</row>
    <row r="997" spans="1:39" ht="14" x14ac:dyDescent="0.1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</row>
    <row r="998" spans="1:39" ht="14" x14ac:dyDescent="0.1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</row>
    <row r="999" spans="1:39" ht="14" x14ac:dyDescent="0.15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</row>
    <row r="1000" spans="1:39" ht="14" x14ac:dyDescent="0.15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</row>
    <row r="1001" spans="1:39" ht="14" x14ac:dyDescent="0.15">
      <c r="A1001" s="20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</row>
    <row r="1002" spans="1:39" ht="14" x14ac:dyDescent="0.15">
      <c r="A1002" s="20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</row>
    <row r="1003" spans="1:39" ht="14" x14ac:dyDescent="0.15">
      <c r="A1003" s="20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</row>
    <row r="1004" spans="1:39" ht="14" x14ac:dyDescent="0.15">
      <c r="A1004" s="20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</row>
    <row r="1005" spans="1:39" ht="14" x14ac:dyDescent="0.15">
      <c r="A1005" s="20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</row>
    <row r="1006" spans="1:39" ht="14" x14ac:dyDescent="0.15">
      <c r="A1006" s="20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</row>
    <row r="1007" spans="1:39" ht="14" x14ac:dyDescent="0.15">
      <c r="A1007" s="20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</row>
    <row r="1008" spans="1:39" ht="14" x14ac:dyDescent="0.15">
      <c r="A1008" s="20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</row>
    <row r="1009" spans="1:39" ht="14" x14ac:dyDescent="0.15">
      <c r="A1009" s="20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</row>
    <row r="1010" spans="1:39" ht="14" x14ac:dyDescent="0.15">
      <c r="A1010" s="20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</row>
    <row r="1011" spans="1:39" ht="14" x14ac:dyDescent="0.15">
      <c r="A1011" s="20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</row>
    <row r="1012" spans="1:39" ht="14" x14ac:dyDescent="0.15">
      <c r="A1012" s="20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</row>
  </sheetData>
  <mergeCells count="3">
    <mergeCell ref="K24:L24"/>
    <mergeCell ref="K5:L5"/>
    <mergeCell ref="K43:L43"/>
  </mergeCells>
  <conditionalFormatting sqref="F23:H24 F3:H5 F42:H43 F20:H20 F16:H16 G6:G15 F39:H39 F58:H1012">
    <cfRule type="cellIs" dxfId="20" priority="31" operator="lessThan">
      <formula>0</formula>
    </cfRule>
  </conditionalFormatting>
  <conditionalFormatting sqref="H6:I15">
    <cfRule type="cellIs" dxfId="19" priority="25" operator="lessThan">
      <formula>0</formula>
    </cfRule>
  </conditionalFormatting>
  <conditionalFormatting sqref="C19:J19 B17:J17 B18 D18:F18 H18:J18">
    <cfRule type="cellIs" dxfId="18" priority="30" operator="lessThan">
      <formula>0</formula>
    </cfRule>
  </conditionalFormatting>
  <conditionalFormatting sqref="B6:B15">
    <cfRule type="cellIs" dxfId="17" priority="29" operator="lessThan">
      <formula>0</formula>
    </cfRule>
  </conditionalFormatting>
  <conditionalFormatting sqref="D6:F15">
    <cfRule type="cellIs" dxfId="16" priority="28" operator="lessThan">
      <formula>0</formula>
    </cfRule>
  </conditionalFormatting>
  <conditionalFormatting sqref="B19:I19">
    <cfRule type="cellIs" dxfId="15" priority="27" operator="lessThan">
      <formula>0</formula>
    </cfRule>
  </conditionalFormatting>
  <conditionalFormatting sqref="G18">
    <cfRule type="cellIs" dxfId="14" priority="26" operator="lessThan">
      <formula>0</formula>
    </cfRule>
  </conditionalFormatting>
  <conditionalFormatting sqref="D25:F34">
    <cfRule type="cellIs" dxfId="13" priority="11" operator="lessThan">
      <formula>0</formula>
    </cfRule>
  </conditionalFormatting>
  <conditionalFormatting sqref="B25:B34">
    <cfRule type="cellIs" dxfId="12" priority="12" operator="lessThan">
      <formula>0</formula>
    </cfRule>
  </conditionalFormatting>
  <conditionalFormatting sqref="F35:H35 G25:G34">
    <cfRule type="cellIs" dxfId="11" priority="14" operator="lessThan">
      <formula>0</formula>
    </cfRule>
  </conditionalFormatting>
  <conditionalFormatting sqref="C38:J38 B36:J36 B37 D37:F37 H37:J37">
    <cfRule type="cellIs" dxfId="10" priority="13" operator="lessThan">
      <formula>0</formula>
    </cfRule>
  </conditionalFormatting>
  <conditionalFormatting sqref="B38:I38">
    <cfRule type="cellIs" dxfId="9" priority="10" operator="lessThan">
      <formula>0</formula>
    </cfRule>
  </conditionalFormatting>
  <conditionalFormatting sqref="G37">
    <cfRule type="cellIs" dxfId="8" priority="9" operator="lessThan">
      <formula>0</formula>
    </cfRule>
  </conditionalFormatting>
  <conditionalFormatting sqref="H25:I34">
    <cfRule type="cellIs" dxfId="7" priority="8" operator="lessThan">
      <formula>0</formula>
    </cfRule>
  </conditionalFormatting>
  <conditionalFormatting sqref="D44:F53">
    <cfRule type="cellIs" dxfId="6" priority="4" operator="lessThan">
      <formula>0</formula>
    </cfRule>
  </conditionalFormatting>
  <conditionalFormatting sqref="B44:B53">
    <cfRule type="cellIs" dxfId="5" priority="5" operator="lessThan">
      <formula>0</formula>
    </cfRule>
  </conditionalFormatting>
  <conditionalFormatting sqref="F54:H54 G44:G53">
    <cfRule type="cellIs" dxfId="4" priority="7" operator="lessThan">
      <formula>0</formula>
    </cfRule>
  </conditionalFormatting>
  <conditionalFormatting sqref="C57:J57 B55:J55 B56 D56:F56 H56:J56">
    <cfRule type="cellIs" dxfId="3" priority="6" operator="lessThan">
      <formula>0</formula>
    </cfRule>
  </conditionalFormatting>
  <conditionalFormatting sqref="B57:I57">
    <cfRule type="cellIs" dxfId="2" priority="3" operator="lessThan">
      <formula>0</formula>
    </cfRule>
  </conditionalFormatting>
  <conditionalFormatting sqref="G56">
    <cfRule type="cellIs" dxfId="1" priority="2" operator="lessThan">
      <formula>0</formula>
    </cfRule>
  </conditionalFormatting>
  <conditionalFormatting sqref="H44:I5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cluster_loads</vt:lpstr>
      <vt:lpstr>Table1-ClusterLoads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2021-09-30T22:30:23Z</dcterms:created>
  <dcterms:modified xsi:type="dcterms:W3CDTF">2021-10-06T17:18:55Z</dcterms:modified>
</cp:coreProperties>
</file>