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2024_11_ноя_0\"/>
    </mc:Choice>
  </mc:AlternateContent>
  <bookViews>
    <workbookView xWindow="0" yWindow="0" windowWidth="28800" windowHeight="12000"/>
  </bookViews>
  <sheets>
    <sheet name="бензины" sheetId="2" r:id="rId1"/>
  </sheets>
  <externalReferences>
    <externalReference r:id="rId2"/>
  </externalReference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0">бензины!$A$2:$AA$15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Q16" i="2" l="1"/>
  <c r="P16" i="2"/>
  <c r="AA15" i="2"/>
  <c r="Y15" i="2"/>
  <c r="W15" i="2"/>
  <c r="U15" i="2"/>
  <c r="S15" i="2"/>
  <c r="Q15" i="2"/>
  <c r="P15" i="2"/>
  <c r="O15" i="2"/>
  <c r="M15" i="2"/>
  <c r="K15" i="2"/>
  <c r="I15" i="2"/>
  <c r="G15" i="2"/>
  <c r="AA14" i="2"/>
  <c r="Y14" i="2"/>
  <c r="W14" i="2"/>
  <c r="U14" i="2"/>
  <c r="S14" i="2"/>
  <c r="Q14" i="2"/>
  <c r="P14" i="2"/>
  <c r="O14" i="2"/>
  <c r="M14" i="2"/>
  <c r="K14" i="2"/>
  <c r="I14" i="2"/>
  <c r="G14" i="2"/>
  <c r="AA13" i="2"/>
  <c r="Y13" i="2"/>
  <c r="W13" i="2"/>
  <c r="U13" i="2"/>
  <c r="S13" i="2"/>
  <c r="Q13" i="2"/>
  <c r="P13" i="2"/>
  <c r="O13" i="2"/>
  <c r="M13" i="2"/>
  <c r="K13" i="2"/>
  <c r="I13" i="2"/>
  <c r="G13" i="2"/>
  <c r="AA12" i="2"/>
  <c r="Y12" i="2"/>
  <c r="W12" i="2"/>
  <c r="U12" i="2"/>
  <c r="S12" i="2"/>
  <c r="Q12" i="2"/>
  <c r="P12" i="2"/>
  <c r="O12" i="2"/>
  <c r="M12" i="2"/>
  <c r="K12" i="2"/>
  <c r="I12" i="2"/>
  <c r="G12" i="2"/>
  <c r="AA11" i="2"/>
  <c r="Y11" i="2"/>
  <c r="W11" i="2"/>
  <c r="U11" i="2"/>
  <c r="S11" i="2"/>
  <c r="O11" i="2"/>
  <c r="M11" i="2"/>
  <c r="K11" i="2"/>
  <c r="I11" i="2"/>
  <c r="G11" i="2"/>
  <c r="AA9" i="2"/>
  <c r="Y9" i="2"/>
  <c r="W9" i="2"/>
  <c r="U9" i="2"/>
  <c r="S9" i="2"/>
  <c r="Q9" i="2"/>
  <c r="P9" i="2"/>
  <c r="O9" i="2"/>
  <c r="M9" i="2"/>
  <c r="K9" i="2"/>
  <c r="I9" i="2"/>
  <c r="G9" i="2"/>
  <c r="AA8" i="2"/>
  <c r="Y8" i="2"/>
  <c r="W8" i="2"/>
  <c r="U8" i="2"/>
  <c r="S8" i="2"/>
  <c r="Q8" i="2"/>
  <c r="P8" i="2"/>
  <c r="O8" i="2"/>
  <c r="M8" i="2"/>
  <c r="K8" i="2"/>
  <c r="I8" i="2"/>
  <c r="AA7" i="2"/>
  <c r="Y7" i="2"/>
  <c r="W7" i="2"/>
  <c r="U7" i="2"/>
  <c r="S7" i="2"/>
  <c r="Q7" i="2"/>
  <c r="P7" i="2"/>
  <c r="O7" i="2"/>
  <c r="M7" i="2"/>
  <c r="K7" i="2"/>
  <c r="I7" i="2"/>
  <c r="G7" i="2"/>
  <c r="AA6" i="2"/>
  <c r="Y6" i="2"/>
  <c r="W6" i="2"/>
  <c r="U6" i="2"/>
  <c r="S6" i="2"/>
  <c r="Q6" i="2"/>
  <c r="P6" i="2"/>
  <c r="O6" i="2"/>
  <c r="M6" i="2"/>
  <c r="K6" i="2"/>
  <c r="I6" i="2"/>
  <c r="G6" i="2"/>
  <c r="AA5" i="2"/>
  <c r="Y5" i="2"/>
  <c r="W5" i="2"/>
  <c r="U5" i="2"/>
  <c r="S5" i="2"/>
  <c r="Q5" i="2"/>
  <c r="P5" i="2"/>
  <c r="O5" i="2"/>
  <c r="M5" i="2"/>
  <c r="K5" i="2"/>
  <c r="I5" i="2"/>
  <c r="G5" i="2"/>
  <c r="AA4" i="2"/>
  <c r="G4" i="2"/>
</calcChain>
</file>

<file path=xl/comments1.xml><?xml version="1.0" encoding="utf-8"?>
<comments xmlns="http://schemas.openxmlformats.org/spreadsheetml/2006/main">
  <authors>
    <author>Эйсфельд Кирилл Юрьевич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Эйсфельд Кирилл Юрьевич:</t>
        </r>
        <r>
          <rPr>
            <sz val="9"/>
            <color indexed="81"/>
            <rFont val="Tahoma"/>
            <family val="2"/>
            <charset val="204"/>
          </rPr>
          <t xml:space="preserve">
Т=533; ZSM=0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Эйсфельд Кирилл Юрьевич:</t>
        </r>
        <r>
          <rPr>
            <sz val="9"/>
            <color indexed="81"/>
            <rFont val="Tahoma"/>
            <family val="2"/>
            <charset val="204"/>
          </rPr>
          <t xml:space="preserve">
Т=533; ZSM=0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Эйсфельд Кирилл Юрьевич:</t>
        </r>
        <r>
          <rPr>
            <sz val="9"/>
            <color indexed="81"/>
            <rFont val="Tahoma"/>
            <family val="2"/>
            <charset val="204"/>
          </rPr>
          <t xml:space="preserve">
 В RPMS поток один</t>
        </r>
      </text>
    </comment>
  </commentList>
</comments>
</file>

<file path=xl/sharedStrings.xml><?xml version="1.0" encoding="utf-8"?>
<sst xmlns="http://schemas.openxmlformats.org/spreadsheetml/2006/main" count="150" uniqueCount="123">
  <si>
    <t>BS1</t>
  </si>
  <si>
    <t>F02</t>
  </si>
  <si>
    <t>C5S</t>
  </si>
  <si>
    <t>BB0</t>
  </si>
  <si>
    <t>_BKK</t>
  </si>
  <si>
    <t>BK8</t>
  </si>
  <si>
    <t>BK6</t>
  </si>
  <si>
    <t>ALS</t>
  </si>
  <si>
    <t>AL2</t>
  </si>
  <si>
    <t>BF2</t>
  </si>
  <si>
    <t>_BK2</t>
  </si>
  <si>
    <t>TAM</t>
  </si>
  <si>
    <t>MTB</t>
  </si>
  <si>
    <t>AML</t>
  </si>
  <si>
    <t>PCB</t>
  </si>
  <si>
    <t>C5P</t>
  </si>
  <si>
    <t>IZM</t>
  </si>
  <si>
    <t>F10</t>
  </si>
  <si>
    <t>F98</t>
  </si>
  <si>
    <t>96N</t>
  </si>
  <si>
    <t>F96</t>
  </si>
  <si>
    <t>F95</t>
  </si>
  <si>
    <t>F90</t>
  </si>
  <si>
    <t>D30</t>
  </si>
  <si>
    <t>H23</t>
  </si>
  <si>
    <t>D23</t>
  </si>
  <si>
    <t>**</t>
  </si>
  <si>
    <t>RCL</t>
  </si>
  <si>
    <t>Бонусы</t>
  </si>
  <si>
    <t>Убрать</t>
  </si>
  <si>
    <t>Амиленов. фракц.</t>
  </si>
  <si>
    <t>Добавить КХКБ</t>
  </si>
  <si>
    <t>МТБЭ</t>
  </si>
  <si>
    <t>Бутилен КК2</t>
  </si>
  <si>
    <t>Бутан КК2</t>
  </si>
  <si>
    <t>Проверить плотность, в модели считается от бутана и бутилена КК, утвердить для базового режима КК-2</t>
  </si>
  <si>
    <t>ББФ-2</t>
  </si>
  <si>
    <t>Бутилен КК1</t>
  </si>
  <si>
    <t>Бутан КК1</t>
  </si>
  <si>
    <t>Проверить плотность, в модели считается от бутана и бутилена КК, утвердить для базового режима КК</t>
  </si>
  <si>
    <t>ББФ-1</t>
  </si>
  <si>
    <t>Бутан КГПЗ</t>
  </si>
  <si>
    <t>Бутан ПНОС в а/б</t>
  </si>
  <si>
    <t>Необходимо разбить на АГФУ, КГПЗ и ПНОС</t>
  </si>
  <si>
    <t>Бутан в смеш. бенз.</t>
  </si>
  <si>
    <t>С5+ с УПБКА-2</t>
  </si>
  <si>
    <t>Модель предусматривает объединение потоков, качество одно.</t>
  </si>
  <si>
    <t>С5+ с УПБКА-1</t>
  </si>
  <si>
    <t>Алкилат-2</t>
  </si>
  <si>
    <t>проверить ОЧ</t>
  </si>
  <si>
    <t>Алкилат-1</t>
  </si>
  <si>
    <t>проверить плотность, ОЧ</t>
  </si>
  <si>
    <r>
      <t>ТБКК</t>
    </r>
    <r>
      <rPr>
        <sz val="10"/>
        <color rgb="FF00B050"/>
        <rFont val="Calibri"/>
        <family val="2"/>
        <charset val="204"/>
        <scheme val="minor"/>
      </rPr>
      <t>-2</t>
    </r>
  </si>
  <si>
    <r>
      <t>ЛБКК</t>
    </r>
    <r>
      <rPr>
        <sz val="10"/>
        <color rgb="FF00B050"/>
        <rFont val="Calibri"/>
        <family val="2"/>
        <charset val="204"/>
        <scheme val="minor"/>
      </rPr>
      <t>-2</t>
    </r>
  </si>
  <si>
    <t>Добавить КХКБ режима при Т=543, ZSM=1,5%</t>
  </si>
  <si>
    <t>Бензин КК-1 (пропиленовый вариант)</t>
  </si>
  <si>
    <t>Добавить КХКБ режима при Т=533, ZSM=0</t>
  </si>
  <si>
    <t>Бензин КК-1 (бензиновый вариант)</t>
  </si>
  <si>
    <t>качество при T=539, ZSM=0</t>
  </si>
  <si>
    <t>Бензин КК-1 (базовый)</t>
  </si>
  <si>
    <t>проверить ДНП, добавить режим с простоем 35/5</t>
  </si>
  <si>
    <t>Изомеризат</t>
  </si>
  <si>
    <t>Катализат ЛФ 102</t>
  </si>
  <si>
    <t>Катализат ЛФ 100</t>
  </si>
  <si>
    <t>Катализат ЛФ 98</t>
  </si>
  <si>
    <t>Катализат ЛФ 96</t>
  </si>
  <si>
    <t>Катализат ЛЧ 96</t>
  </si>
  <si>
    <t>Катализат ЛЧ 95</t>
  </si>
  <si>
    <t>Добавить КХКБ режима. Как пусковой режим.</t>
  </si>
  <si>
    <t>Катализат ЛЧ 90 (пусковой)</t>
  </si>
  <si>
    <t>добавить данные по потокам фр.НК-85 АГФУ, ВПБ-5,6 / сравнить серу</t>
  </si>
  <si>
    <t>Фр. НК-85</t>
  </si>
  <si>
    <t>добавить данные по потокам фр.85-180 АГФУ, ВПБ-5,6 / сравнить серу</t>
  </si>
  <si>
    <t>Фр. 85 – 180</t>
  </si>
  <si>
    <t>новые</t>
  </si>
  <si>
    <t>Комментарии для обсуждения</t>
  </si>
  <si>
    <t>ТБКК-2</t>
  </si>
  <si>
    <t>ЛБКК-2</t>
  </si>
  <si>
    <t xml:space="preserve"> 6.1</t>
  </si>
  <si>
    <t>Изомеризат (35/5+БАГФ ЛЧ, простой ПЕНЕКС)</t>
  </si>
  <si>
    <t xml:space="preserve"> 4.2</t>
  </si>
  <si>
    <t xml:space="preserve"> 3.3</t>
  </si>
  <si>
    <t>Фр.НК-85 (АВТ-5)</t>
  </si>
  <si>
    <t>H25</t>
  </si>
  <si>
    <t>Фр.НК-85 (АГФУ)</t>
  </si>
  <si>
    <t>H21</t>
  </si>
  <si>
    <t>Сод. олефинов, % об.</t>
  </si>
  <si>
    <r>
      <t>Выкипаемость до 100</t>
    </r>
    <r>
      <rPr>
        <vertAlign val="superscript"/>
        <sz val="10"/>
        <color rgb="FF00B050"/>
        <rFont val="Times New Roman"/>
        <family val="1"/>
        <charset val="204"/>
      </rPr>
      <t>о</t>
    </r>
    <r>
      <rPr>
        <sz val="10"/>
        <color rgb="FF00B050"/>
        <rFont val="Times New Roman"/>
        <family val="1"/>
        <charset val="204"/>
      </rPr>
      <t>С, % об.</t>
    </r>
  </si>
  <si>
    <r>
      <t>Выкипаемость до 100</t>
    </r>
    <r>
      <rPr>
        <vertAlign val="superscript"/>
        <sz val="10"/>
        <color theme="1"/>
        <rFont val="Times New Roman"/>
        <family val="1"/>
        <charset val="204"/>
      </rPr>
      <t>о</t>
    </r>
    <r>
      <rPr>
        <sz val="10"/>
        <color theme="1"/>
        <rFont val="Times New Roman"/>
        <family val="1"/>
        <charset val="204"/>
      </rPr>
      <t>С, % об.</t>
    </r>
  </si>
  <si>
    <r>
      <t>Выкипаемость до 70</t>
    </r>
    <r>
      <rPr>
        <vertAlign val="superscript"/>
        <sz val="10"/>
        <color rgb="FF00B050"/>
        <rFont val="Times New Roman"/>
        <family val="1"/>
        <charset val="204"/>
      </rPr>
      <t>о</t>
    </r>
    <r>
      <rPr>
        <sz val="10"/>
        <color rgb="FF00B050"/>
        <rFont val="Times New Roman"/>
        <family val="1"/>
        <charset val="204"/>
      </rPr>
      <t>С, % об.</t>
    </r>
  </si>
  <si>
    <r>
      <t>Выкипаемость до 70</t>
    </r>
    <r>
      <rPr>
        <vertAlign val="superscript"/>
        <sz val="10"/>
        <color theme="1"/>
        <rFont val="Times New Roman"/>
        <family val="1"/>
        <charset val="204"/>
      </rPr>
      <t>о</t>
    </r>
    <r>
      <rPr>
        <sz val="10"/>
        <color theme="1"/>
        <rFont val="Times New Roman"/>
        <family val="1"/>
        <charset val="204"/>
      </rPr>
      <t>С, % об.</t>
    </r>
  </si>
  <si>
    <t>Содерж. бензола, % об.</t>
  </si>
  <si>
    <t>Сод. ароматич. у/в, % об.</t>
  </si>
  <si>
    <t xml:space="preserve">новые бонусы </t>
  </si>
  <si>
    <t>старые бонусы</t>
  </si>
  <si>
    <t>Октановое ИМ</t>
  </si>
  <si>
    <t>Октановое число ММ</t>
  </si>
  <si>
    <t>ДНП, кПа</t>
  </si>
  <si>
    <t>Сод. серы, ppm</t>
  </si>
  <si>
    <r>
      <t>Плотность при 15</t>
    </r>
    <r>
      <rPr>
        <vertAlign val="superscript"/>
        <sz val="10"/>
        <color rgb="FF00B050"/>
        <rFont val="Times New Roman"/>
        <family val="1"/>
        <charset val="204"/>
      </rPr>
      <t>о</t>
    </r>
    <r>
      <rPr>
        <sz val="10"/>
        <color rgb="FF00B050"/>
        <rFont val="Times New Roman"/>
        <family val="1"/>
        <charset val="204"/>
      </rPr>
      <t>С, г/см</t>
    </r>
    <r>
      <rPr>
        <vertAlign val="superscript"/>
        <sz val="10"/>
        <color rgb="FF00B050"/>
        <rFont val="Times New Roman"/>
        <family val="1"/>
        <charset val="204"/>
      </rPr>
      <t>3</t>
    </r>
  </si>
  <si>
    <t>Свойства компонентов бензина</t>
  </si>
  <si>
    <t>№ п/п</t>
  </si>
  <si>
    <t>Фр. НК-85 АВТ-5</t>
  </si>
  <si>
    <t xml:space="preserve">Качество компонентов смешения бензинов 
</t>
  </si>
  <si>
    <t>1    УКК1</t>
  </si>
  <si>
    <t>2     ЛФ</t>
  </si>
  <si>
    <t>3     35/5</t>
  </si>
  <si>
    <t>Катализат</t>
  </si>
  <si>
    <t>Бензин КК-1</t>
  </si>
  <si>
    <t>4     УПБКА1</t>
  </si>
  <si>
    <t>5     УПБКА2</t>
  </si>
  <si>
    <t>6      БГБ</t>
  </si>
  <si>
    <t>бензин КК-2</t>
  </si>
  <si>
    <t>7   ЛББГБ</t>
  </si>
  <si>
    <t>легк_бенз_КК-2</t>
  </si>
  <si>
    <t>8     ЛЧ</t>
  </si>
  <si>
    <t xml:space="preserve">Катализат ЛЧ </t>
  </si>
  <si>
    <t>9     НК</t>
  </si>
  <si>
    <t>Название в таблице</t>
  </si>
  <si>
    <t>Краткое название</t>
  </si>
  <si>
    <t xml:space="preserve">Фракция бензина </t>
  </si>
  <si>
    <r>
      <t xml:space="preserve">Плотность </t>
    </r>
    <r>
      <rPr>
        <sz val="10"/>
        <color theme="1"/>
        <rFont val="Times New Roman"/>
        <family val="1"/>
        <charset val="204"/>
      </rPr>
      <t>, г/см</t>
    </r>
    <r>
      <rPr>
        <vertAlign val="superscript"/>
        <sz val="10"/>
        <color theme="1"/>
        <rFont val="Times New Roman"/>
        <family val="1"/>
        <charset val="204"/>
      </rPr>
      <t>3</t>
    </r>
  </si>
  <si>
    <t>АИ-95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</si>
</sst>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;;;"/>
    <numFmt numFmtId="166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trike/>
      <sz val="10"/>
      <color rgb="FF00B050"/>
      <name val="Calibri"/>
      <family val="2"/>
      <scheme val="minor"/>
    </font>
    <font>
      <i/>
      <strike/>
      <sz val="10"/>
      <color rgb="FF0070C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vertAlign val="superscript"/>
      <sz val="10"/>
      <color rgb="FF00B05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/>
    <xf numFmtId="164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left" vertical="center"/>
    </xf>
    <xf numFmtId="0" fontId="4" fillId="2" borderId="0" xfId="1" applyFont="1" applyFill="1" applyBorder="1"/>
    <xf numFmtId="49" fontId="3" fillId="2" borderId="0" xfId="0" applyNumberFormat="1" applyFont="1" applyFill="1" applyBorder="1"/>
    <xf numFmtId="165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right" vertical="center"/>
    </xf>
    <xf numFmtId="0" fontId="5" fillId="0" borderId="0" xfId="1" applyFont="1" applyBorder="1"/>
    <xf numFmtId="0" fontId="2" fillId="3" borderId="0" xfId="1" applyFont="1" applyFill="1" applyBorder="1"/>
    <xf numFmtId="0" fontId="2" fillId="4" borderId="0" xfId="1" applyFont="1" applyFill="1" applyBorder="1"/>
    <xf numFmtId="0" fontId="2" fillId="0" borderId="0" xfId="1" applyFont="1" applyAlignment="1"/>
    <xf numFmtId="0" fontId="2" fillId="0" borderId="0" xfId="1" applyFont="1" applyBorder="1" applyAlignment="1"/>
    <xf numFmtId="0" fontId="2" fillId="0" borderId="0" xfId="1" applyFont="1" applyBorder="1"/>
    <xf numFmtId="164" fontId="2" fillId="0" borderId="0" xfId="1" applyNumberFormat="1" applyFont="1"/>
    <xf numFmtId="0" fontId="2" fillId="0" borderId="0" xfId="1" applyFont="1" applyFill="1" applyBorder="1"/>
    <xf numFmtId="0" fontId="8" fillId="0" borderId="0" xfId="1" applyFont="1" applyAlignment="1">
      <alignment horizontal="center" vertical="center"/>
    </xf>
    <xf numFmtId="166" fontId="9" fillId="0" borderId="0" xfId="1" applyNumberFormat="1" applyFont="1" applyFill="1" applyBorder="1" applyAlignment="1">
      <alignment horizontal="center"/>
    </xf>
    <xf numFmtId="166" fontId="5" fillId="0" borderId="0" xfId="1" applyNumberFormat="1" applyFont="1" applyBorder="1"/>
    <xf numFmtId="166" fontId="10" fillId="0" borderId="0" xfId="1" applyNumberFormat="1" applyFont="1" applyFill="1" applyBorder="1" applyAlignment="1">
      <alignment horizontal="center"/>
    </xf>
    <xf numFmtId="1" fontId="9" fillId="0" borderId="0" xfId="1" applyNumberFormat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6" fontId="9" fillId="0" borderId="1" xfId="1" applyNumberFormat="1" applyFont="1" applyFill="1" applyBorder="1" applyAlignment="1">
      <alignment horizontal="center"/>
    </xf>
    <xf numFmtId="166" fontId="5" fillId="0" borderId="1" xfId="1" applyNumberFormat="1" applyFont="1" applyBorder="1"/>
    <xf numFmtId="166" fontId="10" fillId="0" borderId="1" xfId="1" applyNumberFormat="1" applyFont="1" applyFill="1" applyBorder="1" applyAlignment="1">
      <alignment horizontal="center"/>
    </xf>
    <xf numFmtId="1" fontId="9" fillId="0" borderId="1" xfId="1" applyNumberFormat="1" applyFont="1" applyFill="1" applyBorder="1" applyAlignment="1">
      <alignment horizontal="center"/>
    </xf>
    <xf numFmtId="164" fontId="9" fillId="0" borderId="1" xfId="1" applyNumberFormat="1" applyFont="1" applyFill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5" fillId="0" borderId="1" xfId="1" applyFont="1" applyBorder="1"/>
    <xf numFmtId="166" fontId="11" fillId="0" borderId="1" xfId="1" applyNumberFormat="1" applyFont="1" applyFill="1" applyBorder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/>
    <xf numFmtId="0" fontId="13" fillId="2" borderId="1" xfId="1" applyFont="1" applyFill="1" applyBorder="1"/>
    <xf numFmtId="164" fontId="12" fillId="2" borderId="1" xfId="1" applyNumberFormat="1" applyFont="1" applyFill="1" applyBorder="1" applyAlignment="1">
      <alignment horizontal="center"/>
    </xf>
    <xf numFmtId="164" fontId="11" fillId="2" borderId="1" xfId="1" applyNumberFormat="1" applyFont="1" applyFill="1" applyBorder="1" applyAlignment="1">
      <alignment horizontal="center"/>
    </xf>
    <xf numFmtId="166" fontId="11" fillId="2" borderId="1" xfId="1" applyNumberFormat="1" applyFont="1" applyFill="1" applyBorder="1" applyAlignment="1">
      <alignment horizontal="center"/>
    </xf>
    <xf numFmtId="0" fontId="2" fillId="2" borderId="0" xfId="1" applyFont="1" applyFill="1"/>
    <xf numFmtId="16" fontId="2" fillId="2" borderId="1" xfId="1" applyNumberFormat="1" applyFont="1" applyFill="1" applyBorder="1" applyAlignment="1">
      <alignment horizontal="right"/>
    </xf>
    <xf numFmtId="0" fontId="2" fillId="0" borderId="0" xfId="1" applyFont="1" applyFill="1"/>
    <xf numFmtId="0" fontId="2" fillId="2" borderId="1" xfId="1" applyFont="1" applyFill="1" applyBorder="1" applyAlignment="1">
      <alignment horizontal="right"/>
    </xf>
    <xf numFmtId="0" fontId="4" fillId="2" borderId="0" xfId="1" applyFont="1" applyFill="1" applyAlignment="1">
      <alignment horizontal="center"/>
    </xf>
    <xf numFmtId="0" fontId="14" fillId="2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21" fillId="0" borderId="0" xfId="1" applyFont="1" applyAlignment="1">
      <alignment horizontal="center" wrapText="1"/>
    </xf>
    <xf numFmtId="0" fontId="2" fillId="0" borderId="0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3" borderId="1" xfId="1" applyFont="1" applyFill="1" applyBorder="1"/>
    <xf numFmtId="164" fontId="2" fillId="3" borderId="1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lukoil.com\lnnos\Users\PolyanskayaAA\AppData\Local\Microsoft\Windows\INetCache\Content.Outlook\QOZ0HKXF\&#1050;&#1072;&#1095;&#1077;&#1089;&#1090;&#1074;&#1086;%20&#1082;&#1086;&#1084;&#1087;&#1086;&#1085;&#1077;&#1085;&#1090;&#1086;&#1074;%20&#1073;&#1077;&#1085;&#1079;&#1080;&#1085;&#1086;&#1074;%20&#1054;&#1058;&#1055;&#1055;%201.07.2022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"/>
      <sheetName val="Лист1"/>
      <sheetName val="КАТ 35-600"/>
      <sheetName val="КАТ 35-1000"/>
      <sheetName val="Качество компонентов бензинов О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FF0000"/>
    <pageSetUpPr fitToPage="1"/>
  </sheetPr>
  <dimension ref="A2:AB115"/>
  <sheetViews>
    <sheetView tabSelected="1" view="pageBreakPreview" topLeftCell="E1" zoomScaleNormal="100" zoomScaleSheetLayoutView="100" workbookViewId="0">
      <selection activeCell="F15" sqref="F15"/>
    </sheetView>
  </sheetViews>
  <sheetFormatPr defaultColWidth="6" defaultRowHeight="13.8" outlineLevelRow="1" x14ac:dyDescent="0.3"/>
  <cols>
    <col min="1" max="1" width="6.44140625" style="1" bestFit="1" customWidth="1"/>
    <col min="2" max="2" width="6" style="1" customWidth="1"/>
    <col min="3" max="3" width="11.88671875" style="1" customWidth="1"/>
    <col min="4" max="4" width="14.77734375" style="1" customWidth="1"/>
    <col min="5" max="5" width="48.33203125" style="1" customWidth="1"/>
    <col min="6" max="6" width="12" style="1" customWidth="1"/>
    <col min="7" max="7" width="12" style="1" hidden="1" customWidth="1"/>
    <col min="8" max="8" width="9.6640625" style="1" customWidth="1"/>
    <col min="9" max="9" width="9.6640625" style="1" hidden="1" customWidth="1"/>
    <col min="10" max="10" width="10" style="1" customWidth="1"/>
    <col min="11" max="11" width="10" style="1" hidden="1" customWidth="1"/>
    <col min="12" max="12" width="9.6640625" style="1" customWidth="1"/>
    <col min="13" max="13" width="9.6640625" style="1" hidden="1" customWidth="1"/>
    <col min="14" max="14" width="9.6640625" style="1" customWidth="1"/>
    <col min="15" max="15" width="9.6640625" style="1" hidden="1" customWidth="1"/>
    <col min="16" max="17" width="8.88671875" style="1" hidden="1" customWidth="1"/>
    <col min="18" max="18" width="11.6640625" style="1" customWidth="1"/>
    <col min="19" max="19" width="11.6640625" style="1" hidden="1" customWidth="1"/>
    <col min="20" max="20" width="9.6640625" style="1" customWidth="1"/>
    <col min="21" max="21" width="9.6640625" style="1" hidden="1" customWidth="1"/>
    <col min="22" max="22" width="12.88671875" style="1" customWidth="1"/>
    <col min="23" max="23" width="12.5546875" style="1" hidden="1" customWidth="1"/>
    <col min="24" max="24" width="14" style="1" customWidth="1"/>
    <col min="25" max="25" width="14" style="1" hidden="1" customWidth="1"/>
    <col min="26" max="26" width="12.109375" style="1" customWidth="1"/>
    <col min="27" max="27" width="10.44140625" style="1" hidden="1" customWidth="1"/>
    <col min="28" max="16384" width="6" style="1"/>
  </cols>
  <sheetData>
    <row r="2" spans="1:27" ht="12.75" customHeight="1" x14ac:dyDescent="0.3">
      <c r="A2" s="50" t="s">
        <v>103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7" ht="43.5" customHeight="1" x14ac:dyDescent="0.3">
      <c r="A3" s="43" t="s">
        <v>101</v>
      </c>
      <c r="B3" s="43"/>
      <c r="C3" s="43" t="s">
        <v>118</v>
      </c>
      <c r="D3" s="43" t="s">
        <v>119</v>
      </c>
      <c r="E3" s="43" t="s">
        <v>100</v>
      </c>
      <c r="F3" s="43" t="s">
        <v>121</v>
      </c>
      <c r="G3" s="44" t="s">
        <v>99</v>
      </c>
      <c r="H3" s="43" t="s">
        <v>98</v>
      </c>
      <c r="I3" s="44" t="s">
        <v>98</v>
      </c>
      <c r="J3" s="43" t="s">
        <v>97</v>
      </c>
      <c r="K3" s="44" t="s">
        <v>97</v>
      </c>
      <c r="L3" s="43" t="s">
        <v>96</v>
      </c>
      <c r="M3" s="44" t="s">
        <v>96</v>
      </c>
      <c r="N3" s="43" t="s">
        <v>95</v>
      </c>
      <c r="O3" s="44" t="s">
        <v>95</v>
      </c>
      <c r="P3" s="45" t="s">
        <v>94</v>
      </c>
      <c r="Q3" s="45" t="s">
        <v>93</v>
      </c>
      <c r="R3" s="43" t="s">
        <v>92</v>
      </c>
      <c r="S3" s="44" t="s">
        <v>92</v>
      </c>
      <c r="T3" s="43" t="s">
        <v>91</v>
      </c>
      <c r="U3" s="44" t="s">
        <v>91</v>
      </c>
      <c r="V3" s="43" t="s">
        <v>90</v>
      </c>
      <c r="W3" s="44" t="s">
        <v>89</v>
      </c>
      <c r="X3" s="43" t="s">
        <v>88</v>
      </c>
      <c r="Y3" s="44" t="s">
        <v>87</v>
      </c>
      <c r="Z3" s="43" t="s">
        <v>86</v>
      </c>
      <c r="AA3" s="31" t="s">
        <v>86</v>
      </c>
    </row>
    <row r="4" spans="1:27" x14ac:dyDescent="0.3">
      <c r="A4" s="33">
        <v>1</v>
      </c>
      <c r="B4" s="33" t="s">
        <v>25</v>
      </c>
      <c r="C4" s="33"/>
      <c r="D4" s="33"/>
      <c r="E4" s="33" t="s">
        <v>122</v>
      </c>
      <c r="F4" s="32">
        <v>0.73499999999999999</v>
      </c>
      <c r="G4" s="36">
        <f>IFERROR(VLOOKUP(B4,[1]!Таблица2[#All],3,0),0)</f>
        <v>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0">
        <f>IFERROR(VLOOKUP(B4,[1]!Таблица2[#All],25,0),0)</f>
        <v>0</v>
      </c>
    </row>
    <row r="5" spans="1:27" x14ac:dyDescent="0.3">
      <c r="A5" s="33">
        <v>2</v>
      </c>
      <c r="B5" s="33" t="s">
        <v>24</v>
      </c>
      <c r="C5" s="53" t="s">
        <v>117</v>
      </c>
      <c r="D5" s="33" t="s">
        <v>120</v>
      </c>
      <c r="E5" s="33" t="s">
        <v>102</v>
      </c>
      <c r="F5" s="32">
        <v>0.66200000000000003</v>
      </c>
      <c r="G5" s="36">
        <f>IFERROR(VLOOKUP(B5,[1]!Таблица2[#All],3,0),0)</f>
        <v>0</v>
      </c>
      <c r="H5" s="32">
        <v>264</v>
      </c>
      <c r="I5" s="32">
        <f>IFERROR(VLOOKUP(B5,[1]!Таблица2[#All],4,0),0)*10000</f>
        <v>0</v>
      </c>
      <c r="J5" s="32">
        <v>67.3</v>
      </c>
      <c r="K5" s="32">
        <f>IFERROR(VLOOKUP(B5,[1]!Таблица2[#All],16,0),0)</f>
        <v>0</v>
      </c>
      <c r="L5" s="32">
        <v>63.2</v>
      </c>
      <c r="M5" s="32">
        <f>IFERROR(VLOOKUP(B5,[1]!Таблица2[#All],14,0),0)</f>
        <v>0</v>
      </c>
      <c r="N5" s="32">
        <v>68.099999999999994</v>
      </c>
      <c r="O5" s="32">
        <f>IFERROR(VLOOKUP(B5,[1]!Таблица2[#All],15,0),0)</f>
        <v>0</v>
      </c>
      <c r="P5" s="32">
        <f>IFERROR(VLOOKUP(B5,$A$73:$B$115,2,0),0)</f>
        <v>0</v>
      </c>
      <c r="Q5" s="32">
        <f>IFERROR(VLOOKUP(B5,$A$24:$B$68,2,0),0)</f>
        <v>0</v>
      </c>
      <c r="R5" s="32">
        <v>1.2</v>
      </c>
      <c r="S5" s="32">
        <f>IFERROR(VLOOKUP(B5,[1]!Таблица2[#All],23,0),0)</f>
        <v>0</v>
      </c>
      <c r="T5" s="32">
        <v>1.18</v>
      </c>
      <c r="U5" s="32">
        <f>IFERROR(VLOOKUP(B5,[1]!Таблица2[#All],24,0),0)</f>
        <v>0</v>
      </c>
      <c r="V5" s="32">
        <v>89</v>
      </c>
      <c r="W5" s="32">
        <f>IFERROR(VLOOKUP(B5,[1]!Таблица2[#All],21,0),0)</f>
        <v>0</v>
      </c>
      <c r="X5" s="32">
        <v>100</v>
      </c>
      <c r="Y5" s="32">
        <f>IFERROR(VLOOKUP(B5,[1]!Таблица2[#All],22,0),0)</f>
        <v>0</v>
      </c>
      <c r="Z5" s="32">
        <v>0.6</v>
      </c>
      <c r="AA5" s="30">
        <f>IFERROR(VLOOKUP(B5,[1]!Таблица2[#All],25,0),0)</f>
        <v>0</v>
      </c>
    </row>
    <row r="6" spans="1:27" hidden="1" outlineLevel="1" x14ac:dyDescent="0.3">
      <c r="A6" s="33"/>
      <c r="B6" s="33" t="s">
        <v>85</v>
      </c>
      <c r="C6" s="33"/>
      <c r="D6" s="33"/>
      <c r="E6" s="33" t="s">
        <v>84</v>
      </c>
      <c r="F6" s="32"/>
      <c r="G6" s="36">
        <f>IFERROR(VLOOKUP(B6,[1]!Таблица2[#All],3,0),0)</f>
        <v>0</v>
      </c>
      <c r="H6" s="32"/>
      <c r="I6" s="32">
        <f>IFERROR(VLOOKUP(B6,[1]!Таблица2[#All],4,0),0)*10000</f>
        <v>0</v>
      </c>
      <c r="J6" s="32"/>
      <c r="K6" s="32">
        <f>IFERROR(VLOOKUP(B6,[1]!Таблица2[#All],16,0),0)</f>
        <v>0</v>
      </c>
      <c r="L6" s="32"/>
      <c r="M6" s="32">
        <f>IFERROR(VLOOKUP(B6,[1]!Таблица2[#All],14,0),0)</f>
        <v>0</v>
      </c>
      <c r="N6" s="32"/>
      <c r="O6" s="32">
        <f>IFERROR(VLOOKUP(B6,[1]!Таблица2[#All],15,0),0)</f>
        <v>0</v>
      </c>
      <c r="P6" s="32">
        <f>IFERROR(VLOOKUP(B6,$A$73:$B$115,2,0),0)</f>
        <v>0</v>
      </c>
      <c r="Q6" s="32">
        <f>IFERROR(VLOOKUP(B6,$A$24:$B$68,2,0),0)</f>
        <v>0</v>
      </c>
      <c r="R6" s="32"/>
      <c r="S6" s="32">
        <f>IFERROR(VLOOKUP(B6,[1]!Таблица2[#All],23,0),0)</f>
        <v>0</v>
      </c>
      <c r="T6" s="32"/>
      <c r="U6" s="32">
        <f>IFERROR(VLOOKUP(B6,[1]!Таблица2[#All],24,0),0)</f>
        <v>0</v>
      </c>
      <c r="V6" s="32"/>
      <c r="W6" s="32">
        <f>IFERROR(VLOOKUP(B6,[1]!Таблица2[#All],21,0),0)</f>
        <v>0</v>
      </c>
      <c r="X6" s="32"/>
      <c r="Y6" s="32">
        <f>IFERROR(VLOOKUP(B6,[1]!Таблица2[#All],22,0),0)</f>
        <v>0</v>
      </c>
      <c r="Z6" s="32"/>
      <c r="AA6" s="30">
        <f>IFERROR(VLOOKUP(B6,[1]!Таблица2[#All],25,0),0)</f>
        <v>0</v>
      </c>
    </row>
    <row r="7" spans="1:27" hidden="1" outlineLevel="1" x14ac:dyDescent="0.3">
      <c r="A7" s="33"/>
      <c r="B7" s="33" t="s">
        <v>83</v>
      </c>
      <c r="C7" s="33"/>
      <c r="D7" s="33"/>
      <c r="E7" s="33" t="s">
        <v>82</v>
      </c>
      <c r="F7" s="32"/>
      <c r="G7" s="36">
        <f>IFERROR(VLOOKUP(B7,[1]!Таблица2[#All],3,0),0)</f>
        <v>0</v>
      </c>
      <c r="H7" s="32"/>
      <c r="I7" s="32">
        <f>IFERROR(VLOOKUP(B7,[1]!Таблица2[#All],4,0),0)*10000</f>
        <v>0</v>
      </c>
      <c r="J7" s="32"/>
      <c r="K7" s="32">
        <f>IFERROR(VLOOKUP(B7,[1]!Таблица2[#All],16,0),0)</f>
        <v>0</v>
      </c>
      <c r="L7" s="32"/>
      <c r="M7" s="32">
        <f>IFERROR(VLOOKUP(B7,[1]!Таблица2[#All],14,0),0)</f>
        <v>0</v>
      </c>
      <c r="N7" s="32"/>
      <c r="O7" s="32">
        <f>IFERROR(VLOOKUP(B7,[1]!Таблица2[#All],15,0),0)</f>
        <v>0</v>
      </c>
      <c r="P7" s="32">
        <f>IFERROR(VLOOKUP(B7,$A$73:$B$115,2,0),0)</f>
        <v>0</v>
      </c>
      <c r="Q7" s="32">
        <f>IFERROR(VLOOKUP(B7,$A$24:$B$68,2,0),0)</f>
        <v>0</v>
      </c>
      <c r="R7" s="32"/>
      <c r="S7" s="32">
        <f>IFERROR(VLOOKUP(B7,[1]!Таблица2[#All],23,0),0)</f>
        <v>0</v>
      </c>
      <c r="T7" s="32"/>
      <c r="U7" s="32">
        <f>IFERROR(VLOOKUP(B7,[1]!Таблица2[#All],24,0),0)</f>
        <v>0</v>
      </c>
      <c r="V7" s="32"/>
      <c r="W7" s="32">
        <f>IFERROR(VLOOKUP(B7,[1]!Таблица2[#All],21,0),0)</f>
        <v>0</v>
      </c>
      <c r="X7" s="32"/>
      <c r="Y7" s="32">
        <f>IFERROR(VLOOKUP(B7,[1]!Таблица2[#All],22,0),0)</f>
        <v>0</v>
      </c>
      <c r="Z7" s="32"/>
      <c r="AA7" s="30">
        <f>IFERROR(VLOOKUP(B7,[1]!Таблица2[#All],25,0),0)</f>
        <v>0</v>
      </c>
    </row>
    <row r="8" spans="1:27" collapsed="1" x14ac:dyDescent="0.3">
      <c r="A8" s="41" t="s">
        <v>81</v>
      </c>
      <c r="B8" s="33" t="s">
        <v>20</v>
      </c>
      <c r="C8" s="53" t="s">
        <v>115</v>
      </c>
      <c r="D8" s="33" t="s">
        <v>116</v>
      </c>
      <c r="E8" s="33" t="s">
        <v>66</v>
      </c>
      <c r="F8" s="32">
        <v>0.75</v>
      </c>
      <c r="G8" s="36">
        <f>IFERROR(VLOOKUP(B8,[1]!Таблица2[#All],3,0),0)</f>
        <v>0</v>
      </c>
      <c r="H8" s="32">
        <v>0.15</v>
      </c>
      <c r="I8" s="32">
        <f>IFERROR(VLOOKUP(B8,[1]!Таблица2[#All],4,0),0)*10000</f>
        <v>0</v>
      </c>
      <c r="J8" s="32">
        <v>78.3</v>
      </c>
      <c r="K8" s="32">
        <f>IFERROR(VLOOKUP(B8,[1]!Таблица2[#All],16,0),0)</f>
        <v>0</v>
      </c>
      <c r="L8" s="32">
        <v>86.9</v>
      </c>
      <c r="M8" s="32">
        <f>IFERROR(VLOOKUP(B8,[1]!Таблица2[#All],14,0),0)</f>
        <v>0</v>
      </c>
      <c r="N8" s="32">
        <v>96.5</v>
      </c>
      <c r="O8" s="32">
        <f>IFERROR(VLOOKUP(B8,[1]!Таблица2[#All],15,0),0)</f>
        <v>0</v>
      </c>
      <c r="P8" s="32">
        <f>IFERROR(VLOOKUP(B8,$A$73:$B$115,2,0),0)</f>
        <v>0</v>
      </c>
      <c r="Q8" s="32">
        <f>IFERROR(VLOOKUP(B8,$A$24:$B$68,2,0),0)</f>
        <v>0</v>
      </c>
      <c r="R8" s="32">
        <v>54</v>
      </c>
      <c r="S8" s="32">
        <f>IFERROR(VLOOKUP(B8,[1]!Таблица2[#All],23,0),0)</f>
        <v>0</v>
      </c>
      <c r="T8" s="32">
        <v>2.12</v>
      </c>
      <c r="U8" s="32">
        <f>IFERROR(VLOOKUP(B8,[1]!Таблица2[#All],24,0),0)</f>
        <v>0</v>
      </c>
      <c r="V8" s="32">
        <v>26.6</v>
      </c>
      <c r="W8" s="32">
        <f>IFERROR(VLOOKUP(B8,[1]!Таблица2[#All],21,0),0)</f>
        <v>0</v>
      </c>
      <c r="X8" s="32">
        <v>42.3</v>
      </c>
      <c r="Y8" s="32">
        <f>IFERROR(VLOOKUP(B8,[1]!Таблица2[#All],22,0),0)</f>
        <v>0</v>
      </c>
      <c r="Z8" s="32">
        <v>0.3</v>
      </c>
      <c r="AA8" s="30">
        <f>IFERROR(VLOOKUP(B8,[1]!Таблица2[#All],25,0),0)</f>
        <v>0</v>
      </c>
    </row>
    <row r="9" spans="1:27" s="40" customFormat="1" x14ac:dyDescent="0.3">
      <c r="A9" s="41" t="s">
        <v>80</v>
      </c>
      <c r="B9" s="33" t="s">
        <v>18</v>
      </c>
      <c r="C9" s="53" t="s">
        <v>105</v>
      </c>
      <c r="D9" s="33" t="s">
        <v>107</v>
      </c>
      <c r="E9" s="33" t="s">
        <v>64</v>
      </c>
      <c r="F9" s="32">
        <v>0.81</v>
      </c>
      <c r="G9" s="36">
        <f>IFERROR(VLOOKUP(B9,[1]!Таблица2[#All],3,0),0)</f>
        <v>0</v>
      </c>
      <c r="H9" s="32">
        <v>0.1</v>
      </c>
      <c r="I9" s="32">
        <f>IFERROR(VLOOKUP(B9,[1]!Таблица2[#All],4,0),0)*10000</f>
        <v>0</v>
      </c>
      <c r="J9" s="32">
        <v>44</v>
      </c>
      <c r="K9" s="32">
        <f>IFERROR(VLOOKUP(B9,[1]!Таблица2[#All],16,0),0)</f>
        <v>0</v>
      </c>
      <c r="L9" s="32">
        <v>87.6</v>
      </c>
      <c r="M9" s="32">
        <f>IFERROR(VLOOKUP(B9,[1]!Таблица2[#All],14,0),0)</f>
        <v>0</v>
      </c>
      <c r="N9" s="32">
        <v>98</v>
      </c>
      <c r="O9" s="32">
        <f>IFERROR(VLOOKUP(B9,[1]!Таблица2[#All],15,0),0)</f>
        <v>0</v>
      </c>
      <c r="P9" s="32">
        <f>IFERROR(VLOOKUP(B9,$A$73:$B$115,2,0),0)</f>
        <v>0</v>
      </c>
      <c r="Q9" s="32">
        <f>IFERROR(VLOOKUP(B9,$A$24:$B$68,2,0),0)</f>
        <v>0</v>
      </c>
      <c r="R9" s="32">
        <v>65.8</v>
      </c>
      <c r="S9" s="32">
        <f>IFERROR(VLOOKUP(B9,[1]!Таблица2[#All],23,0),0)</f>
        <v>0</v>
      </c>
      <c r="T9" s="32">
        <v>1</v>
      </c>
      <c r="U9" s="32">
        <f>IFERROR(VLOOKUP(B9,[1]!Таблица2[#All],24,0),0)</f>
        <v>0</v>
      </c>
      <c r="V9" s="32">
        <v>5</v>
      </c>
      <c r="W9" s="32">
        <f>IFERROR(VLOOKUP(B9,[1]!Таблица2[#All],21,0),0)</f>
        <v>0</v>
      </c>
      <c r="X9" s="32">
        <v>14.5</v>
      </c>
      <c r="Y9" s="32">
        <f>IFERROR(VLOOKUP(B9,[1]!Таблица2[#All],22,0),0)</f>
        <v>0</v>
      </c>
      <c r="Z9" s="32">
        <v>1.4</v>
      </c>
      <c r="AA9" s="30">
        <f>IFERROR(VLOOKUP(B9,[1]!Таблица2[#All],25,0),0)</f>
        <v>0</v>
      </c>
    </row>
    <row r="10" spans="1:27" x14ac:dyDescent="0.3">
      <c r="A10" s="41">
        <v>5.3</v>
      </c>
      <c r="B10" s="33"/>
      <c r="C10" s="53" t="s">
        <v>106</v>
      </c>
      <c r="D10" s="33" t="s">
        <v>61</v>
      </c>
      <c r="E10" s="33" t="s">
        <v>79</v>
      </c>
      <c r="F10" s="32">
        <v>0.65600000000000003</v>
      </c>
      <c r="G10" s="36"/>
      <c r="H10" s="32">
        <v>0.5</v>
      </c>
      <c r="I10" s="32"/>
      <c r="J10" s="32">
        <v>105</v>
      </c>
      <c r="K10" s="32"/>
      <c r="L10" s="32">
        <v>80.3</v>
      </c>
      <c r="M10" s="32"/>
      <c r="N10" s="32">
        <v>81.739999999999995</v>
      </c>
      <c r="O10" s="32"/>
      <c r="P10" s="32"/>
      <c r="Q10" s="32"/>
      <c r="R10" s="54">
        <v>0</v>
      </c>
      <c r="S10" s="54"/>
      <c r="T10" s="54">
        <v>0</v>
      </c>
      <c r="U10" s="32"/>
      <c r="V10" s="32">
        <v>95.6</v>
      </c>
      <c r="W10" s="32"/>
      <c r="X10" s="32">
        <v>100</v>
      </c>
      <c r="Y10" s="32"/>
      <c r="Z10" s="32">
        <v>0</v>
      </c>
      <c r="AA10" s="30"/>
    </row>
    <row r="11" spans="1:27" s="40" customFormat="1" x14ac:dyDescent="0.3">
      <c r="A11" s="39" t="s">
        <v>78</v>
      </c>
      <c r="B11" s="33" t="s">
        <v>0</v>
      </c>
      <c r="C11" s="53" t="s">
        <v>104</v>
      </c>
      <c r="D11" s="33" t="s">
        <v>108</v>
      </c>
      <c r="E11" s="34" t="s">
        <v>57</v>
      </c>
      <c r="F11" s="32">
        <v>0.74</v>
      </c>
      <c r="G11" s="36">
        <f>IFERROR(VLOOKUP(B11,[1]!Таблица2[#All],3,0),0)</f>
        <v>0</v>
      </c>
      <c r="H11" s="32">
        <v>10</v>
      </c>
      <c r="I11" s="32">
        <f>IFERROR(VLOOKUP(B11,[1]!Таблица2[#All],4,0),0)*10000</f>
        <v>0</v>
      </c>
      <c r="J11" s="32">
        <v>56.2</v>
      </c>
      <c r="K11" s="32">
        <f>IFERROR(VLOOKUP(B11,[1]!Таблица2[#All],16,0),0)</f>
        <v>0</v>
      </c>
      <c r="L11" s="32">
        <v>81.7</v>
      </c>
      <c r="M11" s="32">
        <f>IFERROR(VLOOKUP(B11,[1]!Таблица2[#All],14,0),0)</f>
        <v>0</v>
      </c>
      <c r="N11" s="32">
        <v>92.5</v>
      </c>
      <c r="O11" s="32">
        <f>IFERROR(VLOOKUP(B11,[1]!Таблица2[#All],15,0),0)</f>
        <v>0</v>
      </c>
      <c r="P11" s="32"/>
      <c r="Q11" s="32"/>
      <c r="R11" s="32">
        <v>26.2</v>
      </c>
      <c r="S11" s="32">
        <f>IFERROR(VLOOKUP(B11,[1]!Таблица2[#All],23,0),0)</f>
        <v>0</v>
      </c>
      <c r="T11" s="32">
        <v>0.9</v>
      </c>
      <c r="U11" s="32">
        <f>IFERROR(VLOOKUP(B11,[1]!Таблица2[#All],24,0),0)</f>
        <v>0</v>
      </c>
      <c r="V11" s="32">
        <v>32</v>
      </c>
      <c r="W11" s="32">
        <f>IFERROR(VLOOKUP(B11,[1]!Таблица2[#All],21,0),0)</f>
        <v>0</v>
      </c>
      <c r="X11" s="32">
        <v>53.2</v>
      </c>
      <c r="Y11" s="32">
        <f>IFERROR(VLOOKUP(B11,[1]!Таблица2[#All],22,0),0)</f>
        <v>0</v>
      </c>
      <c r="Z11" s="32">
        <v>23.3</v>
      </c>
      <c r="AA11" s="30">
        <f>IFERROR(VLOOKUP(B11,[1]!Таблица2[#All],25,0),0)</f>
        <v>0</v>
      </c>
    </row>
    <row r="12" spans="1:27" x14ac:dyDescent="0.3">
      <c r="A12" s="33">
        <v>7</v>
      </c>
      <c r="B12" s="33" t="s">
        <v>6</v>
      </c>
      <c r="C12" s="53" t="s">
        <v>113</v>
      </c>
      <c r="D12" s="34" t="s">
        <v>114</v>
      </c>
      <c r="E12" s="34" t="s">
        <v>77</v>
      </c>
      <c r="F12" s="32">
        <v>0.65</v>
      </c>
      <c r="G12" s="35">
        <f>IFERROR(VLOOKUP(B12,[1]!Таблица2[#All],3,0),0)</f>
        <v>0</v>
      </c>
      <c r="H12" s="32">
        <v>40</v>
      </c>
      <c r="I12" s="32">
        <f>IFERROR(VLOOKUP(B12,[1]!Таблица2[#All],4,0),0)*10000</f>
        <v>0</v>
      </c>
      <c r="J12" s="32">
        <v>122</v>
      </c>
      <c r="K12" s="32">
        <f>IFERROR(VLOOKUP(B12,[1]!Таблица2[#All],16,0),0)</f>
        <v>0</v>
      </c>
      <c r="L12" s="32">
        <v>82.6</v>
      </c>
      <c r="M12" s="32">
        <f>IFERROR(VLOOKUP(B12,[1]!Таблица2[#All],14,0),0)</f>
        <v>0</v>
      </c>
      <c r="N12" s="32">
        <v>96.1</v>
      </c>
      <c r="O12" s="32">
        <f>IFERROR(VLOOKUP(B12,[1]!Таблица2[#All],15,0),0)</f>
        <v>0</v>
      </c>
      <c r="P12" s="32">
        <f>IFERROR(VLOOKUP(B12,$A$73:$B$115,2,0),0)</f>
        <v>0</v>
      </c>
      <c r="Q12" s="32">
        <f>IFERROR(VLOOKUP(B12,$A$24:$B$68,2,0),0)</f>
        <v>2</v>
      </c>
      <c r="R12" s="32">
        <v>0.1</v>
      </c>
      <c r="S12" s="32">
        <f>IFERROR(VLOOKUP(B12,[1]!Таблица2[#All],23,0),0)</f>
        <v>0</v>
      </c>
      <c r="T12" s="32">
        <v>0.1</v>
      </c>
      <c r="U12" s="32">
        <f>IFERROR(VLOOKUP(B12,[1]!Таблица2[#All],24,0),0)</f>
        <v>0</v>
      </c>
      <c r="V12" s="32">
        <v>9.36</v>
      </c>
      <c r="W12" s="32">
        <f>IFERROR(VLOOKUP(B12,[1]!Таблица2[#All],21,0),0)</f>
        <v>0</v>
      </c>
      <c r="X12" s="32">
        <v>98.6</v>
      </c>
      <c r="Y12" s="32">
        <f>IFERROR(VLOOKUP(B12,[1]!Таблица2[#All],22,0),0)</f>
        <v>0</v>
      </c>
      <c r="Z12" s="32">
        <v>53</v>
      </c>
      <c r="AA12" s="30">
        <f>IFERROR(VLOOKUP(B12,[1]!Таблица2[#All],25,0),0)</f>
        <v>0</v>
      </c>
    </row>
    <row r="13" spans="1:27" x14ac:dyDescent="0.3">
      <c r="A13" s="33">
        <v>8</v>
      </c>
      <c r="B13" s="33" t="s">
        <v>5</v>
      </c>
      <c r="C13" s="53" t="s">
        <v>111</v>
      </c>
      <c r="D13" s="34" t="s">
        <v>112</v>
      </c>
      <c r="E13" s="34" t="s">
        <v>76</v>
      </c>
      <c r="F13" s="32">
        <v>0.78200000000000003</v>
      </c>
      <c r="G13" s="35">
        <f>IFERROR(VLOOKUP(B13,[1]!Таблица2[#All],3,0),0)</f>
        <v>0</v>
      </c>
      <c r="H13" s="32">
        <v>15</v>
      </c>
      <c r="I13" s="32">
        <f>IFERROR(VLOOKUP(B13,[1]!Таблица2[#All],4,0),0)*10000</f>
        <v>0</v>
      </c>
      <c r="J13" s="32">
        <v>16.399999999999999</v>
      </c>
      <c r="K13" s="32">
        <f>IFERROR(VLOOKUP(B13,[1]!Таблица2[#All],16,0),0)</f>
        <v>0</v>
      </c>
      <c r="L13" s="32">
        <v>77.900000000000006</v>
      </c>
      <c r="M13" s="32">
        <f>IFERROR(VLOOKUP(B13,[1]!Таблица2[#All],14,0),0)</f>
        <v>0</v>
      </c>
      <c r="N13" s="32">
        <v>86.9</v>
      </c>
      <c r="O13" s="32">
        <f>IFERROR(VLOOKUP(B13,[1]!Таблица2[#All],15,0),0)</f>
        <v>0</v>
      </c>
      <c r="P13" s="32">
        <f>IFERROR(VLOOKUP(B13,$A$73:$B$115,2,0),0)</f>
        <v>0</v>
      </c>
      <c r="Q13" s="32">
        <f>IFERROR(VLOOKUP(B13,$A$24:$B$68,2,0),0)</f>
        <v>0</v>
      </c>
      <c r="R13" s="32">
        <v>37.799999999999997</v>
      </c>
      <c r="S13" s="32">
        <f>IFERROR(VLOOKUP(B13,[1]!Таблица2[#All],23,0),0)</f>
        <v>0</v>
      </c>
      <c r="T13" s="32">
        <v>1.1000000000000001</v>
      </c>
      <c r="U13" s="32">
        <f>IFERROR(VLOOKUP(B13,[1]!Таблица2[#All],24,0),0)</f>
        <v>0</v>
      </c>
      <c r="V13" s="32">
        <v>0.1</v>
      </c>
      <c r="W13" s="32">
        <f>IFERROR(VLOOKUP(B13,[1]!Таблица2[#All],21,0),0)</f>
        <v>0</v>
      </c>
      <c r="X13" s="32">
        <v>21.6</v>
      </c>
      <c r="Y13" s="32">
        <f>IFERROR(VLOOKUP(B13,[1]!Таблица2[#All],22,0),0)</f>
        <v>0</v>
      </c>
      <c r="Z13" s="32">
        <v>11.6</v>
      </c>
      <c r="AA13" s="30">
        <f>IFERROR(VLOOKUP(B13,[1]!Таблица2[#All],25,0),0)</f>
        <v>0</v>
      </c>
    </row>
    <row r="14" spans="1:27" s="38" customFormat="1" x14ac:dyDescent="0.3">
      <c r="A14" s="33">
        <v>9</v>
      </c>
      <c r="B14" s="33" t="s">
        <v>7</v>
      </c>
      <c r="C14" s="53" t="s">
        <v>109</v>
      </c>
      <c r="D14" s="33" t="s">
        <v>50</v>
      </c>
      <c r="E14" s="33" t="s">
        <v>50</v>
      </c>
      <c r="F14" s="32">
        <v>0.70099999999999996</v>
      </c>
      <c r="G14" s="36">
        <f>IFERROR(VLOOKUP(B14,[1]!Таблица2[#All],3,0),0)</f>
        <v>0</v>
      </c>
      <c r="H14" s="32">
        <v>0.3</v>
      </c>
      <c r="I14" s="32">
        <f>IFERROR(VLOOKUP(B14,[1]!Таблица2[#All],4,0),0)*10000</f>
        <v>0</v>
      </c>
      <c r="J14" s="32">
        <v>33.9</v>
      </c>
      <c r="K14" s="32">
        <f>IFERROR(VLOOKUP(B14,[1]!Таблица2[#All],16,0),0)</f>
        <v>0</v>
      </c>
      <c r="L14" s="32">
        <v>93.9</v>
      </c>
      <c r="M14" s="32">
        <f>IFERROR(VLOOKUP(B14,[1]!Таблица2[#All],14,0),0)</f>
        <v>0</v>
      </c>
      <c r="N14" s="32">
        <v>96.8</v>
      </c>
      <c r="O14" s="32">
        <f>IFERROR(VLOOKUP(B14,[1]!Таблица2[#All],15,0),0)</f>
        <v>0</v>
      </c>
      <c r="P14" s="32">
        <f>IFERROR(VLOOKUP(B14,$A$73:$B$115,2,0),0)</f>
        <v>0</v>
      </c>
      <c r="Q14" s="32">
        <f>IFERROR(VLOOKUP(B14,$A$24:$B$68,2,0),0)</f>
        <v>0</v>
      </c>
      <c r="R14" s="32">
        <v>0</v>
      </c>
      <c r="S14" s="32">
        <f>IFERROR(VLOOKUP(B14,[1]!Таблица2[#All],23,0),0)</f>
        <v>0</v>
      </c>
      <c r="T14" s="32">
        <v>0</v>
      </c>
      <c r="U14" s="32">
        <f>IFERROR(VLOOKUP(B14,[1]!Таблица2[#All],24,0),0)</f>
        <v>0</v>
      </c>
      <c r="V14" s="32">
        <v>4.2</v>
      </c>
      <c r="W14" s="32">
        <f>IFERROR(VLOOKUP(B14,[1]!Таблица2[#All],21,0),0)</f>
        <v>0</v>
      </c>
      <c r="X14" s="32">
        <v>25</v>
      </c>
      <c r="Y14" s="32">
        <f>IFERROR(VLOOKUP(B14,[1]!Таблица2[#All],22,0),0)</f>
        <v>0</v>
      </c>
      <c r="Z14" s="32">
        <v>0</v>
      </c>
      <c r="AA14" s="37">
        <f>IFERROR(VLOOKUP(B14,[1]!Таблица2[#All],25,0),0)</f>
        <v>0</v>
      </c>
    </row>
    <row r="15" spans="1:27" s="38" customFormat="1" x14ac:dyDescent="0.3">
      <c r="A15" s="33">
        <v>10</v>
      </c>
      <c r="B15" s="33" t="s">
        <v>8</v>
      </c>
      <c r="C15" s="53" t="s">
        <v>110</v>
      </c>
      <c r="D15" s="33" t="s">
        <v>48</v>
      </c>
      <c r="E15" s="33" t="s">
        <v>48</v>
      </c>
      <c r="F15" s="32">
        <v>0.70099999999999996</v>
      </c>
      <c r="G15" s="36">
        <f>IFERROR(VLOOKUP(B15,[1]!Таблица2[#All],3,0),0)</f>
        <v>0</v>
      </c>
      <c r="H15" s="32">
        <v>0.3</v>
      </c>
      <c r="I15" s="32">
        <f>IFERROR(VLOOKUP(B15,[1]!Таблица2[#All],4,0),0)*10000</f>
        <v>0</v>
      </c>
      <c r="J15" s="32">
        <v>35.200000000000003</v>
      </c>
      <c r="K15" s="32">
        <f>IFERROR(VLOOKUP(B15,[1]!Таблица2[#All],16,0),0)</f>
        <v>0</v>
      </c>
      <c r="L15" s="32">
        <v>94</v>
      </c>
      <c r="M15" s="32">
        <f>IFERROR(VLOOKUP(B15,[1]!Таблица2[#All],14,0),0)</f>
        <v>0</v>
      </c>
      <c r="N15" s="32">
        <v>96.9</v>
      </c>
      <c r="O15" s="32">
        <f>IFERROR(VLOOKUP(B15,[1]!Таблица2[#All],15,0),0)</f>
        <v>0</v>
      </c>
      <c r="P15" s="32">
        <f>IFERROR(VLOOKUP(B15,$A$73:$B$115,2,0),0)</f>
        <v>0</v>
      </c>
      <c r="Q15" s="32">
        <f>IFERROR(VLOOKUP(B15,$A$24:$B$68,2,0),0)</f>
        <v>0</v>
      </c>
      <c r="R15" s="32">
        <v>0</v>
      </c>
      <c r="S15" s="32">
        <f>IFERROR(VLOOKUP(B15,[1]!Таблица2[#All],23,0),0)</f>
        <v>0</v>
      </c>
      <c r="T15" s="32">
        <v>0</v>
      </c>
      <c r="U15" s="32">
        <f>IFERROR(VLOOKUP(B15,[1]!Таблица2[#All],24,0),0)</f>
        <v>0</v>
      </c>
      <c r="V15" s="32">
        <v>3.6</v>
      </c>
      <c r="W15" s="32">
        <f>IFERROR(VLOOKUP(B15,[1]!Таблица2[#All],21,0),0)</f>
        <v>0</v>
      </c>
      <c r="X15" s="32">
        <v>23.9</v>
      </c>
      <c r="Y15" s="32">
        <f>IFERROR(VLOOKUP(B15,[1]!Таблица2[#All],22,0),0)</f>
        <v>0</v>
      </c>
      <c r="Z15" s="32">
        <v>0</v>
      </c>
      <c r="AA15" s="37">
        <f>IFERROR(VLOOKUP(B15,[1]!Таблица2[#All],25,0),0)</f>
        <v>0</v>
      </c>
    </row>
    <row r="16" spans="1:27" hidden="1" x14ac:dyDescent="0.3">
      <c r="A16" s="29">
        <v>23</v>
      </c>
      <c r="B16" s="29"/>
      <c r="C16" s="29"/>
      <c r="D16" s="29"/>
      <c r="E16" s="29" t="s">
        <v>30</v>
      </c>
      <c r="F16" s="28">
        <v>0.60799999999999998</v>
      </c>
      <c r="G16" s="27"/>
      <c r="H16" s="24">
        <v>176</v>
      </c>
      <c r="I16" s="26"/>
      <c r="J16" s="24">
        <v>143</v>
      </c>
      <c r="K16" s="26"/>
      <c r="L16" s="24">
        <v>78.3</v>
      </c>
      <c r="M16" s="23"/>
      <c r="N16" s="24">
        <v>103.84</v>
      </c>
      <c r="O16" s="23"/>
      <c r="P16" s="25">
        <f>IFERROR(VLOOKUP(B16,$A$73:$B$115,2,0),0)</f>
        <v>0</v>
      </c>
      <c r="Q16" s="25">
        <f>IFERROR(VLOOKUP(B16,$A$24:$B$68,2,0),0)</f>
        <v>0</v>
      </c>
      <c r="R16" s="24">
        <v>2.1</v>
      </c>
      <c r="S16" s="23"/>
      <c r="T16" s="24">
        <v>0.1</v>
      </c>
      <c r="U16" s="23"/>
      <c r="V16" s="24">
        <v>80.680000000000007</v>
      </c>
      <c r="W16" s="23"/>
      <c r="X16" s="24">
        <v>100</v>
      </c>
      <c r="Y16" s="24"/>
      <c r="Z16" s="24">
        <v>64.2</v>
      </c>
      <c r="AA16" s="23"/>
    </row>
    <row r="17" spans="1:27" hidden="1" x14ac:dyDescent="0.3">
      <c r="A17" s="8"/>
      <c r="B17" s="8"/>
      <c r="C17" s="8"/>
      <c r="D17" s="8"/>
      <c r="E17" s="8"/>
      <c r="F17" s="22"/>
      <c r="G17" s="21"/>
      <c r="H17" s="18"/>
      <c r="I17" s="20"/>
      <c r="J17" s="18"/>
      <c r="K17" s="20"/>
      <c r="L17" s="18"/>
      <c r="M17" s="17"/>
      <c r="N17" s="18"/>
      <c r="O17" s="17"/>
      <c r="P17" s="19"/>
      <c r="Q17" s="19"/>
      <c r="R17" s="18"/>
      <c r="S17" s="17"/>
      <c r="T17" s="18"/>
      <c r="U17" s="17"/>
      <c r="V17" s="18"/>
      <c r="W17" s="17"/>
      <c r="X17" s="18"/>
      <c r="Y17" s="18"/>
      <c r="Z17" s="18"/>
      <c r="AA17" s="17"/>
    </row>
    <row r="18" spans="1:27" hidden="1" x14ac:dyDescent="0.3">
      <c r="A18" s="8"/>
      <c r="B18" s="8"/>
      <c r="C18" s="8"/>
      <c r="D18" s="8"/>
      <c r="E18" s="8"/>
      <c r="F18" s="22"/>
      <c r="G18" s="21"/>
      <c r="H18" s="18"/>
      <c r="I18" s="20"/>
      <c r="J18" s="18"/>
      <c r="K18" s="20"/>
      <c r="L18" s="18"/>
      <c r="M18" s="17"/>
      <c r="N18" s="18"/>
      <c r="O18" s="17"/>
      <c r="P18" s="19"/>
      <c r="Q18" s="19"/>
      <c r="R18" s="18"/>
      <c r="S18" s="17"/>
      <c r="T18" s="18"/>
      <c r="U18" s="17"/>
      <c r="V18" s="18"/>
      <c r="W18" s="17"/>
      <c r="X18" s="18"/>
      <c r="Y18" s="18"/>
      <c r="Z18" s="18"/>
      <c r="AA18" s="17"/>
    </row>
    <row r="19" spans="1:27" hidden="1" x14ac:dyDescent="0.3">
      <c r="A19" s="8"/>
      <c r="B19" s="8"/>
      <c r="C19" s="8"/>
      <c r="D19" s="8"/>
      <c r="E19" s="8"/>
      <c r="F19" s="22"/>
      <c r="G19" s="21"/>
      <c r="H19" s="18"/>
      <c r="I19" s="20"/>
      <c r="J19" s="18"/>
      <c r="K19" s="20"/>
      <c r="L19" s="18"/>
      <c r="M19" s="17"/>
      <c r="N19" s="18"/>
      <c r="O19" s="17"/>
      <c r="P19" s="19"/>
      <c r="Q19" s="19"/>
      <c r="R19" s="18"/>
      <c r="S19" s="17"/>
      <c r="T19" s="18"/>
      <c r="U19" s="17"/>
      <c r="V19" s="18"/>
      <c r="W19" s="17"/>
      <c r="X19" s="18"/>
      <c r="Y19" s="18"/>
      <c r="Z19" s="18"/>
      <c r="AA19" s="17"/>
    </row>
    <row r="20" spans="1:27" hidden="1" x14ac:dyDescent="0.3">
      <c r="A20" s="16"/>
      <c r="B20" s="16"/>
      <c r="C20" s="16"/>
      <c r="D20" s="16"/>
      <c r="E20" s="48" t="s">
        <v>75</v>
      </c>
      <c r="F20" s="48"/>
      <c r="G20" s="48"/>
      <c r="H20" s="48"/>
      <c r="I20" s="48"/>
    </row>
    <row r="21" spans="1:27" hidden="1" x14ac:dyDescent="0.3">
      <c r="A21" s="49" t="s">
        <v>74</v>
      </c>
      <c r="B21" s="49"/>
      <c r="C21" s="42"/>
      <c r="D21" s="42"/>
      <c r="E21" s="15" t="s">
        <v>73</v>
      </c>
      <c r="F21" s="12" t="s">
        <v>72</v>
      </c>
      <c r="G21" s="11"/>
      <c r="H21" s="11"/>
      <c r="I21" s="11"/>
    </row>
    <row r="22" spans="1:27" ht="14.4" hidden="1" x14ac:dyDescent="0.3">
      <c r="A22" s="5" t="s">
        <v>28</v>
      </c>
      <c r="B22" s="7" t="s">
        <v>27</v>
      </c>
      <c r="C22" s="7"/>
      <c r="D22" s="7"/>
      <c r="E22" s="13" t="s">
        <v>71</v>
      </c>
      <c r="F22" s="12" t="s">
        <v>70</v>
      </c>
      <c r="G22" s="11"/>
      <c r="H22" s="11"/>
      <c r="I22" s="11"/>
      <c r="P22" s="14"/>
    </row>
    <row r="23" spans="1:27" ht="14.4" hidden="1" x14ac:dyDescent="0.3">
      <c r="A23" s="6" t="s">
        <v>26</v>
      </c>
      <c r="B23" s="5"/>
      <c r="C23" s="5"/>
      <c r="D23" s="5"/>
      <c r="E23" s="9" t="s">
        <v>69</v>
      </c>
      <c r="F23" s="46" t="s">
        <v>68</v>
      </c>
      <c r="G23" s="47"/>
      <c r="H23" s="47"/>
      <c r="I23" s="47"/>
      <c r="P23" s="14"/>
    </row>
    <row r="24" spans="1:27" ht="14.4" hidden="1" x14ac:dyDescent="0.3">
      <c r="A24" s="3" t="s">
        <v>25</v>
      </c>
      <c r="B24" s="2">
        <v>0</v>
      </c>
      <c r="C24" s="2"/>
      <c r="D24" s="2"/>
      <c r="E24" s="13" t="s">
        <v>67</v>
      </c>
      <c r="F24" s="46"/>
      <c r="G24" s="47"/>
      <c r="H24" s="47"/>
      <c r="I24" s="47"/>
    </row>
    <row r="25" spans="1:27" ht="14.4" hidden="1" x14ac:dyDescent="0.3">
      <c r="A25" s="3" t="s">
        <v>24</v>
      </c>
      <c r="B25" s="2">
        <v>0</v>
      </c>
      <c r="C25" s="2"/>
      <c r="D25" s="2"/>
      <c r="E25" s="13" t="s">
        <v>66</v>
      </c>
      <c r="F25" s="46"/>
      <c r="G25" s="47"/>
      <c r="H25" s="47"/>
      <c r="I25" s="47"/>
    </row>
    <row r="26" spans="1:27" ht="14.4" hidden="1" x14ac:dyDescent="0.3">
      <c r="A26" s="3" t="s">
        <v>23</v>
      </c>
      <c r="B26" s="2">
        <v>0</v>
      </c>
      <c r="C26" s="2"/>
      <c r="D26" s="2"/>
      <c r="E26" s="13" t="s">
        <v>65</v>
      </c>
      <c r="F26" s="46"/>
      <c r="G26" s="47"/>
      <c r="H26" s="47"/>
      <c r="I26" s="47"/>
    </row>
    <row r="27" spans="1:27" ht="14.4" hidden="1" x14ac:dyDescent="0.3">
      <c r="A27" s="3" t="s">
        <v>22</v>
      </c>
      <c r="B27" s="2">
        <v>0</v>
      </c>
      <c r="C27" s="2"/>
      <c r="D27" s="2"/>
      <c r="E27" s="13" t="s">
        <v>64</v>
      </c>
      <c r="F27" s="46"/>
      <c r="G27" s="47"/>
      <c r="H27" s="47"/>
      <c r="I27" s="47"/>
    </row>
    <row r="28" spans="1:27" ht="14.4" hidden="1" x14ac:dyDescent="0.3">
      <c r="A28" s="3" t="s">
        <v>21</v>
      </c>
      <c r="B28" s="2">
        <v>0</v>
      </c>
      <c r="C28" s="2"/>
      <c r="D28" s="2"/>
      <c r="E28" s="13" t="s">
        <v>63</v>
      </c>
      <c r="F28" s="46"/>
      <c r="G28" s="47"/>
      <c r="H28" s="47"/>
      <c r="I28" s="47"/>
    </row>
    <row r="29" spans="1:27" ht="14.4" hidden="1" x14ac:dyDescent="0.3">
      <c r="A29" s="3" t="s">
        <v>20</v>
      </c>
      <c r="B29" s="2">
        <v>0</v>
      </c>
      <c r="C29" s="2"/>
      <c r="D29" s="2"/>
      <c r="E29" s="13" t="s">
        <v>62</v>
      </c>
      <c r="F29" s="46"/>
      <c r="G29" s="47"/>
      <c r="H29" s="47"/>
      <c r="I29" s="47"/>
    </row>
    <row r="30" spans="1:27" ht="14.4" hidden="1" x14ac:dyDescent="0.3">
      <c r="A30" s="3" t="s">
        <v>19</v>
      </c>
      <c r="B30" s="2">
        <v>0</v>
      </c>
      <c r="C30" s="2"/>
      <c r="D30" s="2"/>
      <c r="E30" s="13" t="s">
        <v>61</v>
      </c>
      <c r="F30" s="46" t="s">
        <v>60</v>
      </c>
      <c r="G30" s="47"/>
      <c r="H30" s="47"/>
      <c r="I30" s="47"/>
    </row>
    <row r="31" spans="1:27" ht="14.4" hidden="1" x14ac:dyDescent="0.3">
      <c r="A31" s="3" t="s">
        <v>18</v>
      </c>
      <c r="B31" s="2">
        <v>0</v>
      </c>
      <c r="C31" s="2"/>
      <c r="D31" s="2"/>
      <c r="E31" s="13" t="s">
        <v>59</v>
      </c>
      <c r="F31" s="46" t="s">
        <v>58</v>
      </c>
      <c r="G31" s="47"/>
      <c r="H31" s="47"/>
      <c r="I31" s="47"/>
    </row>
    <row r="32" spans="1:27" ht="14.4" hidden="1" x14ac:dyDescent="0.3">
      <c r="A32" s="3"/>
      <c r="B32" s="2"/>
      <c r="C32" s="2"/>
      <c r="D32" s="2"/>
      <c r="E32" s="9" t="s">
        <v>57</v>
      </c>
      <c r="F32" s="46" t="s">
        <v>56</v>
      </c>
      <c r="G32" s="46"/>
      <c r="H32" s="46"/>
      <c r="I32" s="46"/>
    </row>
    <row r="33" spans="1:9" ht="14.4" hidden="1" x14ac:dyDescent="0.3">
      <c r="A33" s="3"/>
      <c r="B33" s="2"/>
      <c r="C33" s="2"/>
      <c r="D33" s="2"/>
      <c r="E33" s="9" t="s">
        <v>55</v>
      </c>
      <c r="F33" s="46" t="s">
        <v>54</v>
      </c>
      <c r="G33" s="46"/>
      <c r="H33" s="46"/>
      <c r="I33" s="46"/>
    </row>
    <row r="34" spans="1:9" ht="14.4" hidden="1" x14ac:dyDescent="0.3">
      <c r="A34" s="3" t="s">
        <v>17</v>
      </c>
      <c r="B34" s="2">
        <v>1</v>
      </c>
      <c r="C34" s="2"/>
      <c r="D34" s="2"/>
      <c r="E34" s="13" t="s">
        <v>53</v>
      </c>
      <c r="F34" s="46" t="s">
        <v>51</v>
      </c>
      <c r="G34" s="47"/>
      <c r="H34" s="47"/>
      <c r="I34" s="47"/>
    </row>
    <row r="35" spans="1:9" ht="14.4" hidden="1" x14ac:dyDescent="0.3">
      <c r="A35" s="3" t="s">
        <v>16</v>
      </c>
      <c r="B35" s="2">
        <v>0</v>
      </c>
      <c r="C35" s="2"/>
      <c r="D35" s="2"/>
      <c r="E35" s="13" t="s">
        <v>52</v>
      </c>
      <c r="F35" s="46" t="s">
        <v>51</v>
      </c>
      <c r="G35" s="47"/>
      <c r="H35" s="47"/>
      <c r="I35" s="47"/>
    </row>
    <row r="36" spans="1:9" ht="14.4" hidden="1" x14ac:dyDescent="0.3">
      <c r="A36" s="3" t="s">
        <v>15</v>
      </c>
      <c r="B36" s="2">
        <v>0</v>
      </c>
      <c r="C36" s="2"/>
      <c r="D36" s="2"/>
      <c r="E36" s="13" t="s">
        <v>50</v>
      </c>
      <c r="F36" s="46" t="s">
        <v>49</v>
      </c>
      <c r="G36" s="47"/>
      <c r="H36" s="47"/>
      <c r="I36" s="47"/>
    </row>
    <row r="37" spans="1:9" ht="14.4" hidden="1" x14ac:dyDescent="0.3">
      <c r="A37" s="3" t="s">
        <v>14</v>
      </c>
      <c r="B37" s="2">
        <v>0</v>
      </c>
      <c r="C37" s="2"/>
      <c r="D37" s="2"/>
      <c r="E37" s="13" t="s">
        <v>48</v>
      </c>
      <c r="F37" s="46"/>
      <c r="G37" s="47"/>
      <c r="H37" s="47"/>
      <c r="I37" s="47"/>
    </row>
    <row r="38" spans="1:9" ht="14.4" hidden="1" x14ac:dyDescent="0.3">
      <c r="A38" s="3" t="s">
        <v>13</v>
      </c>
      <c r="B38" s="2">
        <v>0</v>
      </c>
      <c r="C38" s="2"/>
      <c r="D38" s="2"/>
      <c r="E38" s="13" t="s">
        <v>47</v>
      </c>
      <c r="F38" s="51" t="s">
        <v>46</v>
      </c>
      <c r="G38" s="52"/>
      <c r="H38" s="52"/>
      <c r="I38" s="52"/>
    </row>
    <row r="39" spans="1:9" ht="14.4" hidden="1" x14ac:dyDescent="0.3">
      <c r="A39" s="3" t="s">
        <v>12</v>
      </c>
      <c r="B39" s="2">
        <v>0</v>
      </c>
      <c r="C39" s="2"/>
      <c r="D39" s="2"/>
      <c r="E39" s="9" t="s">
        <v>45</v>
      </c>
      <c r="F39" s="51"/>
      <c r="G39" s="52"/>
      <c r="H39" s="52"/>
      <c r="I39" s="52"/>
    </row>
    <row r="40" spans="1:9" ht="14.4" hidden="1" x14ac:dyDescent="0.3">
      <c r="A40" s="3" t="s">
        <v>11</v>
      </c>
      <c r="B40" s="2">
        <v>0</v>
      </c>
      <c r="C40" s="2"/>
      <c r="D40" s="2"/>
      <c r="E40" s="13" t="s">
        <v>44</v>
      </c>
      <c r="F40" s="46" t="s">
        <v>43</v>
      </c>
      <c r="G40" s="47"/>
      <c r="H40" s="47"/>
      <c r="I40" s="47"/>
    </row>
    <row r="41" spans="1:9" ht="14.4" hidden="1" x14ac:dyDescent="0.3">
      <c r="A41" s="3" t="s">
        <v>10</v>
      </c>
      <c r="B41" s="2">
        <v>0</v>
      </c>
      <c r="C41" s="2"/>
      <c r="D41" s="2"/>
      <c r="E41" s="9" t="s">
        <v>42</v>
      </c>
      <c r="F41" s="46" t="s">
        <v>31</v>
      </c>
      <c r="G41" s="47"/>
      <c r="H41" s="47"/>
      <c r="I41" s="47"/>
    </row>
    <row r="42" spans="1:9" ht="14.4" hidden="1" x14ac:dyDescent="0.3">
      <c r="A42" s="3" t="s">
        <v>9</v>
      </c>
      <c r="B42" s="2">
        <v>0</v>
      </c>
      <c r="C42" s="2"/>
      <c r="D42" s="2"/>
      <c r="E42" s="9" t="s">
        <v>41</v>
      </c>
      <c r="F42" s="46" t="s">
        <v>31</v>
      </c>
      <c r="G42" s="47"/>
      <c r="H42" s="47"/>
      <c r="I42" s="47"/>
    </row>
    <row r="43" spans="1:9" ht="14.4" hidden="1" x14ac:dyDescent="0.3">
      <c r="A43" s="3" t="s">
        <v>8</v>
      </c>
      <c r="B43" s="2">
        <v>0</v>
      </c>
      <c r="C43" s="2"/>
      <c r="D43" s="2"/>
      <c r="E43" s="13" t="s">
        <v>40</v>
      </c>
      <c r="F43" s="12" t="s">
        <v>39</v>
      </c>
      <c r="G43" s="11"/>
      <c r="H43" s="11"/>
      <c r="I43" s="11"/>
    </row>
    <row r="44" spans="1:9" ht="14.4" hidden="1" x14ac:dyDescent="0.3">
      <c r="A44" s="3" t="s">
        <v>7</v>
      </c>
      <c r="B44" s="2">
        <v>0</v>
      </c>
      <c r="C44" s="2"/>
      <c r="D44" s="2"/>
      <c r="E44" s="10" t="s">
        <v>38</v>
      </c>
      <c r="F44" s="46"/>
      <c r="G44" s="47"/>
      <c r="H44" s="47"/>
      <c r="I44" s="47"/>
    </row>
    <row r="45" spans="1:9" ht="14.4" hidden="1" x14ac:dyDescent="0.3">
      <c r="A45" s="3" t="s">
        <v>6</v>
      </c>
      <c r="B45" s="2">
        <v>2</v>
      </c>
      <c r="C45" s="2"/>
      <c r="D45" s="2"/>
      <c r="E45" s="10" t="s">
        <v>37</v>
      </c>
      <c r="F45" s="46"/>
      <c r="G45" s="47"/>
      <c r="H45" s="47"/>
      <c r="I45" s="47"/>
    </row>
    <row r="46" spans="1:9" ht="14.4" hidden="1" x14ac:dyDescent="0.3">
      <c r="A46" s="3" t="s">
        <v>5</v>
      </c>
      <c r="B46" s="2">
        <v>0</v>
      </c>
      <c r="C46" s="2"/>
      <c r="D46" s="2"/>
      <c r="E46" s="13" t="s">
        <v>36</v>
      </c>
      <c r="F46" s="12" t="s">
        <v>35</v>
      </c>
      <c r="G46" s="11"/>
      <c r="H46" s="11"/>
      <c r="I46" s="11"/>
    </row>
    <row r="47" spans="1:9" ht="14.4" hidden="1" x14ac:dyDescent="0.3">
      <c r="A47" s="3" t="s">
        <v>4</v>
      </c>
      <c r="B47" s="2">
        <v>0</v>
      </c>
      <c r="C47" s="2"/>
      <c r="D47" s="2"/>
      <c r="E47" s="10" t="s">
        <v>34</v>
      </c>
      <c r="F47" s="46"/>
      <c r="G47" s="47"/>
      <c r="H47" s="47"/>
      <c r="I47" s="47"/>
    </row>
    <row r="48" spans="1:9" ht="14.4" hidden="1" x14ac:dyDescent="0.3">
      <c r="A48" s="3" t="s">
        <v>3</v>
      </c>
      <c r="B48" s="2">
        <v>0.80000001192092896</v>
      </c>
      <c r="C48" s="2"/>
      <c r="D48" s="2"/>
      <c r="E48" s="10" t="s">
        <v>33</v>
      </c>
      <c r="F48" s="46"/>
      <c r="G48" s="47"/>
      <c r="H48" s="47"/>
      <c r="I48" s="47"/>
    </row>
    <row r="49" spans="1:9" ht="14.4" hidden="1" x14ac:dyDescent="0.3">
      <c r="A49" s="3" t="s">
        <v>2</v>
      </c>
      <c r="B49" s="2">
        <v>0</v>
      </c>
      <c r="C49" s="2"/>
      <c r="D49" s="2"/>
      <c r="E49" s="9" t="s">
        <v>32</v>
      </c>
      <c r="F49" s="46" t="s">
        <v>31</v>
      </c>
      <c r="G49" s="47"/>
      <c r="H49" s="47"/>
      <c r="I49" s="47"/>
    </row>
    <row r="50" spans="1:9" ht="14.4" hidden="1" x14ac:dyDescent="0.3">
      <c r="A50" s="3" t="s">
        <v>1</v>
      </c>
      <c r="B50" s="2">
        <v>1</v>
      </c>
      <c r="C50" s="2"/>
      <c r="D50" s="2"/>
      <c r="E50" s="8" t="s">
        <v>30</v>
      </c>
      <c r="F50" s="1" t="s">
        <v>29</v>
      </c>
    </row>
    <row r="51" spans="1:9" ht="14.4" x14ac:dyDescent="0.3">
      <c r="A51" s="3"/>
      <c r="B51" s="2"/>
      <c r="C51" s="2"/>
      <c r="D51" s="2"/>
    </row>
    <row r="52" spans="1:9" ht="14.4" x14ac:dyDescent="0.3">
      <c r="A52" s="3"/>
      <c r="B52" s="2"/>
      <c r="C52" s="2"/>
      <c r="D52" s="2"/>
    </row>
    <row r="53" spans="1:9" ht="14.4" x14ac:dyDescent="0.3">
      <c r="A53" s="3"/>
      <c r="B53" s="2"/>
      <c r="C53" s="2"/>
      <c r="D53" s="2"/>
    </row>
    <row r="54" spans="1:9" ht="14.4" x14ac:dyDescent="0.3">
      <c r="A54" s="3"/>
      <c r="B54" s="2"/>
      <c r="C54" s="2"/>
      <c r="D54" s="2"/>
    </row>
    <row r="55" spans="1:9" ht="14.4" x14ac:dyDescent="0.3">
      <c r="A55" s="3"/>
      <c r="B55" s="2"/>
      <c r="C55" s="2"/>
      <c r="D55" s="2"/>
    </row>
    <row r="56" spans="1:9" ht="14.4" x14ac:dyDescent="0.3">
      <c r="A56" s="3"/>
      <c r="B56" s="2"/>
      <c r="C56" s="2"/>
      <c r="D56" s="2"/>
    </row>
    <row r="57" spans="1:9" ht="14.4" x14ac:dyDescent="0.3">
      <c r="A57" s="3"/>
      <c r="B57" s="2"/>
      <c r="C57" s="2"/>
      <c r="D57" s="2"/>
    </row>
    <row r="58" spans="1:9" ht="14.4" x14ac:dyDescent="0.3">
      <c r="A58" s="3"/>
      <c r="B58" s="2"/>
      <c r="C58" s="2"/>
      <c r="D58" s="2"/>
    </row>
    <row r="59" spans="1:9" ht="14.4" x14ac:dyDescent="0.3">
      <c r="A59" s="3"/>
      <c r="B59" s="2"/>
      <c r="C59" s="2"/>
      <c r="D59" s="2"/>
    </row>
    <row r="60" spans="1:9" ht="14.4" x14ac:dyDescent="0.3">
      <c r="A60" s="3"/>
      <c r="B60" s="2"/>
      <c r="C60" s="2"/>
      <c r="D60" s="2"/>
    </row>
    <row r="61" spans="1:9" ht="14.4" x14ac:dyDescent="0.3">
      <c r="A61" s="3"/>
      <c r="B61" s="2"/>
      <c r="C61" s="2"/>
      <c r="D61" s="2"/>
    </row>
    <row r="62" spans="1:9" ht="14.4" x14ac:dyDescent="0.3">
      <c r="A62" s="3"/>
      <c r="B62" s="2"/>
      <c r="C62" s="2"/>
      <c r="D62" s="2"/>
    </row>
    <row r="63" spans="1:9" ht="14.4" x14ac:dyDescent="0.3">
      <c r="A63" s="3"/>
      <c r="B63" s="2"/>
      <c r="C63" s="2"/>
      <c r="D63" s="2"/>
    </row>
    <row r="64" spans="1:9" ht="14.4" x14ac:dyDescent="0.3">
      <c r="A64" s="3"/>
      <c r="B64" s="2"/>
      <c r="C64" s="2"/>
      <c r="D64" s="2"/>
    </row>
    <row r="65" spans="1:4" ht="14.4" x14ac:dyDescent="0.3">
      <c r="A65" s="3"/>
      <c r="B65" s="2"/>
      <c r="C65" s="2"/>
      <c r="D65" s="2"/>
    </row>
    <row r="66" spans="1:4" ht="14.4" x14ac:dyDescent="0.3">
      <c r="A66" s="3"/>
      <c r="B66" s="2"/>
      <c r="C66" s="2"/>
      <c r="D66" s="2"/>
    </row>
    <row r="67" spans="1:4" ht="14.4" x14ac:dyDescent="0.3">
      <c r="A67" s="3"/>
      <c r="B67" s="2"/>
      <c r="C67" s="2"/>
      <c r="D67" s="2"/>
    </row>
    <row r="68" spans="1:4" ht="14.4" x14ac:dyDescent="0.3">
      <c r="A68" s="3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ht="14.4" x14ac:dyDescent="0.3">
      <c r="A71" s="5"/>
      <c r="B71" s="7"/>
      <c r="C71" s="7"/>
      <c r="D71" s="7"/>
    </row>
    <row r="72" spans="1:4" ht="14.4" x14ac:dyDescent="0.3">
      <c r="A72" s="6"/>
      <c r="B72" s="5"/>
      <c r="C72" s="5"/>
      <c r="D72" s="5"/>
    </row>
    <row r="73" spans="1:4" ht="14.4" x14ac:dyDescent="0.3">
      <c r="A73" s="3"/>
      <c r="B73" s="2"/>
      <c r="C73" s="2"/>
      <c r="D73" s="2"/>
    </row>
    <row r="74" spans="1:4" ht="14.4" x14ac:dyDescent="0.3">
      <c r="A74" s="3"/>
      <c r="B74" s="2"/>
      <c r="C74" s="2"/>
      <c r="D74" s="2"/>
    </row>
    <row r="75" spans="1:4" ht="14.4" x14ac:dyDescent="0.3">
      <c r="A75" s="3"/>
      <c r="B75" s="2"/>
      <c r="C75" s="2"/>
      <c r="D75" s="2"/>
    </row>
    <row r="76" spans="1:4" ht="14.4" x14ac:dyDescent="0.3">
      <c r="A76" s="3"/>
      <c r="B76" s="2"/>
      <c r="C76" s="2"/>
      <c r="D76" s="2"/>
    </row>
    <row r="77" spans="1:4" ht="14.4" x14ac:dyDescent="0.3">
      <c r="A77" s="3"/>
      <c r="B77" s="2"/>
      <c r="C77" s="2"/>
      <c r="D77" s="2"/>
    </row>
    <row r="78" spans="1:4" ht="14.4" x14ac:dyDescent="0.3">
      <c r="A78" s="3"/>
      <c r="B78" s="2"/>
      <c r="C78" s="2"/>
      <c r="D78" s="2"/>
    </row>
    <row r="79" spans="1:4" ht="14.4" x14ac:dyDescent="0.3">
      <c r="A79" s="3"/>
      <c r="B79" s="2"/>
      <c r="C79" s="2"/>
      <c r="D79" s="2"/>
    </row>
    <row r="80" spans="1:4" ht="14.4" x14ac:dyDescent="0.3">
      <c r="A80" s="3"/>
      <c r="B80" s="2"/>
      <c r="C80" s="2"/>
      <c r="D80" s="2"/>
    </row>
    <row r="81" spans="1:4" ht="14.4" x14ac:dyDescent="0.3">
      <c r="A81" s="3"/>
      <c r="B81" s="2"/>
      <c r="C81" s="2"/>
      <c r="D81" s="2"/>
    </row>
    <row r="82" spans="1:4" ht="14.4" x14ac:dyDescent="0.3">
      <c r="A82" s="3"/>
      <c r="B82" s="2"/>
      <c r="C82" s="2"/>
      <c r="D82" s="2"/>
    </row>
    <row r="83" spans="1:4" ht="14.4" x14ac:dyDescent="0.3">
      <c r="A83" s="3"/>
      <c r="B83" s="2"/>
      <c r="C83" s="2"/>
      <c r="D83" s="2"/>
    </row>
    <row r="84" spans="1:4" ht="14.4" x14ac:dyDescent="0.3">
      <c r="A84" s="3"/>
      <c r="B84" s="2"/>
      <c r="C84" s="2"/>
      <c r="D84" s="2"/>
    </row>
    <row r="85" spans="1:4" ht="14.4" x14ac:dyDescent="0.3">
      <c r="A85" s="3"/>
      <c r="B85" s="2"/>
      <c r="C85" s="2"/>
      <c r="D85" s="2"/>
    </row>
    <row r="86" spans="1:4" ht="14.4" x14ac:dyDescent="0.3">
      <c r="A86" s="3"/>
      <c r="B86" s="2"/>
      <c r="C86" s="2"/>
      <c r="D86" s="2"/>
    </row>
    <row r="87" spans="1:4" ht="14.4" x14ac:dyDescent="0.3">
      <c r="A87" s="3"/>
      <c r="B87" s="2"/>
      <c r="C87" s="2"/>
      <c r="D87" s="2"/>
    </row>
    <row r="88" spans="1:4" ht="14.4" x14ac:dyDescent="0.3">
      <c r="A88" s="3"/>
      <c r="B88" s="2"/>
      <c r="C88" s="2"/>
      <c r="D88" s="2"/>
    </row>
    <row r="89" spans="1:4" ht="14.4" x14ac:dyDescent="0.3">
      <c r="A89" s="3"/>
      <c r="B89" s="2"/>
      <c r="C89" s="2"/>
      <c r="D89" s="2"/>
    </row>
    <row r="90" spans="1:4" ht="14.4" x14ac:dyDescent="0.3">
      <c r="A90" s="3"/>
      <c r="B90" s="2"/>
      <c r="C90" s="2"/>
      <c r="D90" s="2"/>
    </row>
    <row r="91" spans="1:4" ht="14.4" x14ac:dyDescent="0.3">
      <c r="A91" s="3"/>
      <c r="B91" s="2"/>
      <c r="C91" s="2"/>
      <c r="D91" s="2"/>
    </row>
    <row r="92" spans="1:4" ht="14.4" x14ac:dyDescent="0.3">
      <c r="A92" s="3"/>
      <c r="B92" s="2"/>
      <c r="C92" s="2"/>
      <c r="D92" s="2"/>
    </row>
    <row r="93" spans="1:4" ht="14.4" x14ac:dyDescent="0.3">
      <c r="A93" s="3"/>
      <c r="B93" s="2"/>
      <c r="C93" s="2"/>
      <c r="D93" s="2"/>
    </row>
    <row r="94" spans="1:4" ht="14.4" x14ac:dyDescent="0.3">
      <c r="A94" s="3"/>
      <c r="B94" s="2"/>
      <c r="C94" s="2"/>
      <c r="D94" s="2"/>
    </row>
    <row r="95" spans="1:4" ht="14.4" x14ac:dyDescent="0.3">
      <c r="A95" s="3"/>
      <c r="B95" s="2"/>
      <c r="C95" s="2"/>
      <c r="D95" s="2"/>
    </row>
    <row r="96" spans="1:4" ht="14.4" x14ac:dyDescent="0.3">
      <c r="A96" s="3"/>
      <c r="B96" s="2"/>
      <c r="C96" s="2"/>
      <c r="D96" s="2"/>
    </row>
    <row r="97" spans="1:4" ht="14.4" x14ac:dyDescent="0.3">
      <c r="A97" s="3"/>
      <c r="B97" s="2"/>
      <c r="C97" s="2"/>
      <c r="D97" s="2"/>
    </row>
    <row r="98" spans="1:4" ht="14.4" x14ac:dyDescent="0.3">
      <c r="A98" s="3"/>
      <c r="B98" s="2"/>
      <c r="C98" s="2"/>
      <c r="D98" s="2"/>
    </row>
    <row r="99" spans="1:4" ht="14.4" x14ac:dyDescent="0.3">
      <c r="A99" s="3"/>
      <c r="B99" s="2"/>
      <c r="C99" s="2"/>
      <c r="D99" s="2"/>
    </row>
    <row r="100" spans="1:4" ht="14.4" x14ac:dyDescent="0.3">
      <c r="A100" s="3"/>
      <c r="B100" s="2"/>
      <c r="C100" s="2"/>
      <c r="D100" s="2"/>
    </row>
    <row r="101" spans="1:4" ht="14.4" x14ac:dyDescent="0.3">
      <c r="A101" s="3"/>
      <c r="B101" s="2"/>
      <c r="C101" s="2"/>
      <c r="D101" s="2"/>
    </row>
    <row r="102" spans="1:4" ht="14.4" x14ac:dyDescent="0.3">
      <c r="A102" s="3"/>
      <c r="B102" s="2"/>
      <c r="C102" s="2"/>
      <c r="D102" s="2"/>
    </row>
    <row r="103" spans="1:4" ht="14.4" x14ac:dyDescent="0.3">
      <c r="A103" s="3"/>
      <c r="B103" s="2"/>
      <c r="C103" s="2"/>
      <c r="D103" s="2"/>
    </row>
    <row r="104" spans="1:4" ht="14.4" x14ac:dyDescent="0.3">
      <c r="A104" s="3"/>
      <c r="B104" s="2"/>
      <c r="C104" s="2"/>
      <c r="D104" s="2"/>
    </row>
    <row r="105" spans="1:4" ht="14.4" x14ac:dyDescent="0.3">
      <c r="A105" s="3"/>
      <c r="B105" s="2"/>
      <c r="C105" s="2"/>
      <c r="D105" s="2"/>
    </row>
    <row r="106" spans="1:4" ht="14.4" x14ac:dyDescent="0.3">
      <c r="A106" s="3"/>
      <c r="B106" s="2"/>
      <c r="C106" s="2"/>
      <c r="D106" s="2"/>
    </row>
    <row r="107" spans="1:4" ht="14.4" x14ac:dyDescent="0.3">
      <c r="A107" s="3"/>
      <c r="B107" s="2"/>
      <c r="C107" s="2"/>
      <c r="D107" s="2"/>
    </row>
    <row r="108" spans="1:4" ht="14.4" x14ac:dyDescent="0.3">
      <c r="A108" s="3"/>
      <c r="B108" s="2"/>
      <c r="C108" s="2"/>
      <c r="D108" s="2"/>
    </row>
    <row r="109" spans="1:4" ht="14.4" x14ac:dyDescent="0.3">
      <c r="A109" s="3"/>
      <c r="B109" s="2"/>
      <c r="C109" s="2"/>
      <c r="D109" s="2"/>
    </row>
    <row r="110" spans="1:4" ht="14.4" x14ac:dyDescent="0.3">
      <c r="A110" s="3"/>
      <c r="B110" s="2"/>
      <c r="C110" s="2"/>
      <c r="D110" s="2"/>
    </row>
    <row r="111" spans="1:4" ht="14.4" x14ac:dyDescent="0.3">
      <c r="A111" s="3"/>
      <c r="B111" s="2"/>
      <c r="C111" s="2"/>
      <c r="D111" s="2"/>
    </row>
    <row r="112" spans="1:4" ht="14.4" x14ac:dyDescent="0.3">
      <c r="A112" s="3"/>
      <c r="B112" s="2"/>
      <c r="C112" s="2"/>
      <c r="D112" s="2"/>
    </row>
    <row r="113" spans="1:4" ht="14.4" x14ac:dyDescent="0.3">
      <c r="A113" s="3"/>
      <c r="B113" s="2"/>
      <c r="C113" s="2"/>
      <c r="D113" s="2"/>
    </row>
    <row r="114" spans="1:4" ht="14.4" x14ac:dyDescent="0.3">
      <c r="A114" s="3"/>
      <c r="B114" s="2"/>
      <c r="C114" s="2"/>
      <c r="D114" s="2"/>
    </row>
    <row r="115" spans="1:4" ht="14.4" x14ac:dyDescent="0.3">
      <c r="A115" s="3"/>
      <c r="B115" s="2"/>
      <c r="C115" s="2"/>
      <c r="D115" s="2"/>
    </row>
  </sheetData>
  <mergeCells count="27">
    <mergeCell ref="A2:Z2"/>
    <mergeCell ref="F48:I48"/>
    <mergeCell ref="F49:I49"/>
    <mergeCell ref="F40:I40"/>
    <mergeCell ref="F41:I41"/>
    <mergeCell ref="F42:I42"/>
    <mergeCell ref="F44:I44"/>
    <mergeCell ref="F45:I45"/>
    <mergeCell ref="F47:I47"/>
    <mergeCell ref="F38:I39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26:I26"/>
    <mergeCell ref="E20:I20"/>
    <mergeCell ref="A21:B21"/>
    <mergeCell ref="F23:I23"/>
    <mergeCell ref="F24:I24"/>
    <mergeCell ref="F25:I25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7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бензины</vt:lpstr>
      <vt:lpstr>бензины!Область_печати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Полянская Алена Александровна</dc:creator>
  <cp:lastModifiedBy>Кувыкин Вячеслав Иванович</cp:lastModifiedBy>
  <dcterms:created xsi:type="dcterms:W3CDTF">2023-05-29T07:27:04Z</dcterms:created>
  <dcterms:modified xsi:type="dcterms:W3CDTF">2024-11-08T11:22:34Z</dcterms:modified>
</cp:coreProperties>
</file>