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media/image5.svg" ContentType="image/svg+xml"/>
  <Override PartName="/xl/media/image6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 activeTab="1"/>
  </bookViews>
  <sheets>
    <sheet name="Analysis" sheetId="3" r:id="rId1"/>
    <sheet name="Dashboard" sheetId="1" r:id="rId2"/>
  </sheets>
  <definedNames>
    <definedName name="Slicer_Country">#N/A</definedName>
    <definedName name="Slicer_Order_Date__Year">#N/A</definedName>
    <definedName name="Slicer_Order_Date__Quarter">#N/A</definedName>
    <definedName name="_xlchart.v1.0" hidden="1">Analysis!$BA$23:$BA$34</definedName>
    <definedName name="_xlchart.v1.1" hidden="1">Analysis!$BB$22</definedName>
    <definedName name="_xlchart.v1.2" hidden="1">Analysis!$BB$23:$BB$34</definedName>
    <definedName name="Range">Analysis!$B$18</definedName>
  </definedNames>
  <calcPr calcId="144525"/>
</workbook>
</file>

<file path=xl/connections.xml><?xml version="1.0" encoding="utf-8"?>
<connections xmlns="http://schemas.openxmlformats.org/spreadsheetml/2006/main">
  <connection id="1" name="Query - 1000000 Sales Records" description="Connection to the '1000000 Sales Records' query in the workbook.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<sst xmlns="http://schemas.openxmlformats.org/spreadsheetml/2006/main" count="276" uniqueCount="251">
  <si>
    <t>Monthly insights</t>
  </si>
  <si>
    <t>Quarterly insights</t>
  </si>
  <si>
    <t>Cards</t>
  </si>
  <si>
    <t>Shipping internal to customers</t>
  </si>
  <si>
    <t>Order Date (Month)</t>
  </si>
  <si>
    <t>Transaction</t>
  </si>
  <si>
    <t xml:space="preserve"> Units Sold</t>
  </si>
  <si>
    <t xml:space="preserve"> Revenue</t>
  </si>
  <si>
    <t xml:space="preserve"> COGS</t>
  </si>
  <si>
    <t xml:space="preserve"> Profit</t>
  </si>
  <si>
    <t>Order Date (Quarter)</t>
  </si>
  <si>
    <t>Orders</t>
  </si>
  <si>
    <t>Delivery day group</t>
  </si>
  <si>
    <t>Units Sold</t>
  </si>
  <si>
    <t>Regional analysis</t>
  </si>
  <si>
    <t>Jan</t>
  </si>
  <si>
    <t>Qtr1</t>
  </si>
  <si>
    <t>Within 2 months</t>
  </si>
  <si>
    <t>Region</t>
  </si>
  <si>
    <t>Country</t>
  </si>
  <si>
    <t>This helps us to count</t>
  </si>
  <si>
    <t>Sales channel</t>
  </si>
  <si>
    <t>Feb</t>
  </si>
  <si>
    <t>Qtr2</t>
  </si>
  <si>
    <t>Within a month</t>
  </si>
  <si>
    <t>Sub-Saharan Africa</t>
  </si>
  <si>
    <t>Afghanistan</t>
  </si>
  <si>
    <t>Sales Channel</t>
  </si>
  <si>
    <t>Item Type</t>
  </si>
  <si>
    <t>Mar</t>
  </si>
  <si>
    <t>Qtr3</t>
  </si>
  <si>
    <t>Within a week</t>
  </si>
  <si>
    <t>Europe</t>
  </si>
  <si>
    <t>Albania</t>
  </si>
  <si>
    <t>Offline</t>
  </si>
  <si>
    <t>Apr</t>
  </si>
  <si>
    <t>Qtr4</t>
  </si>
  <si>
    <t>Asia</t>
  </si>
  <si>
    <t>Algeria</t>
  </si>
  <si>
    <t>Online</t>
  </si>
  <si>
    <t>Baby Food</t>
  </si>
  <si>
    <t>May</t>
  </si>
  <si>
    <t>Middle East and North Africa</t>
  </si>
  <si>
    <t>Andorra</t>
  </si>
  <si>
    <t>Beverages</t>
  </si>
  <si>
    <t>Jun</t>
  </si>
  <si>
    <t>Empty</t>
  </si>
  <si>
    <t>Central America and the Caribbean</t>
  </si>
  <si>
    <t>Angola</t>
  </si>
  <si>
    <t>Cereal</t>
  </si>
  <si>
    <t>Jul</t>
  </si>
  <si>
    <t>Australia and Oceania</t>
  </si>
  <si>
    <t>Antigua and Barbuda</t>
  </si>
  <si>
    <t>Clothes</t>
  </si>
  <si>
    <t>Aug</t>
  </si>
  <si>
    <t>North America</t>
  </si>
  <si>
    <t>Armenia</t>
  </si>
  <si>
    <t>Cosmetics</t>
  </si>
  <si>
    <t>Sep</t>
  </si>
  <si>
    <t>Australia</t>
  </si>
  <si>
    <t>Fruits</t>
  </si>
  <si>
    <t>Oct</t>
  </si>
  <si>
    <t>Austria</t>
  </si>
  <si>
    <t>Household</t>
  </si>
  <si>
    <t>Nov</t>
  </si>
  <si>
    <t>Azerbaijan</t>
  </si>
  <si>
    <t>Meat</t>
  </si>
  <si>
    <t>Dec</t>
  </si>
  <si>
    <t>Bahrain</t>
  </si>
  <si>
    <t>Office Supplies</t>
  </si>
  <si>
    <t>Bangladesh</t>
  </si>
  <si>
    <t>Personal Care</t>
  </si>
  <si>
    <t>Option button control for monthly analysis</t>
  </si>
  <si>
    <t>Option button control for quarterly analysis</t>
  </si>
  <si>
    <t>Barbados</t>
  </si>
  <si>
    <t>Snacks</t>
  </si>
  <si>
    <t>Belarus</t>
  </si>
  <si>
    <t>Vegetables</t>
  </si>
  <si>
    <t>Belgium</t>
  </si>
  <si>
    <t>Belize</t>
  </si>
  <si>
    <t>Benin</t>
  </si>
  <si>
    <t>%</t>
  </si>
  <si>
    <t>Bhutan</t>
  </si>
  <si>
    <t>Bosnia and Herzegovina</t>
  </si>
  <si>
    <t>Botswana</t>
  </si>
  <si>
    <t>Total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</si>
  <si>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</si>
  <si>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</si>
  <si>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</si>
  <si>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</si>
  <si>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</si>
  <si>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</si>
  <si>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</si>
  <si>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</si>
  <si>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</si>
  <si>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</si>
  <si>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China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</si>
  <si>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</si>
  <si>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</si>
  <si>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</si>
  <si>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</si>
  <si>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</si>
  <si>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</si>
  <si>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</si>
  <si>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</si>
  <si>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</si>
  <si>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</si>
  <si>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</si>
  <si>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</si>
  <si>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</si>
  <si>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</si>
  <si>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</si>
  <si>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</si>
  <si>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</si>
  <si>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</si>
  <si>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</si>
  <si>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</si>
  <si>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</si>
  <si>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</si>
  <si>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</si>
  <si>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</si>
  <si>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</si>
  <si>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</si>
  <si>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</si>
  <si>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</si>
  <si>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</si>
  <si>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</si>
  <si>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</si>
  <si>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</si>
  <si>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</si>
  <si>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</si>
  <si>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</si>
  <si>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</si>
  <si>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</si>
  <si>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</si>
  <si>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</si>
  <si>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</si>
  <si>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</si>
  <si>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</si>
  <si>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</si>
  <si>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</si>
  <si>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</si>
  <si>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</si>
  <si>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</si>
  <si>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</si>
  <si>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</si>
  <si>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</si>
  <si>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</si>
  <si>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</si>
  <si>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</si>
  <si>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</si>
  <si>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</si>
  <si>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</si>
  <si>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</si>
  <si>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</si>
  <si>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</si>
  <si>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</si>
  <si>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</si>
  <si>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</si>
  <si>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</si>
  <si>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</si>
  <si>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</si>
  <si>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</si>
  <si>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</si>
  <si>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</si>
  <si>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</si>
  <si>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</si>
  <si>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</si>
  <si>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</si>
  <si>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</si>
  <si>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</si>
  <si>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</si>
  <si>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</si>
  <si>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</si>
  <si>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</si>
  <si>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</si>
  <si>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</si>
  <si>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</si>
  <si>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</si>
  <si>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</si>
  <si>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</si>
  <si>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</si>
  <si>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</si>
  <si>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</si>
  <si>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</si>
  <si>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</si>
  <si>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</si>
  <si>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</si>
  <si>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</si>
  <si>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</si>
  <si>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</si>
  <si>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</si>
  <si>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</si>
  <si>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</si>
  <si>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</si>
  <si>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</si>
  <si>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</si>
  <si>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</si>
  <si>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</si>
  <si>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</si>
  <si>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</si>
  <si>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</si>
  <si>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</si>
  <si>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</si>
  <si>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</si>
  <si>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</si>
  <si>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</si>
  <si>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</si>
  <si>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</si>
  <si>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</si>
  <si>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</si>
  <si>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</si>
  <si>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</si>
  <si>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</si>
  <si>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</si>
  <si>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</si>
  <si>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</si>
  <si>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</si>
  <si>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</si>
  <si>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</si>
  <si>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</si>
  <si>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</si>
  <si>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</si>
  <si>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</si>
  <si>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</si>
  <si>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</si>
  <si>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</si>
  <si>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</si>
  <si>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</si>
  <si>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</si>
  <si>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</si>
  <si>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The Gambia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</si>
  <si>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</si>
  <si>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</si>
  <si>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</si>
  <si>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</si>
  <si>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</si>
  <si>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</si>
  <si>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</si>
  <si>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</si>
  <si>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</si>
  <si>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</si>
  <si>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</si>
  <si>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</si>
  <si>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</si>
  <si>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</si>
  <si>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Vatican City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</si>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</sst>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177" formatCode="_(* #,##0_);_(* \(#,##0\);_(* &quot;-&quot;??_);_(@_)"/>
    <numFmt numFmtId="44" formatCode="_(&quot;$&quot;* #,##0.00_);_(&quot;$&quot;* \(#,##0.00\);_(&quot;$&quot;* &quot;-&quot;??_);_(@_)"/>
    <numFmt numFmtId="178" formatCode="&quot;$&quot;#,##0"/>
    <numFmt numFmtId="43" formatCode="_(* #,##0.00_);_(* \(#,##0.00\);_(* &quot;-&quot;??_);_(@_)"/>
    <numFmt numFmtId="179" formatCode="0.0%"/>
  </numFmts>
  <fonts count="29">
    <font>
      <sz val="11"/>
      <color theme="1"/>
      <name val="Calibri"/>
      <charset val="134"/>
      <scheme val="minor"/>
    </font>
    <font>
      <sz val="11"/>
      <color theme="0" tint="-0.249977111117893"/>
      <name val="Calibri"/>
      <charset val="134"/>
      <scheme val="minor"/>
    </font>
    <font>
      <sz val="14"/>
      <color theme="0" tint="-0.249977111117893"/>
      <name val="Calibri"/>
      <charset val="134"/>
      <scheme val="minor"/>
    </font>
    <font>
      <b/>
      <sz val="11"/>
      <color theme="0" tint="-0.249977111117893"/>
      <name val="Calibri"/>
      <charset val="134"/>
      <scheme val="minor"/>
    </font>
    <font>
      <sz val="22"/>
      <color theme="0" tint="-0.249977111117893"/>
      <name val="Calibri"/>
      <charset val="134"/>
      <scheme val="minor"/>
    </font>
    <font>
      <sz val="22"/>
      <color theme="0" tint="-0.0499893185216834"/>
      <name val="Calibri"/>
      <charset val="134"/>
      <scheme val="minor"/>
    </font>
    <font>
      <b/>
      <sz val="11"/>
      <color theme="1" tint="0.149998474074526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7257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7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7" borderId="3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7" fontId="4" fillId="3" borderId="0" xfId="2" applyNumberFormat="1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  <xf numFmtId="177" fontId="5" fillId="4" borderId="0" xfId="2" applyNumberFormat="1" applyFont="1" applyFill="1" applyAlignment="1">
      <alignment horizontal="center" vertical="center"/>
    </xf>
    <xf numFmtId="178" fontId="5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6" fillId="2" borderId="0" xfId="0" applyFont="1" applyFill="1"/>
    <xf numFmtId="177" fontId="7" fillId="4" borderId="0" xfId="2" applyNumberFormat="1" applyFont="1" applyFill="1"/>
    <xf numFmtId="178" fontId="7" fillId="4" borderId="0" xfId="0" applyNumberFormat="1" applyFont="1" applyFill="1"/>
    <xf numFmtId="0" fontId="1" fillId="0" borderId="0" xfId="0" applyFont="1"/>
    <xf numFmtId="0" fontId="8" fillId="0" borderId="0" xfId="0" applyFont="1"/>
    <xf numFmtId="0" fontId="0" fillId="0" borderId="1" xfId="0" applyBorder="1"/>
    <xf numFmtId="177" fontId="0" fillId="0" borderId="1" xfId="0" applyNumberFormat="1" applyBorder="1"/>
    <xf numFmtId="177" fontId="0" fillId="0" borderId="0" xfId="0" applyNumberFormat="1"/>
    <xf numFmtId="0" fontId="0" fillId="5" borderId="0" xfId="0" applyFill="1"/>
    <xf numFmtId="177" fontId="0" fillId="0" borderId="1" xfId="2" applyNumberFormat="1" applyFont="1" applyBorder="1"/>
    <xf numFmtId="58" fontId="0" fillId="0" borderId="0" xfId="0" applyNumberFormat="1"/>
    <xf numFmtId="177" fontId="0" fillId="0" borderId="0" xfId="2" applyNumberFormat="1" applyFont="1"/>
    <xf numFmtId="0" fontId="8" fillId="0" borderId="1" xfId="0" applyFont="1" applyBorder="1"/>
    <xf numFmtId="179" fontId="0" fillId="0" borderId="1" xfId="0" applyNumberFormat="1" applyBorder="1"/>
    <xf numFmtId="177" fontId="8" fillId="0" borderId="1" xfId="2" applyNumberFormat="1" applyFont="1" applyBorder="1"/>
    <xf numFmtId="4" fontId="0" fillId="0" borderId="0" xfId="0" applyNumberFormat="1"/>
    <xf numFmtId="177" fontId="8" fillId="0" borderId="0" xfId="2" applyNumberFormat="1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 tint="-0.249946592608417"/>
      </font>
      <fill>
        <patternFill patternType="solid">
          <bgColor rgb="FF7030A0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7030A0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>
      <tableStyleElement type="wholeTable" dxfId="1"/>
      <tableStyleElement type="headerRow" dxfId="0"/>
    </tableStyle>
  </tableStyles>
  <colors>
    <mruColors>
      <color rgb="0057257D"/>
      <color rgb="009900CC"/>
      <color rgb="00863D0C"/>
      <color rgb="001B0C26"/>
      <color rgb="003A195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1"/>
            <i val="1"/>
            <color rgb="FF000000"/>
          </font>
          <fill>
            <patternFill patternType="solid">
              <bgColor theme="5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 val="1"/>
            <i val="1"/>
            <color theme="1" tint="0.249946592608417"/>
          </font>
          <fill>
            <patternFill patternType="solid">
              <bgColor rgb="FF00B0F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0.0499893185216834"/>
          </font>
          <fill>
            <patternFill patternType="solid">
              <fgColor theme="4" tint="0.599993896298105"/>
              <bgColor rgb="FF57257D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0.14996795556505"/>
            </patternFill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6.xml"/><Relationship Id="rId18" Type="http://schemas.openxmlformats.org/officeDocument/2006/relationships/customXml" Target="../customXml/item15.xml"/><Relationship Id="rId17" Type="http://schemas.openxmlformats.org/officeDocument/2006/relationships/customXml" Target="../customXml/item14.xml"/><Relationship Id="rId16" Type="http://schemas.openxmlformats.org/officeDocument/2006/relationships/customXml" Target="../customXml/item13.xml"/><Relationship Id="rId15" Type="http://schemas.openxmlformats.org/officeDocument/2006/relationships/customXml" Target="../customXml/item12.xml"/><Relationship Id="rId14" Type="http://schemas.openxmlformats.org/officeDocument/2006/relationships/customXml" Target="../customXml/item11.xml"/><Relationship Id="rId13" Type="http://schemas.openxmlformats.org/officeDocument/2006/relationships/customXml" Target="../customXml/item10.xml"/><Relationship Id="rId12" Type="http://schemas.openxmlformats.org/officeDocument/2006/relationships/customXml" Target="../customXml/item9.xml"/><Relationship Id="rId11" Type="http://schemas.openxmlformats.org/officeDocument/2006/relationships/customXml" Target="../customXml/item8.xml"/><Relationship Id="rId10" Type="http://schemas.openxmlformats.org/officeDocument/2006/relationships/customXml" Target="../customXml/item7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8710051539779"/>
          <c:y val="0.0515653775322284"/>
          <c:w val="0.940257989692044"/>
          <c:h val="0.777544989196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Analysis!$C$19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alpha val="53000"/>
                </a:schemeClr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Analysis!$B$20:$B$31</c:f>
              <c:strCache>
                <c:ptCount val="12"/>
                <c:pt idx="0" c:formatCode="_(* #,##0_);_(* \(#,##0\);_(* &quot;-&quot;??_);_(@_)">
                  <c:v>Jan</c:v>
                </c:pt>
                <c:pt idx="1" c:formatCode="_(* #,##0_);_(* \(#,##0\);_(* &quot;-&quot;??_);_(@_)">
                  <c:v>Feb</c:v>
                </c:pt>
                <c:pt idx="2" c:formatCode="_(* #,##0_);_(* \(#,##0\);_(* &quot;-&quot;??_);_(@_)">
                  <c:v>Mar</c:v>
                </c:pt>
                <c:pt idx="3" c:formatCode="_(* #,##0_);_(* \(#,##0\);_(* &quot;-&quot;??_);_(@_)">
                  <c:v>Apr</c:v>
                </c:pt>
                <c:pt idx="4" c:formatCode="_(* #,##0_);_(* \(#,##0\);_(* &quot;-&quot;??_);_(@_)">
                  <c:v>May</c:v>
                </c:pt>
                <c:pt idx="5" c:formatCode="_(* #,##0_);_(* \(#,##0\);_(* &quot;-&quot;??_);_(@_)">
                  <c:v>Jun</c:v>
                </c:pt>
                <c:pt idx="6" c:formatCode="_(* #,##0_);_(* \(#,##0\);_(* &quot;-&quot;??_);_(@_)">
                  <c:v>Jul</c:v>
                </c:pt>
                <c:pt idx="7" c:formatCode="_(* #,##0_);_(* \(#,##0\);_(* &quot;-&quot;??_);_(@_)">
                  <c:v>Aug</c:v>
                </c:pt>
                <c:pt idx="8" c:formatCode="_(* #,##0_);_(* \(#,##0\);_(* &quot;-&quot;??_);_(@_)">
                  <c:v>Sep</c:v>
                </c:pt>
                <c:pt idx="9" c:formatCode="_(* #,##0_);_(* \(#,##0\);_(* &quot;-&quot;??_);_(@_)">
                  <c:v>Oct</c:v>
                </c:pt>
                <c:pt idx="10" c:formatCode="_(* #,##0_);_(* \(#,##0\);_(* &quot;-&quot;??_);_(@_)">
                  <c:v>Nov</c:v>
                </c:pt>
                <c:pt idx="11" c:formatCode="_(* #,##0_);_(* \(#,##0\);_(* &quot;-&quot;??_);_(@_)">
                  <c:v>Dec</c:v>
                </c:pt>
              </c:strCache>
            </c:strRef>
          </c:cat>
          <c:val>
            <c:numRef>
              <c:f>Analysis!$C$20:$C$31</c:f>
              <c:numCache>
                <c:formatCode>_(* #,##0_);_(* \(#,##0\);_(* "-"??_);_(@_)</c:formatCode>
                <c:ptCount val="12"/>
                <c:pt idx="0">
                  <c:v>35028262790.28</c:v>
                </c:pt>
                <c:pt idx="1">
                  <c:v>31942260262.08</c:v>
                </c:pt>
                <c:pt idx="2">
                  <c:v>35146742129.91</c:v>
                </c:pt>
                <c:pt idx="3">
                  <c:v>34060632537.74</c:v>
                </c:pt>
                <c:pt idx="4">
                  <c:v>35266856418.69</c:v>
                </c:pt>
                <c:pt idx="5">
                  <c:v>34047966875.97</c:v>
                </c:pt>
                <c:pt idx="6">
                  <c:v>34874128460.64</c:v>
                </c:pt>
                <c:pt idx="7">
                  <c:v>30771205170.99</c:v>
                </c:pt>
                <c:pt idx="8">
                  <c:v>29770963802.16</c:v>
                </c:pt>
                <c:pt idx="9">
                  <c:v>30786759409.65</c:v>
                </c:pt>
                <c:pt idx="10">
                  <c:v>29906949085.25</c:v>
                </c:pt>
                <c:pt idx="11">
                  <c:v>30692834705.59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1096229343"/>
        <c:axId val="1145545167"/>
      </c:barChart>
      <c:catAx>
        <c:axId val="10962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545167"/>
        <c:crosses val="autoZero"/>
        <c:auto val="1"/>
        <c:lblAlgn val="ctr"/>
        <c:lblOffset val="100"/>
        <c:noMultiLvlLbl val="0"/>
      </c:catAx>
      <c:valAx>
        <c:axId val="11455451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62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8242779532798"/>
          <c:y val="0.0436363636363636"/>
          <c:w val="0.495861013742948"/>
          <c:h val="0.94181818181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Analysis!$AG$20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Analysis!$AF$21:$AF$27</c:f>
              <c:strCache>
                <c:ptCount val="7"/>
                <c:pt idx="0" c:formatCode="_(* #,##0_);_(* \(#,##0\);_(* &quot;-&quot;??_);_(@_)">
                  <c:v>Sub-Saharan Africa</c:v>
                </c:pt>
                <c:pt idx="1" c:formatCode="_(* #,##0_);_(* \(#,##0\);_(* &quot;-&quot;??_);_(@_)">
                  <c:v>Europe</c:v>
                </c:pt>
                <c:pt idx="2" c:formatCode="_(* #,##0_);_(* \(#,##0\);_(* &quot;-&quot;??_);_(@_)">
                  <c:v>Asia</c:v>
                </c:pt>
                <c:pt idx="3" c:formatCode="_(* #,##0_);_(* \(#,##0\);_(* &quot;-&quot;??_);_(@_)">
                  <c:v>Middle East and North Africa</c:v>
                </c:pt>
                <c:pt idx="4" c:formatCode="_(* #,##0_);_(* \(#,##0\);_(* &quot;-&quot;??_);_(@_)">
                  <c:v>Central America and the Caribbean</c:v>
                </c:pt>
                <c:pt idx="5" c:formatCode="_(* #,##0_);_(* \(#,##0\);_(* &quot;-&quot;??_);_(@_)">
                  <c:v>Australia and Oceania</c:v>
                </c:pt>
                <c:pt idx="6" c:formatCode="_(* #,##0_);_(* \(#,##0\);_(* &quot;-&quot;??_);_(@_)">
                  <c:v>North America</c:v>
                </c:pt>
              </c:strCache>
            </c:strRef>
          </c:cat>
          <c:val>
            <c:numRef>
              <c:f>Analysis!$AG$21:$AG$27</c:f>
              <c:numCache>
                <c:formatCode>_(* #,##0_);_(* \(#,##0\);_(* "-"??_);_(@_)</c:formatCode>
                <c:ptCount val="7"/>
                <c:pt idx="0">
                  <c:v>102048838741.37</c:v>
                </c:pt>
                <c:pt idx="1">
                  <c:v>101458029914.92</c:v>
                </c:pt>
                <c:pt idx="2">
                  <c:v>57195928894.86</c:v>
                </c:pt>
                <c:pt idx="3">
                  <c:v>48749423856.87</c:v>
                </c:pt>
                <c:pt idx="4">
                  <c:v>42435859180.46</c:v>
                </c:pt>
                <c:pt idx="5">
                  <c:v>31869068217.86</c:v>
                </c:pt>
                <c:pt idx="6">
                  <c:v>8538412842.61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"/>
        <c:axId val="1147931871"/>
        <c:axId val="1867572991"/>
      </c:barChart>
      <c:catAx>
        <c:axId val="11479318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Sales</a:t>
                </a:r>
                <a:r>
                  <a:rPr lang="en-US" sz="1100" baseline="0"/>
                  <a:t> Regions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149441113800609"/>
              <c:y val="0.3256408044535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572991"/>
        <c:crosses val="autoZero"/>
        <c:auto val="1"/>
        <c:lblAlgn val="ctr"/>
        <c:lblOffset val="100"/>
        <c:noMultiLvlLbl val="0"/>
      </c:catAx>
      <c:valAx>
        <c:axId val="18675729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93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Analysis!$AA$10</c:f>
              <c:strCache>
                <c:ptCount val="1"/>
                <c:pt idx="0">
                  <c:v>Within 2 months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Analysis!$AB$9:$AC$9</c:f>
              <c:strCache>
                <c:ptCount val="2"/>
                <c:pt idx="0">
                  <c:v>Units Sold</c:v>
                </c:pt>
                <c:pt idx="1">
                  <c:v>Empty</c:v>
                </c:pt>
              </c:strCache>
            </c:strRef>
          </c:cat>
          <c:val>
            <c:numRef>
              <c:f>Analysis!$AB$10:$AC$10</c:f>
              <c:numCache>
                <c:formatCode>0.0%</c:formatCode>
                <c:ptCount val="2"/>
                <c:pt idx="0">
                  <c:v>0.372780855425876</c:v>
                </c:pt>
                <c:pt idx="1">
                  <c:v>0.627219144574124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Analysis!$AA$11</c:f>
              <c:strCache>
                <c:ptCount val="1"/>
                <c:pt idx="0">
                  <c:v>Within a month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Analysis!$AB$11:$AC$11</c:f>
              <c:numCache>
                <c:formatCode>0.0%</c:formatCode>
                <c:ptCount val="2"/>
                <c:pt idx="0">
                  <c:v>0.470445880021482</c:v>
                </c:pt>
                <c:pt idx="1">
                  <c:v>0.529554119978518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Analysis!$AA$12</c:f>
              <c:strCache>
                <c:ptCount val="1"/>
                <c:pt idx="0">
                  <c:v>Within a week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Analysis!$AB$12:$AC$12</c:f>
              <c:numCache>
                <c:formatCode>0.0%</c:formatCode>
                <c:ptCount val="2"/>
                <c:pt idx="0">
                  <c:v>0.156773264552642</c:v>
                </c:pt>
                <c:pt idx="1">
                  <c:v>0.843226735447357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Analysis!$AT$21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spPr>
              <a:solidFill>
                <a:srgbClr val="3A1953">
                  <a:alpha val="56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Analysis!$AS$22:$AS$23</c:f>
              <c:strCache>
                <c:ptCount val="2"/>
                <c:pt idx="0" c:formatCode="_(* #,##0_);_(* \(#,##0\);_(* &quot;-&quot;??_);_(@_)">
                  <c:v>Offline</c:v>
                </c:pt>
                <c:pt idx="1" c:formatCode="_(* #,##0_);_(* \(#,##0\);_(* &quot;-&quot;??_);_(@_)">
                  <c:v>Online</c:v>
                </c:pt>
              </c:strCache>
            </c:strRef>
          </c:cat>
          <c:val>
            <c:numRef>
              <c:f>Analysis!$AT$22:$AT$23</c:f>
              <c:numCache>
                <c:formatCode>_(* #,##0_);_(* \(#,##0\);_(* "-"??_);_(@_)</c:formatCode>
                <c:ptCount val="2"/>
                <c:pt idx="0">
                  <c:v>196385897631.36</c:v>
                </c:pt>
                <c:pt idx="1">
                  <c:v>195909664017.59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7868063"/>
        <c:axId val="1858181567"/>
      </c:areaChart>
      <c:catAx>
        <c:axId val="84786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181567"/>
        <c:crosses val="autoZero"/>
        <c:auto val="1"/>
        <c:lblAlgn val="ctr"/>
        <c:lblOffset val="100"/>
        <c:noMultiLvlLbl val="0"/>
      </c:catAx>
      <c:valAx>
        <c:axId val="1858181567"/>
        <c:scaling>
          <c:orientation val="minMax"/>
        </c:scaling>
        <c:delete val="1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75000"/>
                      <a:alpha val="0"/>
                    </a:schemeClr>
                  </a:gs>
                  <a:gs pos="100000">
                    <a:schemeClr val="accent1">
                      <a:lumMod val="30000"/>
                      <a:lumOff val="70000"/>
                      <a:alpha val="76000"/>
                    </a:schemeClr>
                  </a:gs>
                </a:gsLst>
                <a:lin ang="0" scaled="1"/>
                <a:tileRect/>
              </a:gradFill>
              <a:prstDash val="solid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786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Analysis!$B$18" val="0"/>
</file>

<file path=xl/ctrlProps/ctrlProp2.xml><?xml version="1.0" encoding="utf-8"?>
<formControlPr xmlns="http://schemas.microsoft.com/office/spreadsheetml/2009/9/main" objectType="Radio" noThreeD="1" val="0"/>
</file>

<file path=xl/ctrlProps/ctrlProp3.xml><?xml version="1.0" encoding="utf-8"?>
<formControlPr xmlns="http://schemas.microsoft.com/office/spreadsheetml/2009/9/main" objectType="Radio" noThreeD="1" val="0"/>
</file>

<file path=xl/ctrlProps/ctrlProp4.xml><?xml version="1.0" encoding="utf-8"?>
<formControlPr xmlns="http://schemas.microsoft.com/office/spreadsheetml/2009/9/main" objectType="Radio" noThreeD="1" val="0"/>
</file>

<file path=xl/ctrlProps/ctrlProp5.xml><?xml version="1.0" encoding="utf-8"?>
<formControlPr xmlns="http://schemas.microsoft.com/office/spreadsheetml/2009/9/main" objectType="Radio" checked="Checked" noThreeD="1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svg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8" Type="http://schemas.openxmlformats.org/officeDocument/2006/relationships/image" Target="../media/image6.svg"/><Relationship Id="rId17" Type="http://schemas.openxmlformats.org/officeDocument/2006/relationships/image" Target="../media/image6.png"/><Relationship Id="rId16" Type="http://schemas.openxmlformats.org/officeDocument/2006/relationships/image" Target="../media/image5.svg"/><Relationship Id="rId15" Type="http://schemas.openxmlformats.org/officeDocument/2006/relationships/image" Target="../media/image5.png"/><Relationship Id="rId14" Type="http://schemas.openxmlformats.org/officeDocument/2006/relationships/image" Target="../media/image4.svg"/><Relationship Id="rId13" Type="http://schemas.openxmlformats.org/officeDocument/2006/relationships/image" Target="../media/image4.png"/><Relationship Id="rId12" Type="http://schemas.openxmlformats.org/officeDocument/2006/relationships/image" Target="../media/image3.svg"/><Relationship Id="rId11" Type="http://schemas.openxmlformats.org/officeDocument/2006/relationships/image" Target="../media/image3.png"/><Relationship Id="rId10" Type="http://schemas.openxmlformats.org/officeDocument/2006/relationships/image" Target="../media/image2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85725</xdr:colOff>
      <xdr:row>4</xdr:row>
      <xdr:rowOff>201449</xdr:rowOff>
    </xdr:from>
    <xdr:to>
      <xdr:col>8</xdr:col>
      <xdr:colOff>200025</xdr:colOff>
      <xdr:row>13</xdr:row>
      <xdr:rowOff>152400</xdr:rowOff>
    </xdr:to>
    <xdr:sp>
      <xdr:nvSpPr>
        <xdr:cNvPr id="55" name="Rectangle 54"/>
        <xdr:cNvSpPr/>
      </xdr:nvSpPr>
      <xdr:spPr>
        <a:xfrm>
          <a:off x="8470265" y="1527175"/>
          <a:ext cx="4490085" cy="21456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892175</xdr:colOff>
      <xdr:row>4</xdr:row>
      <xdr:rowOff>201448</xdr:rowOff>
    </xdr:from>
    <xdr:to>
      <xdr:col>4</xdr:col>
      <xdr:colOff>2187575</xdr:colOff>
      <xdr:row>29</xdr:row>
      <xdr:rowOff>123824</xdr:rowOff>
    </xdr:to>
    <xdr:sp>
      <xdr:nvSpPr>
        <xdr:cNvPr id="40" name="Rectangle 39"/>
        <xdr:cNvSpPr/>
      </xdr:nvSpPr>
      <xdr:spPr>
        <a:xfrm>
          <a:off x="7001510" y="1527175"/>
          <a:ext cx="1295400" cy="504253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34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</xdr:colOff>
      <xdr:row>0</xdr:row>
      <xdr:rowOff>76654</xdr:rowOff>
    </xdr:from>
    <xdr:to>
      <xdr:col>2</xdr:col>
      <xdr:colOff>28575</xdr:colOff>
      <xdr:row>2</xdr:row>
      <xdr:rowOff>76654</xdr:rowOff>
    </xdr:to>
    <xdr:sp>
      <xdr:nvSpPr>
        <xdr:cNvPr id="13" name="TextBox 12"/>
        <xdr:cNvSpPr txBox="1"/>
      </xdr:nvSpPr>
      <xdr:spPr>
        <a:xfrm>
          <a:off x="0" y="76200"/>
          <a:ext cx="163703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/>
              </a:solidFill>
            </a:rPr>
            <a:t>Sales</a:t>
          </a:r>
          <a:r>
            <a:rPr lang="en-US" sz="2400" baseline="0">
              <a:solidFill>
                <a:schemeClr val="bg1">
                  <a:lumMod val="85000"/>
                </a:schemeClr>
              </a:solidFill>
            </a:rPr>
            <a:t> 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46716</xdr:colOff>
      <xdr:row>2</xdr:row>
      <xdr:rowOff>428625</xdr:rowOff>
    </xdr:from>
    <xdr:to>
      <xdr:col>1</xdr:col>
      <xdr:colOff>1161141</xdr:colOff>
      <xdr:row>3</xdr:row>
      <xdr:rowOff>228600</xdr:rowOff>
    </xdr:to>
    <xdr:sp textlink="#REF!">
      <xdr:nvSpPr>
        <xdr:cNvPr id="14" name="Rectangle: Rounded Corners 13"/>
        <xdr:cNvSpPr/>
      </xdr:nvSpPr>
      <xdr:spPr>
        <a:xfrm>
          <a:off x="46355" y="840105"/>
          <a:ext cx="1525905" cy="257175"/>
        </a:xfrm>
        <a:prstGeom prst="roundRect">
          <a:avLst/>
        </a:prstGeom>
        <a:solidFill>
          <a:srgbClr val="3A195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4007401-0EE0-42B7-BAFC-6BBFBBF99805}" type="TxLink">
            <a:rPr lang="en-US" sz="1200" b="0" i="0" u="none" strike="noStrike">
              <a:solidFill>
                <a:schemeClr val="bg1"/>
              </a:solidFill>
              <a:latin typeface="Bahnschrift" panose="020B0502040204020203" pitchFamily="34" charset="0"/>
              <a:cs typeface="Calibri" panose="020F0502020204030204"/>
            </a:rPr>
          </a:fld>
          <a:endParaRPr lang="en-US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240849</xdr:colOff>
      <xdr:row>0</xdr:row>
      <xdr:rowOff>66221</xdr:rowOff>
    </xdr:from>
    <xdr:to>
      <xdr:col>3</xdr:col>
      <xdr:colOff>1583874</xdr:colOff>
      <xdr:row>2</xdr:row>
      <xdr:rowOff>113846</xdr:rowOff>
    </xdr:to>
    <xdr:sp>
      <xdr:nvSpPr>
        <xdr:cNvPr id="15" name="TextBox 14"/>
        <xdr:cNvSpPr txBox="1"/>
      </xdr:nvSpPr>
      <xdr:spPr>
        <a:xfrm>
          <a:off x="1849120" y="66040"/>
          <a:ext cx="3343910" cy="45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8-yrs</a:t>
          </a:r>
          <a:r>
            <a:rPr lang="en-US" sz="2400" b="1" baseline="0">
              <a:solidFill>
                <a:schemeClr val="tx1">
                  <a:lumMod val="65000"/>
                  <a:lumOff val="35000"/>
                </a:schemeClr>
              </a:solidFill>
            </a:rPr>
            <a:t> Sales Analysis</a:t>
          </a:r>
          <a:endParaRPr lang="en-US" sz="24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266699</xdr:colOff>
      <xdr:row>4</xdr:row>
      <xdr:rowOff>200025</xdr:rowOff>
    </xdr:from>
    <xdr:to>
      <xdr:col>4</xdr:col>
      <xdr:colOff>676275</xdr:colOff>
      <xdr:row>14</xdr:row>
      <xdr:rowOff>28575</xdr:rowOff>
    </xdr:to>
    <xdr:sp>
      <xdr:nvSpPr>
        <xdr:cNvPr id="17" name="Rectangle 16"/>
        <xdr:cNvSpPr/>
      </xdr:nvSpPr>
      <xdr:spPr>
        <a:xfrm>
          <a:off x="1874520" y="1525905"/>
          <a:ext cx="4911090" cy="220599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812800</xdr:colOff>
          <xdr:row>1</xdr:row>
          <xdr:rowOff>19050</xdr:rowOff>
        </xdr:from>
        <xdr:to>
          <xdr:col>5</xdr:col>
          <xdr:colOff>1828800</xdr:colOff>
          <xdr:row>2</xdr:row>
          <xdr:rowOff>0</xdr:rowOff>
        </xdr:to>
        <xdr:sp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9197340" y="201930"/>
              <a:ext cx="1016000" cy="209550"/>
            </a:xfrm>
            <a:prstGeom prst="rect">
              <a:avLst/>
            </a:prstGeom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Transaction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1651000</xdr:colOff>
          <xdr:row>1</xdr:row>
          <xdr:rowOff>19050</xdr:rowOff>
        </xdr:from>
        <xdr:to>
          <xdr:col>6</xdr:col>
          <xdr:colOff>457200</xdr:colOff>
          <xdr:row>2</xdr:row>
          <xdr:rowOff>0</xdr:rowOff>
        </xdr:to>
        <xdr:sp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035540" y="201930"/>
              <a:ext cx="1081405" cy="209550"/>
            </a:xfrm>
            <a:prstGeom prst="rect">
              <a:avLst/>
            </a:prstGeom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Orders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38100</xdr:colOff>
          <xdr:row>1</xdr:row>
          <xdr:rowOff>19050</xdr:rowOff>
        </xdr:from>
        <xdr:to>
          <xdr:col>6</xdr:col>
          <xdr:colOff>1060450</xdr:colOff>
          <xdr:row>2</xdr:row>
          <xdr:rowOff>0</xdr:rowOff>
        </xdr:to>
        <xdr:sp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697845" y="201930"/>
              <a:ext cx="1022350" cy="209550"/>
            </a:xfrm>
            <a:prstGeom prst="rect">
              <a:avLst/>
            </a:prstGeom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Revenue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781050</xdr:colOff>
          <xdr:row>1</xdr:row>
          <xdr:rowOff>19050</xdr:rowOff>
        </xdr:from>
        <xdr:to>
          <xdr:col>7</xdr:col>
          <xdr:colOff>374650</xdr:colOff>
          <xdr:row>2</xdr:row>
          <xdr:rowOff>0</xdr:rowOff>
        </xdr:to>
        <xdr:sp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440795" y="201930"/>
              <a:ext cx="1064895" cy="209550"/>
            </a:xfrm>
            <a:prstGeom prst="rect">
              <a:avLst/>
            </a:prstGeom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COGS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1371600</xdr:colOff>
          <xdr:row>1</xdr:row>
          <xdr:rowOff>19050</xdr:rowOff>
        </xdr:from>
        <xdr:to>
          <xdr:col>8</xdr:col>
          <xdr:colOff>355600</xdr:colOff>
          <xdr:row>2</xdr:row>
          <xdr:rowOff>0</xdr:rowOff>
        </xdr:to>
        <xdr:sp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031345" y="201930"/>
              <a:ext cx="1084580" cy="209550"/>
            </a:xfrm>
            <a:prstGeom prst="rect">
              <a:avLst/>
            </a:prstGeom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Profit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xdr:twoCellAnchor editAs="absolute">
    <xdr:from>
      <xdr:col>2</xdr:col>
      <xdr:colOff>276224</xdr:colOff>
      <xdr:row>4</xdr:row>
      <xdr:rowOff>314325</xdr:rowOff>
    </xdr:from>
    <xdr:to>
      <xdr:col>4</xdr:col>
      <xdr:colOff>581025</xdr:colOff>
      <xdr:row>12</xdr:row>
      <xdr:rowOff>47625</xdr:rowOff>
    </xdr:to>
    <xdr:graphicFrame>
      <xdr:nvGraphicFramePr>
        <xdr:cNvPr id="33" name="Chart 32"/>
        <xdr:cNvGraphicFramePr/>
      </xdr:nvGraphicFramePr>
      <xdr:xfrm>
        <a:off x="1884045" y="1640205"/>
        <a:ext cx="4806315" cy="1744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276224</xdr:colOff>
      <xdr:row>14</xdr:row>
      <xdr:rowOff>161924</xdr:rowOff>
    </xdr:from>
    <xdr:to>
      <xdr:col>4</xdr:col>
      <xdr:colOff>674413</xdr:colOff>
      <xdr:row>29</xdr:row>
      <xdr:rowOff>114299</xdr:rowOff>
    </xdr:to>
    <xdr:sp>
      <xdr:nvSpPr>
        <xdr:cNvPr id="35" name="Rectangle 34"/>
        <xdr:cNvSpPr/>
      </xdr:nvSpPr>
      <xdr:spPr>
        <a:xfrm>
          <a:off x="1884045" y="3864610"/>
          <a:ext cx="4899660" cy="26955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419099</xdr:colOff>
      <xdr:row>15</xdr:row>
      <xdr:rowOff>161924</xdr:rowOff>
    </xdr:from>
    <xdr:to>
      <xdr:col>4</xdr:col>
      <xdr:colOff>819149</xdr:colOff>
      <xdr:row>29</xdr:row>
      <xdr:rowOff>114299</xdr:rowOff>
    </xdr:to>
    <xdr:graphicFrame>
      <xdr:nvGraphicFramePr>
        <xdr:cNvPr id="34" name="Chart 33"/>
        <xdr:cNvGraphicFramePr/>
      </xdr:nvGraphicFramePr>
      <xdr:xfrm>
        <a:off x="2026920" y="4047490"/>
        <a:ext cx="4900930" cy="2512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893544</xdr:colOff>
      <xdr:row>4</xdr:row>
      <xdr:rowOff>263855</xdr:rowOff>
    </xdr:from>
    <xdr:to>
      <xdr:col>4</xdr:col>
      <xdr:colOff>2160369</xdr:colOff>
      <xdr:row>5</xdr:row>
      <xdr:rowOff>63830</xdr:rowOff>
    </xdr:to>
    <xdr:sp textlink="Analysis!AA10">
      <xdr:nvSpPr>
        <xdr:cNvPr id="41" name="TextBox 40"/>
        <xdr:cNvSpPr txBox="1"/>
      </xdr:nvSpPr>
      <xdr:spPr>
        <a:xfrm>
          <a:off x="7002780" y="1589405"/>
          <a:ext cx="1266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B962C8B-B14F-4D97-AF65-F5344CB8AC3E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4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905665</xdr:colOff>
      <xdr:row>4</xdr:row>
      <xdr:rowOff>454397</xdr:rowOff>
    </xdr:from>
    <xdr:to>
      <xdr:col>4</xdr:col>
      <xdr:colOff>2172490</xdr:colOff>
      <xdr:row>5</xdr:row>
      <xdr:rowOff>435346</xdr:rowOff>
    </xdr:to>
    <xdr:sp textlink="Analysis!AP5">
      <xdr:nvSpPr>
        <xdr:cNvPr id="42" name="TextBox 41"/>
        <xdr:cNvSpPr txBox="1"/>
      </xdr:nvSpPr>
      <xdr:spPr>
        <a:xfrm>
          <a:off x="7014845" y="1779905"/>
          <a:ext cx="12668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3367292-8EC6-4FFB-BD23-B5DD43723AA6}" type="TxLink">
            <a:rPr lang="en-US" sz="32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Calibri" panose="020F0502020204030204"/>
            </a:rPr>
          </a:fld>
          <a:endParaRPr lang="en-US" sz="3200" b="1" i="0" u="none" strike="noStrike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895894</xdr:colOff>
      <xdr:row>6</xdr:row>
      <xdr:rowOff>17517</xdr:rowOff>
    </xdr:from>
    <xdr:to>
      <xdr:col>4</xdr:col>
      <xdr:colOff>2180896</xdr:colOff>
      <xdr:row>6</xdr:row>
      <xdr:rowOff>19050</xdr:rowOff>
    </xdr:to>
    <xdr:cxnSp>
      <xdr:nvCxnSpPr>
        <xdr:cNvPr id="29" name="Straight Connector 28"/>
        <xdr:cNvCxnSpPr/>
      </xdr:nvCxnSpPr>
      <xdr:spPr>
        <a:xfrm flipV="1">
          <a:off x="7004685" y="2257425"/>
          <a:ext cx="1285240" cy="1905"/>
        </a:xfrm>
        <a:prstGeom prst="line">
          <a:avLst/>
        </a:prstGeom>
        <a:ln w="28575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887513</xdr:colOff>
      <xdr:row>7</xdr:row>
      <xdr:rowOff>80740</xdr:rowOff>
    </xdr:from>
    <xdr:to>
      <xdr:col>4</xdr:col>
      <xdr:colOff>2201962</xdr:colOff>
      <xdr:row>10</xdr:row>
      <xdr:rowOff>109768</xdr:rowOff>
    </xdr:to>
    <xdr:sp textlink="Analysis!S3">
      <xdr:nvSpPr>
        <xdr:cNvPr id="45" name="TextBox 44"/>
        <xdr:cNvSpPr txBox="1"/>
      </xdr:nvSpPr>
      <xdr:spPr>
        <a:xfrm>
          <a:off x="6996430" y="2503805"/>
          <a:ext cx="1314450" cy="577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B962C8B-B14F-4D97-AF65-F5344CB8AC3E}" type="TxLink">
            <a:rPr lang="en-US" sz="12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0" i="0" u="none" strike="noStrike">
            <a:solidFill>
              <a:schemeClr val="tx1">
                <a:lumMod val="75000"/>
                <a:lumOff val="2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920476</xdr:colOff>
      <xdr:row>15</xdr:row>
      <xdr:rowOff>174612</xdr:rowOff>
    </xdr:from>
    <xdr:to>
      <xdr:col>4</xdr:col>
      <xdr:colOff>2168251</xdr:colOff>
      <xdr:row>17</xdr:row>
      <xdr:rowOff>59859</xdr:rowOff>
    </xdr:to>
    <xdr:sp textlink="Analysis!AA10">
      <xdr:nvSpPr>
        <xdr:cNvPr id="46" name="TextBox 45"/>
        <xdr:cNvSpPr txBox="1"/>
      </xdr:nvSpPr>
      <xdr:spPr>
        <a:xfrm>
          <a:off x="7029450" y="4060190"/>
          <a:ext cx="1247775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8516201-751E-46EC-8807-103193D0EA2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916472</xdr:colOff>
      <xdr:row>21</xdr:row>
      <xdr:rowOff>129723</xdr:rowOff>
    </xdr:from>
    <xdr:to>
      <xdr:col>4</xdr:col>
      <xdr:colOff>2164247</xdr:colOff>
      <xdr:row>23</xdr:row>
      <xdr:rowOff>14969</xdr:rowOff>
    </xdr:to>
    <xdr:sp textlink="Analysis!AA11">
      <xdr:nvSpPr>
        <xdr:cNvPr id="47" name="TextBox 46"/>
        <xdr:cNvSpPr txBox="1"/>
      </xdr:nvSpPr>
      <xdr:spPr>
        <a:xfrm>
          <a:off x="7025640" y="5113020"/>
          <a:ext cx="1247775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7EF1832-C7A5-40D2-868D-A159E11D40A3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917990</xdr:colOff>
      <xdr:row>27</xdr:row>
      <xdr:rowOff>57603</xdr:rowOff>
    </xdr:from>
    <xdr:to>
      <xdr:col>4</xdr:col>
      <xdr:colOff>2165765</xdr:colOff>
      <xdr:row>28</xdr:row>
      <xdr:rowOff>124278</xdr:rowOff>
    </xdr:to>
    <xdr:sp textlink="Analysis!AA12">
      <xdr:nvSpPr>
        <xdr:cNvPr id="48" name="TextBox 47"/>
        <xdr:cNvSpPr txBox="1"/>
      </xdr:nvSpPr>
      <xdr:spPr>
        <a:xfrm>
          <a:off x="7026910" y="6137910"/>
          <a:ext cx="1247775" cy="249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CD877E0-DFF6-4A48-A466-F5C150AE26F4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0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1076870</xdr:colOff>
      <xdr:row>10</xdr:row>
      <xdr:rowOff>66675</xdr:rowOff>
    </xdr:from>
    <xdr:to>
      <xdr:col>4</xdr:col>
      <xdr:colOff>1991270</xdr:colOff>
      <xdr:row>11</xdr:row>
      <xdr:rowOff>95250</xdr:rowOff>
    </xdr:to>
    <xdr:sp>
      <xdr:nvSpPr>
        <xdr:cNvPr id="30" name="Isosceles Triangle 29"/>
        <xdr:cNvSpPr/>
      </xdr:nvSpPr>
      <xdr:spPr>
        <a:xfrm>
          <a:off x="7185660" y="3038475"/>
          <a:ext cx="914400" cy="211455"/>
        </a:xfrm>
        <a:prstGeom prst="triangle">
          <a:avLst>
            <a:gd name="adj" fmla="val 5084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966067</xdr:colOff>
      <xdr:row>11</xdr:row>
      <xdr:rowOff>46713</xdr:rowOff>
    </xdr:from>
    <xdr:to>
      <xdr:col>4</xdr:col>
      <xdr:colOff>2118592</xdr:colOff>
      <xdr:row>16</xdr:row>
      <xdr:rowOff>132437</xdr:rowOff>
    </xdr:to>
    <xdr:grpSp>
      <xdr:nvGrpSpPr>
        <xdr:cNvPr id="28" name="Group 27"/>
        <xdr:cNvGrpSpPr/>
      </xdr:nvGrpSpPr>
      <xdr:grpSpPr>
        <a:xfrm>
          <a:off x="7075170" y="3201035"/>
          <a:ext cx="1152525" cy="1000125"/>
          <a:chOff x="7137399" y="3348718"/>
          <a:chExt cx="1152525" cy="992867"/>
        </a:xfrm>
      </xdr:grpSpPr>
      <xdr:graphicFrame>
        <xdr:nvGraphicFramePr>
          <xdr:cNvPr id="36" name="Chart 35"/>
          <xdr:cNvGraphicFramePr/>
        </xdr:nvGraphicFramePr>
        <xdr:xfrm>
          <a:off x="7137399" y="3348718"/>
          <a:ext cx="1152525" cy="992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textlink="Analysis!AB10">
        <xdr:nvSpPr>
          <xdr:cNvPr id="50" name="TextBox 49"/>
          <xdr:cNvSpPr txBox="1"/>
        </xdr:nvSpPr>
        <xdr:spPr>
          <a:xfrm>
            <a:off x="7333046" y="3682546"/>
            <a:ext cx="752475" cy="334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0F5E5C3-2165-4DF1-AB61-92FE8EB0944B}" type="TxLink">
              <a:rPr lang="en-US" sz="1600" b="1" i="0" u="none" strike="noStrike">
                <a:solidFill>
                  <a:srgbClr val="7030A0"/>
                </a:solidFill>
                <a:latin typeface="Agency FB" panose="020B0503020202020204" pitchFamily="34" charset="0"/>
                <a:ea typeface="+mn-ea"/>
                <a:cs typeface="Calibri" panose="020F0502020204030204"/>
              </a:rPr>
            </a:fld>
            <a:endParaRPr lang="en-US" sz="1600" b="1" i="0" u="none" strike="noStrike">
              <a:solidFill>
                <a:srgbClr val="7030A0"/>
              </a:solidFill>
              <a:latin typeface="Agency FB" panose="020B0503020202020204" pitchFamily="34" charset="0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4</xdr:col>
      <xdr:colOff>960548</xdr:colOff>
      <xdr:row>17</xdr:row>
      <xdr:rowOff>26754</xdr:rowOff>
    </xdr:from>
    <xdr:to>
      <xdr:col>4</xdr:col>
      <xdr:colOff>2113073</xdr:colOff>
      <xdr:row>22</xdr:row>
      <xdr:rowOff>103406</xdr:rowOff>
    </xdr:to>
    <xdr:grpSp>
      <xdr:nvGrpSpPr>
        <xdr:cNvPr id="32" name="Group 31"/>
        <xdr:cNvGrpSpPr/>
      </xdr:nvGrpSpPr>
      <xdr:grpSpPr>
        <a:xfrm>
          <a:off x="7069455" y="4278630"/>
          <a:ext cx="1152525" cy="990600"/>
          <a:chOff x="7137399" y="4408261"/>
          <a:chExt cx="1152525" cy="983795"/>
        </a:xfrm>
      </xdr:grpSpPr>
      <xdr:graphicFrame>
        <xdr:nvGraphicFramePr>
          <xdr:cNvPr id="37" name="Chart 36"/>
          <xdr:cNvGraphicFramePr/>
        </xdr:nvGraphicFramePr>
        <xdr:xfrm>
          <a:off x="7137399" y="4408261"/>
          <a:ext cx="1152525" cy="983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textlink="Analysis!AB11">
        <xdr:nvSpPr>
          <xdr:cNvPr id="51" name="TextBox 50"/>
          <xdr:cNvSpPr txBox="1"/>
        </xdr:nvSpPr>
        <xdr:spPr>
          <a:xfrm>
            <a:off x="7338333" y="4733018"/>
            <a:ext cx="752475" cy="33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A940B87-9510-445C-901F-DEACAB0E26BB}" type="TxLink">
              <a:rPr lang="en-US" sz="1600" b="1" i="0" u="none" strike="noStrike">
                <a:solidFill>
                  <a:srgbClr val="00B0F0"/>
                </a:solidFill>
                <a:latin typeface="Agency FB" panose="020B0503020202020204" pitchFamily="34" charset="0"/>
                <a:ea typeface="+mn-ea"/>
                <a:cs typeface="Calibri" panose="020F0502020204030204"/>
              </a:rPr>
            </a:fld>
            <a:endParaRPr lang="en-US" sz="1600" b="1" i="0" u="none" strike="noStrike">
              <a:solidFill>
                <a:srgbClr val="00B0F0"/>
              </a:solidFill>
              <a:latin typeface="Agency FB" panose="020B0503020202020204" pitchFamily="34" charset="0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4</xdr:col>
      <xdr:colOff>964098</xdr:colOff>
      <xdr:row>22</xdr:row>
      <xdr:rowOff>151944</xdr:rowOff>
    </xdr:from>
    <xdr:to>
      <xdr:col>4</xdr:col>
      <xdr:colOff>2116623</xdr:colOff>
      <xdr:row>28</xdr:row>
      <xdr:rowOff>47169</xdr:rowOff>
    </xdr:to>
    <xdr:grpSp>
      <xdr:nvGrpSpPr>
        <xdr:cNvPr id="16" name="Group 15"/>
        <xdr:cNvGrpSpPr/>
      </xdr:nvGrpSpPr>
      <xdr:grpSpPr>
        <a:xfrm>
          <a:off x="7073265" y="5318125"/>
          <a:ext cx="1152525" cy="992505"/>
          <a:chOff x="7137399" y="5458732"/>
          <a:chExt cx="1152525" cy="983796"/>
        </a:xfrm>
      </xdr:grpSpPr>
      <xdr:graphicFrame>
        <xdr:nvGraphicFramePr>
          <xdr:cNvPr id="38" name="Chart 37"/>
          <xdr:cNvGraphicFramePr/>
        </xdr:nvGraphicFramePr>
        <xdr:xfrm>
          <a:off x="7137399" y="5458732"/>
          <a:ext cx="1152525" cy="9837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textlink="Analysis!AB12">
        <xdr:nvSpPr>
          <xdr:cNvPr id="52" name="TextBox 51"/>
          <xdr:cNvSpPr txBox="1"/>
        </xdr:nvSpPr>
        <xdr:spPr>
          <a:xfrm>
            <a:off x="7338333" y="5783489"/>
            <a:ext cx="752475" cy="33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8526120-05D7-420E-A9EC-1A25031266C0}" type="TxLink">
              <a:rPr lang="en-US" sz="1600" b="1" i="0" u="none" strike="noStrike">
                <a:solidFill>
                  <a:schemeClr val="accent2"/>
                </a:solidFill>
                <a:latin typeface="Agency FB" panose="020B0503020202020204" pitchFamily="34" charset="0"/>
                <a:ea typeface="+mn-ea"/>
                <a:cs typeface="Calibri" panose="020F0502020204030204"/>
              </a:rPr>
            </a:fld>
            <a:endParaRPr lang="en-US" sz="1600" b="1" i="0" u="none" strike="noStrike">
              <a:solidFill>
                <a:schemeClr val="accent2"/>
              </a:solidFill>
              <a:latin typeface="Agency FB" panose="020B0503020202020204" pitchFamily="34" charset="0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 editAs="absolute">
    <xdr:from>
      <xdr:col>4</xdr:col>
      <xdr:colOff>910173</xdr:colOff>
      <xdr:row>6</xdr:row>
      <xdr:rowOff>87996</xdr:rowOff>
    </xdr:from>
    <xdr:to>
      <xdr:col>4</xdr:col>
      <xdr:colOff>2176998</xdr:colOff>
      <xdr:row>7</xdr:row>
      <xdr:rowOff>145599</xdr:rowOff>
    </xdr:to>
    <xdr:sp textlink="Analysis!AA10">
      <xdr:nvSpPr>
        <xdr:cNvPr id="53" name="TextBox 52"/>
        <xdr:cNvSpPr txBox="1"/>
      </xdr:nvSpPr>
      <xdr:spPr>
        <a:xfrm>
          <a:off x="7019290" y="2327910"/>
          <a:ext cx="126682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B962C8B-B14F-4D97-AF65-F5344CB8AC3E}" type="TxLink"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4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5</xdr:col>
      <xdr:colOff>180975</xdr:colOff>
      <xdr:row>4</xdr:row>
      <xdr:rowOff>447675</xdr:rowOff>
    </xdr:from>
    <xdr:to>
      <xdr:col>8</xdr:col>
      <xdr:colOff>112346</xdr:colOff>
      <xdr:row>13</xdr:row>
      <xdr:rowOff>85725</xdr:rowOff>
    </xdr:to>
    <xdr:graphicFrame>
      <xdr:nvGraphicFramePr>
        <xdr:cNvPr id="54" name="Chart 53"/>
        <xdr:cNvGraphicFramePr/>
      </xdr:nvGraphicFramePr>
      <xdr:xfrm>
        <a:off x="8565515" y="1773555"/>
        <a:ext cx="4306570" cy="1832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5</xdr:col>
      <xdr:colOff>104775</xdr:colOff>
      <xdr:row>14</xdr:row>
      <xdr:rowOff>95251</xdr:rowOff>
    </xdr:from>
    <xdr:to>
      <xdr:col>8</xdr:col>
      <xdr:colOff>200025</xdr:colOff>
      <xdr:row>29</xdr:row>
      <xdr:rowOff>114301</xdr:rowOff>
    </xdr:to>
    <xdr:sp>
      <xdr:nvSpPr>
        <xdr:cNvPr id="57" name="Rectangle 56"/>
        <xdr:cNvSpPr/>
      </xdr:nvSpPr>
      <xdr:spPr>
        <a:xfrm>
          <a:off x="8489315" y="3798570"/>
          <a:ext cx="4471035" cy="2762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6" name="Chart 55"/>
        <xdr:cNvSpPr/>
      </xdr:nvSpPr>
      <xdr:spPr>
        <a:xfrm>
          <a:off x="0" y="0"/>
          <a:ext cx="0" cy="0"/>
        </a:xfrm>
      </xdr:spPr>
    </xdr:sp>
    <xdr:clientData/>
  </xdr:twoCellAnchor>
  <xdr:twoCellAnchor editAs="absolute">
    <xdr:from>
      <xdr:col>5</xdr:col>
      <xdr:colOff>161925</xdr:colOff>
      <xdr:row>15</xdr:row>
      <xdr:rowOff>171451</xdr:rowOff>
    </xdr:from>
    <xdr:to>
      <xdr:col>8</xdr:col>
      <xdr:colOff>152400</xdr:colOff>
      <xdr:row>29</xdr:row>
      <xdr:rowOff>76201</xdr:rowOff>
    </xdr:to>
    <xdr:sp>
      <xdr:nvSpPr>
        <xdr:cNvPr id="2" name="Rectangles 1"/>
        <xdr:cNvSpPr>
          <a:spLocks noTextEdit="1"/>
        </xdr:cNvSpPr>
      </xdr:nvSpPr>
      <xdr:spPr>
        <a:xfrm>
          <a:off x="8546465" y="4057650"/>
          <a:ext cx="4366260" cy="246507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 editAs="absolute">
    <xdr:from>
      <xdr:col>5</xdr:col>
      <xdr:colOff>142876</xdr:colOff>
      <xdr:row>12</xdr:row>
      <xdr:rowOff>120650</xdr:rowOff>
    </xdr:from>
    <xdr:to>
      <xdr:col>5</xdr:col>
      <xdr:colOff>923925</xdr:colOff>
      <xdr:row>13</xdr:row>
      <xdr:rowOff>180975</xdr:rowOff>
    </xdr:to>
    <xdr:sp textlink="Analysis!AU22">
      <xdr:nvSpPr>
        <xdr:cNvPr id="58" name="TextBox 57"/>
        <xdr:cNvSpPr txBox="1"/>
      </xdr:nvSpPr>
      <xdr:spPr>
        <a:xfrm>
          <a:off x="8527415" y="3458210"/>
          <a:ext cx="781050" cy="24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92620EC-8976-4C21-B621-A50D63E30F77}" type="TxLink">
            <a:rPr lang="en-US" sz="11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accent2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7</xdr:col>
      <xdr:colOff>2687</xdr:colOff>
      <xdr:row>12</xdr:row>
      <xdr:rowOff>119822</xdr:rowOff>
    </xdr:from>
    <xdr:to>
      <xdr:col>8</xdr:col>
      <xdr:colOff>174136</xdr:colOff>
      <xdr:row>13</xdr:row>
      <xdr:rowOff>180147</xdr:rowOff>
    </xdr:to>
    <xdr:sp textlink="Analysis!AU23">
      <xdr:nvSpPr>
        <xdr:cNvPr id="60" name="TextBox 59"/>
        <xdr:cNvSpPr txBox="1"/>
      </xdr:nvSpPr>
      <xdr:spPr>
        <a:xfrm>
          <a:off x="12133580" y="3456940"/>
          <a:ext cx="800735" cy="24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C36E3B1-F578-43C4-951E-B3DF48354674}" type="TxLink">
            <a:rPr lang="en-US" sz="11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accent2"/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0</xdr:col>
      <xdr:colOff>57150</xdr:colOff>
      <xdr:row>4</xdr:row>
      <xdr:rowOff>371475</xdr:rowOff>
    </xdr:from>
    <xdr:to>
      <xdr:col>1</xdr:col>
      <xdr:colOff>1152525</xdr:colOff>
      <xdr:row>13</xdr:row>
      <xdr:rowOff>104775</xdr:rowOff>
    </xdr:to>
    <xdr:sp>
      <xdr:nvSpPr>
        <xdr:cNvPr id="61" name="Country"/>
        <xdr:cNvSpPr>
          <a:spLocks noMove="1" noResize="1"/>
        </xdr:cNvSpPr>
      </xdr:nvSpPr>
      <xdr:spPr>
        <a:xfrm>
          <a:off x="57150" y="1697355"/>
          <a:ext cx="1506855" cy="1927860"/>
        </a:xfrm>
      </xdr:spPr>
    </xdr:sp>
    <xdr:clientData fLocksWithSheet="0"/>
  </xdr:twoCellAnchor>
  <xdr:twoCellAnchor editAs="absolute">
    <xdr:from>
      <xdr:col>0</xdr:col>
      <xdr:colOff>28575</xdr:colOff>
      <xdr:row>14</xdr:row>
      <xdr:rowOff>133351</xdr:rowOff>
    </xdr:from>
    <xdr:to>
      <xdr:col>1</xdr:col>
      <xdr:colOff>1143000</xdr:colOff>
      <xdr:row>22</xdr:row>
      <xdr:rowOff>95251</xdr:rowOff>
    </xdr:to>
    <xdr:sp>
      <xdr:nvSpPr>
        <xdr:cNvPr id="62" name="Order Date (Year)"/>
        <xdr:cNvSpPr>
          <a:spLocks noMove="1" noResize="1"/>
        </xdr:cNvSpPr>
      </xdr:nvSpPr>
      <xdr:spPr>
        <a:xfrm>
          <a:off x="28575" y="3836670"/>
          <a:ext cx="1525905" cy="1424940"/>
        </a:xfrm>
      </xdr:spPr>
    </xdr:sp>
    <xdr:clientData fLocksWithSheet="0"/>
  </xdr:twoCellAnchor>
  <xdr:twoCellAnchor editAs="absolute">
    <xdr:from>
      <xdr:col>0</xdr:col>
      <xdr:colOff>38100</xdr:colOff>
      <xdr:row>23</xdr:row>
      <xdr:rowOff>85725</xdr:rowOff>
    </xdr:from>
    <xdr:to>
      <xdr:col>1</xdr:col>
      <xdr:colOff>1143000</xdr:colOff>
      <xdr:row>28</xdr:row>
      <xdr:rowOff>114300</xdr:rowOff>
    </xdr:to>
    <xdr:sp>
      <xdr:nvSpPr>
        <xdr:cNvPr id="63" name="Quarter"/>
        <xdr:cNvSpPr>
          <a:spLocks noMove="1" noResize="1"/>
        </xdr:cNvSpPr>
      </xdr:nvSpPr>
      <xdr:spPr>
        <a:xfrm>
          <a:off x="38100" y="5434965"/>
          <a:ext cx="1516380" cy="942975"/>
        </a:xfrm>
      </xdr:spPr>
    </xdr:sp>
    <xdr:clientData fLocksWithSheet="0"/>
  </xdr:twoCellAnchor>
  <xdr:twoCellAnchor editAs="absolute">
    <xdr:from>
      <xdr:col>2</xdr:col>
      <xdr:colOff>354871</xdr:colOff>
      <xdr:row>12</xdr:row>
      <xdr:rowOff>152400</xdr:rowOff>
    </xdr:from>
    <xdr:to>
      <xdr:col>2</xdr:col>
      <xdr:colOff>1602646</xdr:colOff>
      <xdr:row>14</xdr:row>
      <xdr:rowOff>28575</xdr:rowOff>
    </xdr:to>
    <xdr:sp textlink="Analysis!J20">
      <xdr:nvSpPr>
        <xdr:cNvPr id="68" name="TextBox 67"/>
        <xdr:cNvSpPr txBox="1"/>
      </xdr:nvSpPr>
      <xdr:spPr>
        <a:xfrm>
          <a:off x="1962785" y="3489960"/>
          <a:ext cx="1247775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AD18415-2A39-4B4F-A4F4-829933438995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2</xdr:col>
      <xdr:colOff>1453420</xdr:colOff>
      <xdr:row>12</xdr:row>
      <xdr:rowOff>152400</xdr:rowOff>
    </xdr:from>
    <xdr:to>
      <xdr:col>3</xdr:col>
      <xdr:colOff>758095</xdr:colOff>
      <xdr:row>14</xdr:row>
      <xdr:rowOff>28575</xdr:rowOff>
    </xdr:to>
    <xdr:sp textlink="Analysis!J21">
      <xdr:nvSpPr>
        <xdr:cNvPr id="70" name="TextBox 69"/>
        <xdr:cNvSpPr txBox="1"/>
      </xdr:nvSpPr>
      <xdr:spPr>
        <a:xfrm>
          <a:off x="3061335" y="3489960"/>
          <a:ext cx="1305560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04DB238-33E2-4ABA-817F-B854BEC0ABA5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3</xdr:col>
      <xdr:colOff>619125</xdr:colOff>
      <xdr:row>12</xdr:row>
      <xdr:rowOff>152400</xdr:rowOff>
    </xdr:from>
    <xdr:to>
      <xdr:col>3</xdr:col>
      <xdr:colOff>1914525</xdr:colOff>
      <xdr:row>14</xdr:row>
      <xdr:rowOff>28575</xdr:rowOff>
    </xdr:to>
    <xdr:sp textlink="Analysis!J22">
      <xdr:nvSpPr>
        <xdr:cNvPr id="71" name="TextBox 70"/>
        <xdr:cNvSpPr txBox="1"/>
      </xdr:nvSpPr>
      <xdr:spPr>
        <a:xfrm>
          <a:off x="4228465" y="3489960"/>
          <a:ext cx="1295400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2D71BA0-AE2A-47AD-BF56-D851EBAE2D46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3</xdr:col>
      <xdr:colOff>1666875</xdr:colOff>
      <xdr:row>12</xdr:row>
      <xdr:rowOff>152400</xdr:rowOff>
    </xdr:from>
    <xdr:to>
      <xdr:col>4</xdr:col>
      <xdr:colOff>590550</xdr:colOff>
      <xdr:row>14</xdr:row>
      <xdr:rowOff>28575</xdr:rowOff>
    </xdr:to>
    <xdr:sp textlink="Analysis!J23">
      <xdr:nvSpPr>
        <xdr:cNvPr id="72" name="TextBox 71"/>
        <xdr:cNvSpPr txBox="1"/>
      </xdr:nvSpPr>
      <xdr:spPr>
        <a:xfrm>
          <a:off x="5276215" y="3489960"/>
          <a:ext cx="1423670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3242B5-A602-496B-9459-89FDA9474126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1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4</xdr:col>
      <xdr:colOff>352497</xdr:colOff>
      <xdr:row>2</xdr:row>
      <xdr:rowOff>266700</xdr:rowOff>
    </xdr:from>
    <xdr:to>
      <xdr:col>5</xdr:col>
      <xdr:colOff>95322</xdr:colOff>
      <xdr:row>4</xdr:row>
      <xdr:rowOff>19050</xdr:rowOff>
    </xdr:to>
    <xdr:grpSp>
      <xdr:nvGrpSpPr>
        <xdr:cNvPr id="116" name="Group 115"/>
        <xdr:cNvGrpSpPr/>
      </xdr:nvGrpSpPr>
      <xdr:grpSpPr>
        <a:xfrm>
          <a:off x="6461760" y="678180"/>
          <a:ext cx="2018030" cy="666750"/>
          <a:chOff x="6484937" y="686352"/>
          <a:chExt cx="2061955" cy="668959"/>
        </a:xfrm>
      </xdr:grpSpPr>
      <xdr:sp>
        <xdr:nvSpPr>
          <xdr:cNvPr id="5" name="Rectangle: Rounded Corners 4"/>
          <xdr:cNvSpPr/>
        </xdr:nvSpPr>
        <xdr:spPr>
          <a:xfrm>
            <a:off x="6484937" y="686352"/>
            <a:ext cx="2061955" cy="6689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textlink="Analysis!S3">
        <xdr:nvSpPr>
          <xdr:cNvPr id="20" name="TextBox 19"/>
          <xdr:cNvSpPr txBox="1"/>
        </xdr:nvSpPr>
        <xdr:spPr>
          <a:xfrm>
            <a:off x="7541765" y="743502"/>
            <a:ext cx="866775" cy="258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BB962C8B-B14F-4D97-AF65-F5344CB8AC3E}" type="TxLink">
              <a:rPr lang="en-US" sz="12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Analysis!S4">
        <xdr:nvSpPr>
          <xdr:cNvPr id="25" name="TextBox 24"/>
          <xdr:cNvSpPr txBox="1"/>
        </xdr:nvSpPr>
        <xdr:spPr>
          <a:xfrm>
            <a:off x="6586992" y="963682"/>
            <a:ext cx="1822451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8DEF3A9F-FA80-44D2-958D-95BE048D6A83}" type="TxLink">
              <a:rPr lang="en-US" sz="12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Calibri" panose="020F0502020204030204"/>
            </a:endParaRPr>
          </a:p>
        </xdr:txBody>
      </xdr:sp>
      <xdr:grpSp>
        <xdr:nvGrpSpPr>
          <xdr:cNvPr id="39" name="Group 38"/>
          <xdr:cNvGrpSpPr/>
        </xdr:nvGrpSpPr>
        <xdr:grpSpPr>
          <a:xfrm>
            <a:off x="6555467" y="829227"/>
            <a:ext cx="371475" cy="372580"/>
            <a:chOff x="6537325" y="826861"/>
            <a:chExt cx="371475" cy="367846"/>
          </a:xfrm>
        </xdr:grpSpPr>
        <xdr:sp>
          <xdr:nvSpPr>
            <xdr:cNvPr id="10" name="Oval 9"/>
            <xdr:cNvSpPr/>
          </xdr:nvSpPr>
          <xdr:spPr>
            <a:xfrm>
              <a:off x="6537325" y="826861"/>
              <a:ext cx="371475" cy="367846"/>
            </a:xfrm>
            <a:prstGeom prst="ellipse">
              <a:avLst/>
            </a:prstGeom>
            <a:solidFill>
              <a:schemeClr val="accent1"/>
            </a:solidFill>
            <a:ln>
              <a:noFill/>
            </a:ln>
            <a:effectLst>
              <a:outerShdw blurRad="50800" dist="38100" algn="l" rotWithShape="0">
                <a:prstClr val="black">
                  <a:alpha val="11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74" name="Graphic 73" descr="Bar graph with upward trend"/>
            <xdr:cNvPicPr>
              <a:picLocks noChangeAspect="1"/>
            </xdr:cNvPicPr>
          </xdr:nvPicPr>
          <xdr:blipFill>
            <a:blip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6565975" y="870857"/>
              <a:ext cx="283464" cy="283464"/>
            </a:xfrm>
            <a:prstGeom prst="rect">
              <a:avLst/>
            </a:prstGeom>
            <a:effectLst>
              <a:outerShdw blurRad="63500" sx="102000" sy="102000" algn="ctr" rotWithShape="0">
                <a:prstClr val="black"/>
              </a:outerShdw>
            </a:effectLst>
          </xdr:spPr>
        </xdr:pic>
      </xdr:grpSp>
    </xdr:grpSp>
    <xdr:clientData/>
  </xdr:twoCellAnchor>
  <xdr:twoCellAnchor>
    <xdr:from>
      <xdr:col>2</xdr:col>
      <xdr:colOff>266700</xdr:colOff>
      <xdr:row>2</xdr:row>
      <xdr:rowOff>266700</xdr:rowOff>
    </xdr:from>
    <xdr:to>
      <xdr:col>3</xdr:col>
      <xdr:colOff>276225</xdr:colOff>
      <xdr:row>4</xdr:row>
      <xdr:rowOff>19050</xdr:rowOff>
    </xdr:to>
    <xdr:grpSp>
      <xdr:nvGrpSpPr>
        <xdr:cNvPr id="119" name="Group 118"/>
        <xdr:cNvGrpSpPr/>
      </xdr:nvGrpSpPr>
      <xdr:grpSpPr>
        <a:xfrm>
          <a:off x="1875155" y="678180"/>
          <a:ext cx="2010410" cy="666750"/>
          <a:chOff x="1906657" y="686352"/>
          <a:chExt cx="2047046" cy="668959"/>
        </a:xfrm>
      </xdr:grpSpPr>
      <xdr:sp>
        <xdr:nvSpPr>
          <xdr:cNvPr id="3" name="Rectangle: Rounded Corners 2"/>
          <xdr:cNvSpPr/>
        </xdr:nvSpPr>
        <xdr:spPr>
          <a:xfrm>
            <a:off x="1906657" y="686352"/>
            <a:ext cx="2047046" cy="6689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8" name="Oval 7"/>
          <xdr:cNvSpPr/>
        </xdr:nvSpPr>
        <xdr:spPr>
          <a:xfrm>
            <a:off x="1963807" y="829227"/>
            <a:ext cx="371475" cy="372580"/>
          </a:xfrm>
          <a:prstGeom prst="ellipse">
            <a:avLst/>
          </a:prstGeom>
          <a:solidFill>
            <a:srgbClr val="7030A0"/>
          </a:solidFill>
          <a:ln>
            <a:noFill/>
          </a:ln>
          <a:effectLst>
            <a:outerShdw blurRad="50800" dist="38100" algn="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textlink="Analysis!V3">
        <xdr:nvSpPr>
          <xdr:cNvPr id="18" name="TextBox 17"/>
          <xdr:cNvSpPr txBox="1"/>
        </xdr:nvSpPr>
        <xdr:spPr>
          <a:xfrm>
            <a:off x="2676656" y="752574"/>
            <a:ext cx="1143531" cy="234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9BCB6E5F-81AE-4574-87A5-222611CE1CAD}" type="TxLink">
              <a:rPr lang="en-US" sz="12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cs typeface="Calibri" panose="020F0502020204030204"/>
              </a:rPr>
            </a:fld>
            <a:endParaRPr lang="en-US" sz="12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textlink="Analysis!V4">
        <xdr:nvSpPr>
          <xdr:cNvPr id="23" name="TextBox 22"/>
          <xdr:cNvSpPr txBox="1"/>
        </xdr:nvSpPr>
        <xdr:spPr>
          <a:xfrm>
            <a:off x="2294296" y="963682"/>
            <a:ext cx="1523171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54869404-E6E3-4A0E-865A-9A34A1095766}" type="TxLink">
              <a:rPr lang="en-US" sz="20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cs typeface="Calibri" panose="020F0502020204030204"/>
              </a:rPr>
            </a:fld>
            <a:endParaRPr lang="en-US" sz="2000" b="1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endParaRPr>
          </a:p>
        </xdr:txBody>
      </xdr:sp>
      <xdr:pic>
        <xdr:nvPicPr>
          <xdr:cNvPr id="79" name="Graphic 78" descr="Bar chart"/>
          <xdr:cNvPicPr>
            <a:picLocks noChangeAspect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006707" y="867327"/>
            <a:ext cx="283464" cy="284569"/>
          </a:xfrm>
          <a:prstGeom prst="rect">
            <a:avLst/>
          </a:prstGeom>
          <a:effectLst>
            <a:outerShdw blurRad="63500" sx="102000" sy="102000" algn="ctr" rotWithShape="0">
              <a:prstClr val="black"/>
            </a:outerShdw>
          </a:effectLst>
        </xdr:spPr>
      </xdr:pic>
    </xdr:grpSp>
    <xdr:clientData/>
  </xdr:twoCellAnchor>
  <xdr:twoCellAnchor>
    <xdr:from>
      <xdr:col>5</xdr:col>
      <xdr:colOff>371583</xdr:colOff>
      <xdr:row>2</xdr:row>
      <xdr:rowOff>266700</xdr:rowOff>
    </xdr:from>
    <xdr:to>
      <xdr:col>6</xdr:col>
      <xdr:colOff>5077</xdr:colOff>
      <xdr:row>4</xdr:row>
      <xdr:rowOff>19050</xdr:rowOff>
    </xdr:to>
    <xdr:grpSp>
      <xdr:nvGrpSpPr>
        <xdr:cNvPr id="117" name="Group 116"/>
        <xdr:cNvGrpSpPr/>
      </xdr:nvGrpSpPr>
      <xdr:grpSpPr>
        <a:xfrm>
          <a:off x="8756015" y="678180"/>
          <a:ext cx="1908175" cy="666750"/>
          <a:chOff x="8777873" y="686352"/>
          <a:chExt cx="1952625" cy="668959"/>
        </a:xfrm>
      </xdr:grpSpPr>
      <xdr:sp>
        <xdr:nvSpPr>
          <xdr:cNvPr id="6" name="Rectangle: Rounded Corners 5"/>
          <xdr:cNvSpPr/>
        </xdr:nvSpPr>
        <xdr:spPr>
          <a:xfrm>
            <a:off x="8777873" y="686352"/>
            <a:ext cx="1952625" cy="6689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1" name="Oval 10"/>
          <xdr:cNvSpPr/>
        </xdr:nvSpPr>
        <xdr:spPr>
          <a:xfrm>
            <a:off x="8837405" y="829227"/>
            <a:ext cx="371475" cy="372580"/>
          </a:xfrm>
          <a:prstGeom prst="ellipse">
            <a:avLst/>
          </a:prstGeom>
          <a:solidFill>
            <a:schemeClr val="accent2"/>
          </a:solidFill>
          <a:ln>
            <a:noFill/>
          </a:ln>
          <a:effectLst>
            <a:outerShdw blurRad="50800" dist="38100" algn="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textlink="Analysis!T3">
        <xdr:nvSpPr>
          <xdr:cNvPr id="21" name="TextBox 20"/>
          <xdr:cNvSpPr txBox="1"/>
        </xdr:nvSpPr>
        <xdr:spPr>
          <a:xfrm>
            <a:off x="9727886" y="743502"/>
            <a:ext cx="866775" cy="258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BB962C8B-B14F-4D97-AF65-F5344CB8AC3E}" type="TxLink">
              <a:rPr lang="en-US" sz="12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Analysis!T4">
        <xdr:nvSpPr>
          <xdr:cNvPr id="26" name="TextBox 25"/>
          <xdr:cNvSpPr txBox="1"/>
        </xdr:nvSpPr>
        <xdr:spPr>
          <a:xfrm>
            <a:off x="9108761" y="963682"/>
            <a:ext cx="14859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543E65AC-A3A9-4B17-B451-48D88B8D5EA1}" type="TxLink">
              <a:rPr lang="en-US" sz="12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Calibri" panose="020F0502020204030204"/>
            </a:endParaRPr>
          </a:p>
        </xdr:txBody>
      </xdr:sp>
      <xdr:pic>
        <xdr:nvPicPr>
          <xdr:cNvPr id="80" name="Graphic 79" descr="Signal"/>
          <xdr:cNvPicPr>
            <a:picLocks noChangeAspect="1"/>
          </xdr:cNvPicPr>
        </xdr:nvPicPr>
        <xdr:blipFill>
          <a:blip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8875505" y="867327"/>
            <a:ext cx="283464" cy="284569"/>
          </a:xfrm>
          <a:prstGeom prst="rect">
            <a:avLst/>
          </a:prstGeom>
          <a:effectLst>
            <a:outerShdw blurRad="63500" sx="102000" sy="102000" algn="ctr" rotWithShape="0">
              <a:prstClr val="black"/>
            </a:outerShdw>
          </a:effectLst>
        </xdr:spPr>
      </xdr:pic>
    </xdr:grpSp>
    <xdr:clientData/>
  </xdr:twoCellAnchor>
  <xdr:twoCellAnchor editAs="oneCell">
    <xdr:from>
      <xdr:col>2</xdr:col>
      <xdr:colOff>199950</xdr:colOff>
      <xdr:row>0</xdr:row>
      <xdr:rowOff>96611</xdr:rowOff>
    </xdr:from>
    <xdr:to>
      <xdr:col>2</xdr:col>
      <xdr:colOff>628650</xdr:colOff>
      <xdr:row>2</xdr:row>
      <xdr:rowOff>96686</xdr:rowOff>
    </xdr:to>
    <xdr:pic>
      <xdr:nvPicPr>
        <xdr:cNvPr id="81" name="Graphic 80" descr="Database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07845" y="96520"/>
          <a:ext cx="429260" cy="411480"/>
        </a:xfrm>
        <a:prstGeom prst="rect">
          <a:avLst/>
        </a:prstGeom>
      </xdr:spPr>
    </xdr:pic>
    <xdr:clientData/>
  </xdr:twoCellAnchor>
  <xdr:twoCellAnchor>
    <xdr:from>
      <xdr:col>6</xdr:col>
      <xdr:colOff>281336</xdr:colOff>
      <xdr:row>2</xdr:row>
      <xdr:rowOff>266700</xdr:rowOff>
    </xdr:from>
    <xdr:to>
      <xdr:col>8</xdr:col>
      <xdr:colOff>195611</xdr:colOff>
      <xdr:row>4</xdr:row>
      <xdr:rowOff>19050</xdr:rowOff>
    </xdr:to>
    <xdr:grpSp>
      <xdr:nvGrpSpPr>
        <xdr:cNvPr id="114" name="Group 113"/>
        <xdr:cNvGrpSpPr/>
      </xdr:nvGrpSpPr>
      <xdr:grpSpPr>
        <a:xfrm>
          <a:off x="10941050" y="678180"/>
          <a:ext cx="2014855" cy="666750"/>
          <a:chOff x="11131553" y="686352"/>
          <a:chExt cx="2051188" cy="668959"/>
        </a:xfrm>
      </xdr:grpSpPr>
      <xdr:sp>
        <xdr:nvSpPr>
          <xdr:cNvPr id="7" name="Rectangle: Rounded Corners 6"/>
          <xdr:cNvSpPr/>
        </xdr:nvSpPr>
        <xdr:spPr>
          <a:xfrm>
            <a:off x="11131553" y="686352"/>
            <a:ext cx="2051188" cy="6689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12" name="Oval 11"/>
          <xdr:cNvSpPr/>
        </xdr:nvSpPr>
        <xdr:spPr>
          <a:xfrm>
            <a:off x="11198228" y="829227"/>
            <a:ext cx="371475" cy="372580"/>
          </a:xfrm>
          <a:prstGeom prst="ellipse">
            <a:avLst/>
          </a:prstGeom>
          <a:solidFill>
            <a:srgbClr val="4BD0FF"/>
          </a:solidFill>
          <a:ln>
            <a:noFill/>
          </a:ln>
          <a:effectLst>
            <a:outerShdw blurRad="50800" dist="38100" algn="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textlink="Analysis!U3">
        <xdr:nvSpPr>
          <xdr:cNvPr id="22" name="TextBox 21"/>
          <xdr:cNvSpPr txBox="1"/>
        </xdr:nvSpPr>
        <xdr:spPr>
          <a:xfrm>
            <a:off x="12128049" y="743502"/>
            <a:ext cx="931694" cy="258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BB962C8B-B14F-4D97-AF65-F5344CB8AC3E}" type="TxLink">
              <a:rPr lang="en-US" sz="12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Analysis!U4">
        <xdr:nvSpPr>
          <xdr:cNvPr id="27" name="TextBox 26"/>
          <xdr:cNvSpPr txBox="1"/>
        </xdr:nvSpPr>
        <xdr:spPr>
          <a:xfrm>
            <a:off x="11512553" y="963682"/>
            <a:ext cx="154719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8CE16EE1-EBBD-4972-9018-0A08B1FBDCEB}" type="TxLink">
              <a:rPr lang="en-US" sz="12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Calibri" panose="020F0502020204030204"/>
            </a:endParaRPr>
          </a:p>
        </xdr:txBody>
      </xdr:sp>
      <xdr:pic>
        <xdr:nvPicPr>
          <xdr:cNvPr id="83" name="Graphic 82" descr="Money"/>
          <xdr:cNvPicPr>
            <a:picLocks noChangeAspect="1"/>
          </xdr:cNvPicPr>
        </xdr:nvPicPr>
        <xdr:blipFill>
          <a:blip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1243304" y="867328"/>
            <a:ext cx="285749" cy="286854"/>
          </a:xfrm>
          <a:prstGeom prst="rect">
            <a:avLst/>
          </a:prstGeom>
          <a:effectLst>
            <a:outerShdw blurRad="63500" sx="102000" sy="102000" algn="ctr" rotWithShape="0">
              <a:prstClr val="black"/>
            </a:outerShdw>
          </a:effectLst>
        </xdr:spPr>
      </xdr:pic>
    </xdr:grpSp>
    <xdr:clientData/>
  </xdr:twoCellAnchor>
  <xdr:twoCellAnchor>
    <xdr:from>
      <xdr:col>3</xdr:col>
      <xdr:colOff>552486</xdr:colOff>
      <xdr:row>2</xdr:row>
      <xdr:rowOff>266700</xdr:rowOff>
    </xdr:from>
    <xdr:to>
      <xdr:col>4</xdr:col>
      <xdr:colOff>76236</xdr:colOff>
      <xdr:row>4</xdr:row>
      <xdr:rowOff>19050</xdr:rowOff>
    </xdr:to>
    <xdr:grpSp>
      <xdr:nvGrpSpPr>
        <xdr:cNvPr id="115" name="Group 114"/>
        <xdr:cNvGrpSpPr/>
      </xdr:nvGrpSpPr>
      <xdr:grpSpPr>
        <a:xfrm>
          <a:off x="4161790" y="678180"/>
          <a:ext cx="2023745" cy="666750"/>
          <a:chOff x="4184684" y="686352"/>
          <a:chExt cx="2069272" cy="668959"/>
        </a:xfrm>
      </xdr:grpSpPr>
      <xdr:sp>
        <xdr:nvSpPr>
          <xdr:cNvPr id="4" name="Rectangle: Rounded Corners 3"/>
          <xdr:cNvSpPr/>
        </xdr:nvSpPr>
        <xdr:spPr>
          <a:xfrm>
            <a:off x="4184684" y="686352"/>
            <a:ext cx="2069272" cy="6689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8100000" algn="tr" rotWithShape="0">
              <a:prstClr val="black">
                <a:alpha val="18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9" name="Oval 8"/>
          <xdr:cNvSpPr/>
        </xdr:nvSpPr>
        <xdr:spPr>
          <a:xfrm>
            <a:off x="4248978" y="829227"/>
            <a:ext cx="371475" cy="372580"/>
          </a:xfrm>
          <a:prstGeom prst="ellipse">
            <a:avLst/>
          </a:prstGeom>
          <a:solidFill>
            <a:srgbClr val="00B0F0"/>
          </a:solidFill>
          <a:ln>
            <a:noFill/>
          </a:ln>
          <a:effectLst>
            <a:outerShdw blurRad="50800" dist="38100" algn="l" rotWithShape="0">
              <a:prstClr val="black">
                <a:alpha val="11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textlink="Analysis!R3">
        <xdr:nvSpPr>
          <xdr:cNvPr id="19" name="TextBox 18"/>
          <xdr:cNvSpPr txBox="1"/>
        </xdr:nvSpPr>
        <xdr:spPr>
          <a:xfrm>
            <a:off x="5238330" y="743502"/>
            <a:ext cx="864054" cy="258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C3E9B08E-9397-4985-AF71-B97256FCCA86}" type="TxLink">
              <a:rPr lang="en-US" sz="12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Analysis!R4">
        <xdr:nvSpPr>
          <xdr:cNvPr id="24" name="TextBox 23"/>
          <xdr:cNvSpPr txBox="1"/>
        </xdr:nvSpPr>
        <xdr:spPr>
          <a:xfrm>
            <a:off x="4552984" y="963682"/>
            <a:ext cx="155575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EDD94981-D808-492A-B387-53BB68F89819}" type="TxLink">
              <a:rPr lang="en-US" sz="1400" b="1" i="0" u="none" strike="noStrike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Calibri" panose="020F0502020204030204"/>
              </a:rPr>
            </a:fld>
            <a:endParaRPr lang="en-US" sz="14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Calibri" panose="020F0502020204030204"/>
            </a:endParaRPr>
          </a:p>
        </xdr:txBody>
      </xdr:sp>
      <xdr:pic>
        <xdr:nvPicPr>
          <xdr:cNvPr id="84" name="Graphic 83" descr="Scales of justice"/>
          <xdr:cNvPicPr>
            <a:picLocks noChangeAspect="1"/>
          </xdr:cNvPicPr>
        </xdr:nvPicPr>
        <xdr:blipFill>
          <a:blip r:embed="rId1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4289553" y="867861"/>
            <a:ext cx="283464" cy="284569"/>
          </a:xfrm>
          <a:prstGeom prst="rect">
            <a:avLst/>
          </a:prstGeom>
          <a:effectLst>
            <a:outerShdw blurRad="63500" sx="102000" sy="102000" algn="ctr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2</xdr:col>
      <xdr:colOff>839794</xdr:colOff>
      <xdr:row>4</xdr:row>
      <xdr:rowOff>203637</xdr:rowOff>
    </xdr:from>
    <xdr:to>
      <xdr:col>4</xdr:col>
      <xdr:colOff>254006</xdr:colOff>
      <xdr:row>5</xdr:row>
      <xdr:rowOff>5363</xdr:rowOff>
    </xdr:to>
    <xdr:sp textlink="Analysis!B34">
      <xdr:nvSpPr>
        <xdr:cNvPr id="85" name="TextBox 84"/>
        <xdr:cNvSpPr txBox="1"/>
      </xdr:nvSpPr>
      <xdr:spPr>
        <a:xfrm>
          <a:off x="2447925" y="1529080"/>
          <a:ext cx="391541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4AD8A5F-687D-498D-BE8A-36D63941276D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2</xdr:col>
      <xdr:colOff>780374</xdr:colOff>
      <xdr:row>15</xdr:row>
      <xdr:rowOff>9525</xdr:rowOff>
    </xdr:from>
    <xdr:to>
      <xdr:col>4</xdr:col>
      <xdr:colOff>194586</xdr:colOff>
      <xdr:row>16</xdr:row>
      <xdr:rowOff>76200</xdr:rowOff>
    </xdr:to>
    <xdr:sp textlink="Analysis!AF31">
      <xdr:nvSpPr>
        <xdr:cNvPr id="86" name="TextBox 85"/>
        <xdr:cNvSpPr txBox="1"/>
      </xdr:nvSpPr>
      <xdr:spPr>
        <a:xfrm>
          <a:off x="2388235" y="3895725"/>
          <a:ext cx="3915410" cy="2495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32BF63-C691-497A-9884-924A85F2C16C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5</xdr:col>
      <xdr:colOff>385763</xdr:colOff>
      <xdr:row>14</xdr:row>
      <xdr:rowOff>123825</xdr:rowOff>
    </xdr:from>
    <xdr:to>
      <xdr:col>7</xdr:col>
      <xdr:colOff>533400</xdr:colOff>
      <xdr:row>16</xdr:row>
      <xdr:rowOff>0</xdr:rowOff>
    </xdr:to>
    <xdr:sp textlink="Analysis!BD24">
      <xdr:nvSpPr>
        <xdr:cNvPr id="88" name="TextBox 87"/>
        <xdr:cNvSpPr txBox="1"/>
      </xdr:nvSpPr>
      <xdr:spPr>
        <a:xfrm>
          <a:off x="8769985" y="3827145"/>
          <a:ext cx="3894455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10945FC-F619-4CD7-B3AF-F31E86A78877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5</xdr:col>
      <xdr:colOff>377470</xdr:colOff>
      <xdr:row>4</xdr:row>
      <xdr:rowOff>204404</xdr:rowOff>
    </xdr:from>
    <xdr:to>
      <xdr:col>7</xdr:col>
      <xdr:colOff>525107</xdr:colOff>
      <xdr:row>5</xdr:row>
      <xdr:rowOff>4379</xdr:rowOff>
    </xdr:to>
    <xdr:sp textlink="Analysis!AS27">
      <xdr:nvSpPr>
        <xdr:cNvPr id="90" name="TextBox 89"/>
        <xdr:cNvSpPr txBox="1"/>
      </xdr:nvSpPr>
      <xdr:spPr>
        <a:xfrm>
          <a:off x="8761730" y="1529715"/>
          <a:ext cx="389382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0C5C6D7-31DA-48DD-B779-5312C0137597}" type="TxLink">
            <a:rPr lang="en-US" sz="12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</a:fld>
          <a:endParaRPr lang="en-US" sz="1200" b="1" i="0" u="none" strike="noStrike">
            <a:solidFill>
              <a:schemeClr val="tx1">
                <a:lumMod val="65000"/>
                <a:lumOff val="3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 editAs="absolute">
    <xdr:from>
      <xdr:col>4</xdr:col>
      <xdr:colOff>891901</xdr:colOff>
      <xdr:row>28</xdr:row>
      <xdr:rowOff>171450</xdr:rowOff>
    </xdr:from>
    <xdr:to>
      <xdr:col>4</xdr:col>
      <xdr:colOff>2187301</xdr:colOff>
      <xdr:row>29</xdr:row>
      <xdr:rowOff>123824</xdr:rowOff>
    </xdr:to>
    <xdr:sp>
      <xdr:nvSpPr>
        <xdr:cNvPr id="91" name="Rectangle 90"/>
        <xdr:cNvSpPr/>
      </xdr:nvSpPr>
      <xdr:spPr>
        <a:xfrm>
          <a:off x="7000875" y="6435090"/>
          <a:ext cx="1295400" cy="134620"/>
        </a:xfrm>
        <a:prstGeom prst="rect">
          <a:avLst/>
        </a:prstGeom>
        <a:solidFill>
          <a:srgbClr val="9900CC"/>
        </a:solidFill>
        <a:ln>
          <a:noFill/>
        </a:ln>
        <a:effectLst>
          <a:outerShdw blurRad="63500" sx="102000" sy="102000" algn="ctr" rotWithShape="0">
            <a:prstClr val="black">
              <a:alpha val="34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18143</xdr:colOff>
      <xdr:row>1</xdr:row>
      <xdr:rowOff>216808</xdr:rowOff>
    </xdr:from>
    <xdr:to>
      <xdr:col>1</xdr:col>
      <xdr:colOff>1180645</xdr:colOff>
      <xdr:row>2</xdr:row>
      <xdr:rowOff>390072</xdr:rowOff>
    </xdr:to>
    <xdr:sp>
      <xdr:nvSpPr>
        <xdr:cNvPr id="92" name="TextBox 91"/>
        <xdr:cNvSpPr txBox="1"/>
      </xdr:nvSpPr>
      <xdr:spPr>
        <a:xfrm>
          <a:off x="17780" y="399415"/>
          <a:ext cx="1574165" cy="401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Dashboard</a:t>
          </a:r>
          <a:r>
            <a:rPr lang="en-US" sz="2400" baseline="0">
              <a:solidFill>
                <a:schemeClr val="bg1">
                  <a:lumMod val="85000"/>
                </a:schemeClr>
              </a:solidFill>
            </a:rPr>
            <a:t> </a:t>
          </a:r>
          <a:endParaRPr lang="en-US" sz="2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</xdr:col>
      <xdr:colOff>596170</xdr:colOff>
      <xdr:row>11</xdr:row>
      <xdr:rowOff>128809</xdr:rowOff>
    </xdr:from>
    <xdr:to>
      <xdr:col>2</xdr:col>
      <xdr:colOff>1396270</xdr:colOff>
      <xdr:row>12</xdr:row>
      <xdr:rowOff>160559</xdr:rowOff>
    </xdr:to>
    <xdr:grpSp>
      <xdr:nvGrpSpPr>
        <xdr:cNvPr id="69" name="Group 68"/>
        <xdr:cNvGrpSpPr/>
      </xdr:nvGrpSpPr>
      <xdr:grpSpPr>
        <a:xfrm>
          <a:off x="2204085" y="3282950"/>
          <a:ext cx="800100" cy="214630"/>
          <a:chOff x="2203206" y="3284180"/>
          <a:chExt cx="800100" cy="217366"/>
        </a:xfrm>
      </xdr:grpSpPr>
      <xdr:grpSp>
        <xdr:nvGrpSpPr>
          <xdr:cNvPr id="64" name="Group 63"/>
          <xdr:cNvGrpSpPr/>
        </xdr:nvGrpSpPr>
        <xdr:grpSpPr>
          <a:xfrm>
            <a:off x="2203206" y="3327645"/>
            <a:ext cx="800100" cy="137990"/>
            <a:chOff x="2203206" y="3327645"/>
            <a:chExt cx="800100" cy="137990"/>
          </a:xfrm>
        </xdr:grpSpPr>
        <xdr:sp>
          <xdr:nvSpPr>
            <xdr:cNvPr id="31" name="Right Brace 30"/>
            <xdr:cNvSpPr/>
          </xdr:nvSpPr>
          <xdr:spPr>
            <a:xfrm rot="5400000" flipV="1">
              <a:off x="2534261" y="2996590"/>
              <a:ext cx="137990" cy="800100"/>
            </a:xfrm>
            <a:prstGeom prst="rightBrace">
              <a:avLst/>
            </a:prstGeom>
            <a:ln w="19050">
              <a:solidFill>
                <a:schemeClr val="tx1">
                  <a:lumMod val="65000"/>
                  <a:lumOff val="35000"/>
                  <a:alpha val="68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96" name="Rectangle: Rounded Corners 95"/>
            <xdr:cNvSpPr/>
          </xdr:nvSpPr>
          <xdr:spPr>
            <a:xfrm>
              <a:off x="2488956" y="3337169"/>
              <a:ext cx="228600" cy="11894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textlink="Analysis!R3">
        <xdr:nvSpPr>
          <xdr:cNvPr id="73" name="TextBox 72"/>
          <xdr:cNvSpPr txBox="1"/>
        </xdr:nvSpPr>
        <xdr:spPr>
          <a:xfrm>
            <a:off x="2442305" y="3284180"/>
            <a:ext cx="384175" cy="217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BB962C8B-B14F-4D97-AF65-F5344CB8AC3E}" type="TxLink">
              <a:rPr lang="en-US" sz="900" b="1" i="0" u="none" strike="noStrike">
                <a:solidFill>
                  <a:schemeClr val="accent2"/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9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2</xdr:col>
      <xdr:colOff>1740146</xdr:colOff>
      <xdr:row>11</xdr:row>
      <xdr:rowOff>129792</xdr:rowOff>
    </xdr:from>
    <xdr:to>
      <xdr:col>3</xdr:col>
      <xdr:colOff>503362</xdr:colOff>
      <xdr:row>12</xdr:row>
      <xdr:rowOff>161542</xdr:rowOff>
    </xdr:to>
    <xdr:grpSp>
      <xdr:nvGrpSpPr>
        <xdr:cNvPr id="78" name="Group 77"/>
        <xdr:cNvGrpSpPr/>
      </xdr:nvGrpSpPr>
      <xdr:grpSpPr>
        <a:xfrm>
          <a:off x="3348355" y="3284220"/>
          <a:ext cx="763905" cy="214630"/>
          <a:chOff x="2203206" y="3284180"/>
          <a:chExt cx="800100" cy="217366"/>
        </a:xfrm>
      </xdr:grpSpPr>
      <xdr:grpSp>
        <xdr:nvGrpSpPr>
          <xdr:cNvPr id="82" name="Group 81"/>
          <xdr:cNvGrpSpPr/>
        </xdr:nvGrpSpPr>
        <xdr:grpSpPr>
          <a:xfrm>
            <a:off x="2203206" y="3327645"/>
            <a:ext cx="800100" cy="137990"/>
            <a:chOff x="2203206" y="3327645"/>
            <a:chExt cx="800100" cy="137990"/>
          </a:xfrm>
        </xdr:grpSpPr>
        <xdr:sp>
          <xdr:nvSpPr>
            <xdr:cNvPr id="89" name="Right Brace 88"/>
            <xdr:cNvSpPr/>
          </xdr:nvSpPr>
          <xdr:spPr>
            <a:xfrm rot="5400000" flipV="1">
              <a:off x="2534261" y="2996590"/>
              <a:ext cx="137990" cy="800100"/>
            </a:xfrm>
            <a:prstGeom prst="rightBrace">
              <a:avLst/>
            </a:prstGeom>
            <a:ln w="19050">
              <a:solidFill>
                <a:schemeClr val="tx1">
                  <a:lumMod val="65000"/>
                  <a:lumOff val="35000"/>
                  <a:alpha val="68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93" name="Rectangle: Rounded Corners 92"/>
            <xdr:cNvSpPr/>
          </xdr:nvSpPr>
          <xdr:spPr>
            <a:xfrm>
              <a:off x="2488956" y="3337169"/>
              <a:ext cx="228600" cy="11894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textlink="Analysis!R3">
        <xdr:nvSpPr>
          <xdr:cNvPr id="87" name="TextBox 86"/>
          <xdr:cNvSpPr txBox="1"/>
        </xdr:nvSpPr>
        <xdr:spPr>
          <a:xfrm>
            <a:off x="2442305" y="3284180"/>
            <a:ext cx="384175" cy="217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BB962C8B-B14F-4D97-AF65-F5344CB8AC3E}" type="TxLink">
              <a:rPr lang="en-US" sz="900" b="1" i="0" u="none" strike="noStrike">
                <a:solidFill>
                  <a:schemeClr val="accent2"/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9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3</xdr:col>
      <xdr:colOff>861895</xdr:colOff>
      <xdr:row>11</xdr:row>
      <xdr:rowOff>125879</xdr:rowOff>
    </xdr:from>
    <xdr:to>
      <xdr:col>3</xdr:col>
      <xdr:colOff>1661995</xdr:colOff>
      <xdr:row>12</xdr:row>
      <xdr:rowOff>157629</xdr:rowOff>
    </xdr:to>
    <xdr:grpSp>
      <xdr:nvGrpSpPr>
        <xdr:cNvPr id="103" name="Group 102"/>
        <xdr:cNvGrpSpPr/>
      </xdr:nvGrpSpPr>
      <xdr:grpSpPr>
        <a:xfrm>
          <a:off x="4471035" y="3280410"/>
          <a:ext cx="800100" cy="214630"/>
          <a:chOff x="2203206" y="3284180"/>
          <a:chExt cx="800100" cy="217366"/>
        </a:xfrm>
      </xdr:grpSpPr>
      <xdr:grpSp>
        <xdr:nvGrpSpPr>
          <xdr:cNvPr id="104" name="Group 103"/>
          <xdr:cNvGrpSpPr/>
        </xdr:nvGrpSpPr>
        <xdr:grpSpPr>
          <a:xfrm>
            <a:off x="2203206" y="3327645"/>
            <a:ext cx="800100" cy="137990"/>
            <a:chOff x="2203206" y="3327645"/>
            <a:chExt cx="800100" cy="137990"/>
          </a:xfrm>
        </xdr:grpSpPr>
        <xdr:sp>
          <xdr:nvSpPr>
            <xdr:cNvPr id="106" name="Right Brace 105"/>
            <xdr:cNvSpPr/>
          </xdr:nvSpPr>
          <xdr:spPr>
            <a:xfrm rot="5400000" flipV="1">
              <a:off x="2534261" y="2996590"/>
              <a:ext cx="137990" cy="800100"/>
            </a:xfrm>
            <a:prstGeom prst="rightBrace">
              <a:avLst/>
            </a:prstGeom>
            <a:ln w="19050">
              <a:solidFill>
                <a:schemeClr val="tx1">
                  <a:lumMod val="65000"/>
                  <a:lumOff val="35000"/>
                  <a:alpha val="68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07" name="Rectangle: Rounded Corners 106"/>
            <xdr:cNvSpPr/>
          </xdr:nvSpPr>
          <xdr:spPr>
            <a:xfrm>
              <a:off x="2488956" y="3337169"/>
              <a:ext cx="228600" cy="11894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textlink="Analysis!R3">
        <xdr:nvSpPr>
          <xdr:cNvPr id="105" name="TextBox 104"/>
          <xdr:cNvSpPr txBox="1"/>
        </xdr:nvSpPr>
        <xdr:spPr>
          <a:xfrm>
            <a:off x="2442305" y="3284180"/>
            <a:ext cx="384175" cy="217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BB962C8B-B14F-4D97-AF65-F5344CB8AC3E}" type="TxLink">
              <a:rPr lang="en-US" sz="900" b="1" i="0" u="none" strike="noStrike">
                <a:solidFill>
                  <a:schemeClr val="accent2"/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9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3</xdr:col>
      <xdr:colOff>2010755</xdr:colOff>
      <xdr:row>11</xdr:row>
      <xdr:rowOff>121330</xdr:rowOff>
    </xdr:from>
    <xdr:to>
      <xdr:col>4</xdr:col>
      <xdr:colOff>265970</xdr:colOff>
      <xdr:row>12</xdr:row>
      <xdr:rowOff>153080</xdr:rowOff>
    </xdr:to>
    <xdr:grpSp>
      <xdr:nvGrpSpPr>
        <xdr:cNvPr id="108" name="Group 107"/>
        <xdr:cNvGrpSpPr/>
      </xdr:nvGrpSpPr>
      <xdr:grpSpPr>
        <a:xfrm>
          <a:off x="5619750" y="3275965"/>
          <a:ext cx="755015" cy="214630"/>
          <a:chOff x="2203206" y="3278570"/>
          <a:chExt cx="800100" cy="217366"/>
        </a:xfrm>
      </xdr:grpSpPr>
      <xdr:grpSp>
        <xdr:nvGrpSpPr>
          <xdr:cNvPr id="109" name="Group 108"/>
          <xdr:cNvGrpSpPr/>
        </xdr:nvGrpSpPr>
        <xdr:grpSpPr>
          <a:xfrm>
            <a:off x="2203206" y="3327645"/>
            <a:ext cx="800100" cy="137990"/>
            <a:chOff x="2203206" y="3327645"/>
            <a:chExt cx="800100" cy="137990"/>
          </a:xfrm>
        </xdr:grpSpPr>
        <xdr:sp>
          <xdr:nvSpPr>
            <xdr:cNvPr id="111" name="Right Brace 110"/>
            <xdr:cNvSpPr/>
          </xdr:nvSpPr>
          <xdr:spPr>
            <a:xfrm rot="5400000" flipV="1">
              <a:off x="2534261" y="2996590"/>
              <a:ext cx="137990" cy="800100"/>
            </a:xfrm>
            <a:prstGeom prst="rightBrace">
              <a:avLst/>
            </a:prstGeom>
            <a:ln w="19050">
              <a:solidFill>
                <a:schemeClr val="tx1">
                  <a:lumMod val="65000"/>
                  <a:lumOff val="35000"/>
                  <a:alpha val="68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12" name="Rectangle: Rounded Corners 111"/>
            <xdr:cNvSpPr/>
          </xdr:nvSpPr>
          <xdr:spPr>
            <a:xfrm>
              <a:off x="2488956" y="3337169"/>
              <a:ext cx="228600" cy="11894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textlink="Analysis!R3">
        <xdr:nvSpPr>
          <xdr:cNvPr id="110" name="TextBox 109"/>
          <xdr:cNvSpPr txBox="1"/>
        </xdr:nvSpPr>
        <xdr:spPr>
          <a:xfrm>
            <a:off x="2442305" y="3278570"/>
            <a:ext cx="384175" cy="217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BB962C8B-B14F-4D97-AF65-F5344CB8AC3E}" type="TxLink">
              <a:rPr lang="en-US" sz="900" b="1" i="0" u="none" strike="noStrike">
                <a:solidFill>
                  <a:schemeClr val="accent2"/>
                </a:solidFill>
                <a:latin typeface="Calibri" panose="020F0502020204030204"/>
                <a:ea typeface="+mn-ea"/>
                <a:cs typeface="Calibri" panose="020F0502020204030204"/>
              </a:rPr>
            </a:fld>
            <a:endParaRPr lang="en-US" sz="900" b="1" i="0" u="none" strike="noStrike">
              <a:solidFill>
                <a:schemeClr val="accent2"/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F189"/>
  <sheetViews>
    <sheetView showGridLines="0" zoomScale="70" zoomScaleNormal="70" topLeftCell="AO11" workbookViewId="0">
      <selection activeCell="L5" sqref="L5"/>
    </sheetView>
  </sheetViews>
  <sheetFormatPr defaultColWidth="9" defaultRowHeight="14.4"/>
  <cols>
    <col min="2" max="2" width="21.1759259259259" customWidth="1"/>
    <col min="3" max="3" width="14" customWidth="1"/>
    <col min="4" max="4" width="12.5462962962963" customWidth="1"/>
    <col min="5" max="5" width="16.2685185185185" customWidth="1"/>
    <col min="6" max="7" width="15.2685185185185" customWidth="1"/>
    <col min="8" max="8" width="11.5462962962963" customWidth="1"/>
    <col min="9" max="9" width="22" customWidth="1"/>
    <col min="10" max="10" width="16.2685185185185" customWidth="1"/>
    <col min="11" max="11" width="14.2685185185185" customWidth="1"/>
    <col min="12" max="14" width="16.2685185185185" customWidth="1"/>
    <col min="15" max="16" width="11.5462962962963" customWidth="1"/>
    <col min="17" max="17" width="16.2685185185185" customWidth="1"/>
    <col min="18" max="18" width="13.5462962962963" customWidth="1"/>
    <col min="19" max="19" width="17.0925925925926" customWidth="1"/>
    <col min="20" max="21" width="15.5462962962963" customWidth="1"/>
    <col min="22" max="22" width="10.6296296296296" customWidth="1"/>
    <col min="27" max="27" width="20.1759259259259" customWidth="1"/>
    <col min="28" max="30" width="14.2685185185185" customWidth="1"/>
    <col min="31" max="31" width="12.5462962962963" customWidth="1"/>
    <col min="32" max="32" width="32.4537037037037" customWidth="1"/>
    <col min="33" max="33" width="16.2685185185185" customWidth="1"/>
    <col min="34" max="34" width="14.2685185185185" customWidth="1"/>
    <col min="35" max="37" width="16.2685185185185" customWidth="1"/>
    <col min="40" max="40" width="29.3611111111111" customWidth="1"/>
    <col min="45" max="45" width="15.7222222222222" customWidth="1"/>
    <col min="46" max="46" width="16.2685185185185" customWidth="1"/>
    <col min="47" max="47" width="14.2685185185185" customWidth="1"/>
    <col min="48" max="50" width="16.2685185185185" customWidth="1"/>
    <col min="53" max="53" width="13.1759259259259" customWidth="1"/>
    <col min="54" max="54" width="10.6296296296296" customWidth="1"/>
    <col min="55" max="55" width="12" customWidth="1"/>
    <col min="56" max="57" width="15.5462962962963" customWidth="1"/>
    <col min="58" max="58" width="14.5462962962963" customWidth="1"/>
  </cols>
  <sheetData>
    <row r="2" spans="2:27">
      <c r="B2" s="15" t="s">
        <v>0</v>
      </c>
      <c r="I2" s="15" t="s">
        <v>1</v>
      </c>
      <c r="R2" s="15" t="s">
        <v>2</v>
      </c>
      <c r="AA2" s="15" t="s">
        <v>3</v>
      </c>
    </row>
    <row r="3" spans="2:32"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I3" s="16" t="s">
        <v>10</v>
      </c>
      <c r="J3" s="16" t="s">
        <v>5</v>
      </c>
      <c r="K3" s="16" t="s">
        <v>6</v>
      </c>
      <c r="L3" s="16" t="s">
        <v>7</v>
      </c>
      <c r="M3" s="16" t="s">
        <v>8</v>
      </c>
      <c r="N3" s="16" t="s">
        <v>9</v>
      </c>
      <c r="R3" s="16" t="s">
        <v>11</v>
      </c>
      <c r="S3" s="16" t="s">
        <v>7</v>
      </c>
      <c r="T3" s="16" t="s">
        <v>8</v>
      </c>
      <c r="U3" s="16" t="s">
        <v>9</v>
      </c>
      <c r="V3" s="16" t="s">
        <v>5</v>
      </c>
      <c r="AA3" s="16" t="s">
        <v>12</v>
      </c>
      <c r="AB3" s="16" t="s">
        <v>13</v>
      </c>
      <c r="AF3" s="15" t="s">
        <v>14</v>
      </c>
    </row>
    <row r="4" spans="2:45">
      <c r="B4" s="16" t="s">
        <v>15</v>
      </c>
      <c r="C4" s="17">
        <v>89287</v>
      </c>
      <c r="D4" s="17">
        <v>446667210</v>
      </c>
      <c r="E4" s="17">
        <v>118436303766.08</v>
      </c>
      <c r="F4" s="17">
        <v>83408040975.8</v>
      </c>
      <c r="G4" s="17">
        <v>35028262790.28</v>
      </c>
      <c r="H4" s="18"/>
      <c r="I4" s="16" t="s">
        <v>16</v>
      </c>
      <c r="J4" s="17">
        <v>260729</v>
      </c>
      <c r="K4" s="17">
        <v>1302944386</v>
      </c>
      <c r="L4" s="17">
        <v>345895113621.88</v>
      </c>
      <c r="M4" s="17">
        <v>243777848439.61</v>
      </c>
      <c r="N4" s="17">
        <v>102117265182.27</v>
      </c>
      <c r="O4" s="18"/>
      <c r="P4" s="18"/>
      <c r="R4" s="17">
        <v>4998867302</v>
      </c>
      <c r="S4" s="17">
        <v>1329562649845.35</v>
      </c>
      <c r="T4" s="17">
        <v>937267088196.4</v>
      </c>
      <c r="U4" s="17">
        <v>392295561648.95</v>
      </c>
      <c r="V4" s="17">
        <v>1000000</v>
      </c>
      <c r="AA4" s="16" t="s">
        <v>17</v>
      </c>
      <c r="AB4" s="17">
        <v>1863482029</v>
      </c>
      <c r="AC4" s="18"/>
      <c r="AD4" s="18"/>
      <c r="AF4" s="16" t="s">
        <v>18</v>
      </c>
      <c r="AG4" s="16" t="s">
        <v>5</v>
      </c>
      <c r="AH4" s="16" t="s">
        <v>6</v>
      </c>
      <c r="AI4" s="16" t="s">
        <v>7</v>
      </c>
      <c r="AJ4" s="16" t="s">
        <v>8</v>
      </c>
      <c r="AK4" s="16" t="s">
        <v>9</v>
      </c>
      <c r="AN4" s="16" t="s">
        <v>19</v>
      </c>
      <c r="AP4" s="15" t="s">
        <v>20</v>
      </c>
      <c r="AS4" s="15" t="s">
        <v>21</v>
      </c>
    </row>
    <row r="5" spans="2:53">
      <c r="B5" s="16" t="s">
        <v>22</v>
      </c>
      <c r="C5" s="17">
        <v>81661</v>
      </c>
      <c r="D5" s="17">
        <v>408796838</v>
      </c>
      <c r="E5" s="17">
        <v>108196557548.62</v>
      </c>
      <c r="F5" s="17">
        <v>76254297286.54</v>
      </c>
      <c r="G5" s="17">
        <v>31942260262.08</v>
      </c>
      <c r="H5" s="18"/>
      <c r="I5" s="16" t="s">
        <v>23</v>
      </c>
      <c r="J5" s="17">
        <v>263056</v>
      </c>
      <c r="K5" s="17">
        <v>1317044903</v>
      </c>
      <c r="L5" s="17">
        <v>350189678518.1</v>
      </c>
      <c r="M5" s="17">
        <v>246814222685.7</v>
      </c>
      <c r="N5" s="17">
        <v>103375455832.4</v>
      </c>
      <c r="O5" s="18"/>
      <c r="P5" s="18"/>
      <c r="AA5" s="16" t="s">
        <v>24</v>
      </c>
      <c r="AB5" s="17">
        <v>2351696527</v>
      </c>
      <c r="AC5" s="18"/>
      <c r="AD5" s="18"/>
      <c r="AF5" s="16" t="s">
        <v>25</v>
      </c>
      <c r="AG5" s="17">
        <v>259953</v>
      </c>
      <c r="AH5" s="17">
        <v>1299807552</v>
      </c>
      <c r="AI5" s="17">
        <v>345580892712.83</v>
      </c>
      <c r="AJ5" s="17">
        <v>243532053971.46</v>
      </c>
      <c r="AK5" s="17">
        <v>102048838741.37</v>
      </c>
      <c r="AN5" s="16" t="s">
        <v>26</v>
      </c>
      <c r="AP5" s="19">
        <f>COUNTA(AN:AN)-1</f>
        <v>185</v>
      </c>
      <c r="AS5" s="16" t="s">
        <v>27</v>
      </c>
      <c r="AT5" s="16" t="s">
        <v>5</v>
      </c>
      <c r="AU5" s="16" t="s">
        <v>6</v>
      </c>
      <c r="AV5" s="16" t="s">
        <v>7</v>
      </c>
      <c r="AW5" s="16" t="s">
        <v>8</v>
      </c>
      <c r="AX5" s="16" t="s">
        <v>9</v>
      </c>
      <c r="BA5" s="15" t="s">
        <v>28</v>
      </c>
    </row>
    <row r="6" spans="2:58">
      <c r="B6" s="16" t="s">
        <v>29</v>
      </c>
      <c r="C6" s="17">
        <v>89781</v>
      </c>
      <c r="D6" s="17">
        <v>447480338</v>
      </c>
      <c r="E6" s="17">
        <v>119262252307.18</v>
      </c>
      <c r="F6" s="17">
        <v>84115510177.27</v>
      </c>
      <c r="G6" s="17">
        <v>35146742129.91</v>
      </c>
      <c r="H6" s="18"/>
      <c r="I6" s="16" t="s">
        <v>30</v>
      </c>
      <c r="J6" s="17">
        <v>243484</v>
      </c>
      <c r="K6" s="17">
        <v>1215748223</v>
      </c>
      <c r="L6" s="17">
        <v>323708578003.61</v>
      </c>
      <c r="M6" s="17">
        <v>228292280569.82</v>
      </c>
      <c r="N6" s="17">
        <v>95416297433.79</v>
      </c>
      <c r="O6" s="18"/>
      <c r="P6" s="18"/>
      <c r="AA6" s="16" t="s">
        <v>31</v>
      </c>
      <c r="AB6" s="17">
        <v>783688746</v>
      </c>
      <c r="AC6" s="18"/>
      <c r="AD6" s="18"/>
      <c r="AF6" s="16" t="s">
        <v>32</v>
      </c>
      <c r="AG6" s="17">
        <v>259036</v>
      </c>
      <c r="AH6" s="17">
        <v>1295883172</v>
      </c>
      <c r="AI6" s="17">
        <v>343949638433.62</v>
      </c>
      <c r="AJ6" s="17">
        <v>242491608518.7</v>
      </c>
      <c r="AK6" s="17">
        <v>101458029914.92</v>
      </c>
      <c r="AN6" s="16" t="s">
        <v>33</v>
      </c>
      <c r="AS6" s="16" t="s">
        <v>34</v>
      </c>
      <c r="AT6" s="17">
        <v>500249</v>
      </c>
      <c r="AU6" s="17">
        <v>2501701524</v>
      </c>
      <c r="AV6" s="17">
        <v>665496950631.88</v>
      </c>
      <c r="AW6" s="17">
        <v>469111053000.52</v>
      </c>
      <c r="AX6" s="17">
        <v>196385897631.36</v>
      </c>
      <c r="BA6" s="16" t="s">
        <v>28</v>
      </c>
      <c r="BB6" s="16" t="s">
        <v>5</v>
      </c>
      <c r="BC6" s="16" t="s">
        <v>6</v>
      </c>
      <c r="BD6" s="16" t="s">
        <v>7</v>
      </c>
      <c r="BE6" s="16" t="s">
        <v>8</v>
      </c>
      <c r="BF6" s="16" t="s">
        <v>9</v>
      </c>
    </row>
    <row r="7" spans="2:58">
      <c r="B7" s="16" t="s">
        <v>35</v>
      </c>
      <c r="C7" s="17">
        <v>86713</v>
      </c>
      <c r="D7" s="17">
        <v>433633144</v>
      </c>
      <c r="E7" s="17">
        <v>115344358845.08</v>
      </c>
      <c r="F7" s="17">
        <v>81283726307.34</v>
      </c>
      <c r="G7" s="17">
        <v>34060632537.74</v>
      </c>
      <c r="H7" s="18"/>
      <c r="I7" s="16" t="s">
        <v>36</v>
      </c>
      <c r="J7" s="17">
        <v>232731</v>
      </c>
      <c r="K7" s="17">
        <v>1163129790</v>
      </c>
      <c r="L7" s="17">
        <v>309769279701.76</v>
      </c>
      <c r="M7" s="17">
        <v>218382736501.27</v>
      </c>
      <c r="N7" s="17">
        <v>91386543200.49</v>
      </c>
      <c r="O7" s="18"/>
      <c r="P7" s="18"/>
      <c r="AF7" s="16" t="s">
        <v>37</v>
      </c>
      <c r="AG7" s="17">
        <v>146017</v>
      </c>
      <c r="AH7" s="17">
        <v>728506176</v>
      </c>
      <c r="AI7" s="17">
        <v>194017627067.33</v>
      </c>
      <c r="AJ7" s="17">
        <v>136821698172.47</v>
      </c>
      <c r="AK7" s="17">
        <v>57195928894.86</v>
      </c>
      <c r="AN7" s="16" t="s">
        <v>38</v>
      </c>
      <c r="AS7" s="16" t="s">
        <v>39</v>
      </c>
      <c r="AT7" s="17">
        <v>499751</v>
      </c>
      <c r="AU7" s="17">
        <v>2497165778</v>
      </c>
      <c r="AV7" s="17">
        <v>664065699213.47</v>
      </c>
      <c r="AW7" s="17">
        <v>468156035195.88</v>
      </c>
      <c r="AX7" s="17">
        <v>195909664017.59</v>
      </c>
      <c r="BA7" s="16" t="s">
        <v>40</v>
      </c>
      <c r="BB7" s="17">
        <v>83397</v>
      </c>
      <c r="BC7" s="17">
        <v>416609168</v>
      </c>
      <c r="BD7" s="17">
        <v>106351988407.04</v>
      </c>
      <c r="BE7" s="17">
        <v>66415833562.56</v>
      </c>
      <c r="BF7" s="17">
        <v>39936154844.48</v>
      </c>
    </row>
    <row r="8" spans="2:58">
      <c r="B8" s="16" t="s">
        <v>41</v>
      </c>
      <c r="C8" s="17">
        <v>89804</v>
      </c>
      <c r="D8" s="17">
        <v>449994362</v>
      </c>
      <c r="E8" s="17">
        <v>119664941710.5</v>
      </c>
      <c r="F8" s="17">
        <v>84398085291.81</v>
      </c>
      <c r="G8" s="17">
        <v>35266856418.69</v>
      </c>
      <c r="H8" s="18"/>
      <c r="O8" s="18"/>
      <c r="P8" s="18"/>
      <c r="AF8" s="16" t="s">
        <v>42</v>
      </c>
      <c r="AG8" s="17">
        <v>124344</v>
      </c>
      <c r="AH8" s="17">
        <v>621348572</v>
      </c>
      <c r="AI8" s="17">
        <v>165257072645.31</v>
      </c>
      <c r="AJ8" s="17">
        <v>116507648788.44</v>
      </c>
      <c r="AK8" s="17">
        <v>48749423856.87</v>
      </c>
      <c r="AN8" s="16" t="s">
        <v>43</v>
      </c>
      <c r="BA8" s="16" t="s">
        <v>44</v>
      </c>
      <c r="BB8" s="17">
        <v>83326</v>
      </c>
      <c r="BC8" s="17">
        <v>417950362</v>
      </c>
      <c r="BD8" s="17">
        <v>19831744676.9</v>
      </c>
      <c r="BE8" s="17">
        <v>13286642007.98</v>
      </c>
      <c r="BF8" s="17">
        <v>6545102668.92</v>
      </c>
    </row>
    <row r="9" spans="2:58">
      <c r="B9" s="16" t="s">
        <v>45</v>
      </c>
      <c r="C9" s="17">
        <v>86539</v>
      </c>
      <c r="D9" s="17">
        <v>433417397</v>
      </c>
      <c r="E9" s="17">
        <v>115180377962.52</v>
      </c>
      <c r="F9" s="17">
        <v>81132411086.55</v>
      </c>
      <c r="G9" s="17">
        <v>34047966875.97</v>
      </c>
      <c r="H9" s="18"/>
      <c r="O9" s="18"/>
      <c r="P9" s="18"/>
      <c r="AA9" s="23" t="str">
        <f>AA3</f>
        <v>Delivery day group</v>
      </c>
      <c r="AB9" s="23" t="str">
        <f>AB3</f>
        <v>Units Sold</v>
      </c>
      <c r="AC9" s="23" t="s">
        <v>46</v>
      </c>
      <c r="AF9" s="16" t="s">
        <v>47</v>
      </c>
      <c r="AG9" s="17">
        <v>108042</v>
      </c>
      <c r="AH9" s="17">
        <v>539849360</v>
      </c>
      <c r="AI9" s="17">
        <v>143752269432.99</v>
      </c>
      <c r="AJ9" s="17">
        <v>101316410252.53</v>
      </c>
      <c r="AK9" s="17">
        <v>42435859180.46</v>
      </c>
      <c r="AN9" s="16" t="s">
        <v>48</v>
      </c>
      <c r="BA9" s="16" t="s">
        <v>49</v>
      </c>
      <c r="BB9" s="17">
        <v>83211</v>
      </c>
      <c r="BC9" s="17">
        <v>415269695</v>
      </c>
      <c r="BD9" s="17">
        <v>85420976261.5</v>
      </c>
      <c r="BE9" s="17">
        <v>48632233981.45</v>
      </c>
      <c r="BF9" s="17">
        <v>36788742280.05</v>
      </c>
    </row>
    <row r="10" spans="2:58">
      <c r="B10" s="16" t="s">
        <v>50</v>
      </c>
      <c r="C10" s="17">
        <v>88778</v>
      </c>
      <c r="D10" s="17">
        <v>444004778</v>
      </c>
      <c r="E10" s="17">
        <v>118210925390.35</v>
      </c>
      <c r="F10" s="17">
        <v>83336796929.71</v>
      </c>
      <c r="G10" s="17">
        <v>34874128460.64</v>
      </c>
      <c r="H10" s="18"/>
      <c r="O10" s="18"/>
      <c r="P10" s="18"/>
      <c r="AA10" s="16" t="str">
        <f>AA4</f>
        <v>Within 2 months</v>
      </c>
      <c r="AB10" s="24">
        <f>AB4/SUM($AB$4:$AB$6)</f>
        <v>0.372780855425876</v>
      </c>
      <c r="AC10" s="24">
        <f>100%-AB10</f>
        <v>0.627219144574124</v>
      </c>
      <c r="AF10" s="16" t="s">
        <v>51</v>
      </c>
      <c r="AG10" s="17">
        <v>80837</v>
      </c>
      <c r="AH10" s="17">
        <v>405042117</v>
      </c>
      <c r="AI10" s="17">
        <v>107940044373.51</v>
      </c>
      <c r="AJ10" s="17">
        <v>76070976155.65</v>
      </c>
      <c r="AK10" s="17">
        <v>31869068217.86</v>
      </c>
      <c r="AN10" s="16" t="s">
        <v>52</v>
      </c>
      <c r="BA10" s="16" t="s">
        <v>53</v>
      </c>
      <c r="BB10" s="17">
        <v>83240</v>
      </c>
      <c r="BC10" s="17">
        <v>416574586</v>
      </c>
      <c r="BD10" s="17">
        <v>45523270758.08</v>
      </c>
      <c r="BE10" s="17">
        <v>14930033162.24</v>
      </c>
      <c r="BF10" s="17">
        <v>30593237595.84</v>
      </c>
    </row>
    <row r="11" spans="2:58">
      <c r="B11" s="16" t="s">
        <v>54</v>
      </c>
      <c r="C11" s="17">
        <v>78659</v>
      </c>
      <c r="D11" s="17">
        <v>392492729</v>
      </c>
      <c r="E11" s="17">
        <v>104532075472.25</v>
      </c>
      <c r="F11" s="17">
        <v>73760870301.26</v>
      </c>
      <c r="G11" s="17">
        <v>30771205170.99</v>
      </c>
      <c r="H11" s="18"/>
      <c r="O11" s="18"/>
      <c r="P11" s="18"/>
      <c r="AA11" s="16" t="str">
        <f>AA5</f>
        <v>Within a month</v>
      </c>
      <c r="AB11" s="24">
        <f>AB5/SUM($AB$4:$AB$6)</f>
        <v>0.470445880021482</v>
      </c>
      <c r="AC11" s="24">
        <f>100%-AB11</f>
        <v>0.529554119978518</v>
      </c>
      <c r="AF11" s="16" t="s">
        <v>55</v>
      </c>
      <c r="AG11" s="17">
        <v>21771</v>
      </c>
      <c r="AH11" s="17">
        <v>108430353</v>
      </c>
      <c r="AI11" s="17">
        <v>29065105179.76</v>
      </c>
      <c r="AJ11" s="17">
        <v>20526692337.15</v>
      </c>
      <c r="AK11" s="17">
        <v>8538412842.61</v>
      </c>
      <c r="AN11" s="16" t="s">
        <v>56</v>
      </c>
      <c r="BA11" s="16" t="s">
        <v>57</v>
      </c>
      <c r="BB11" s="17">
        <v>83431</v>
      </c>
      <c r="BC11" s="17">
        <v>416652439</v>
      </c>
      <c r="BD11" s="17">
        <v>182160446330.8</v>
      </c>
      <c r="BE11" s="17">
        <v>109717086761.87</v>
      </c>
      <c r="BF11" s="17">
        <v>72443359568.93</v>
      </c>
    </row>
    <row r="12" spans="2:58">
      <c r="B12" s="16" t="s">
        <v>58</v>
      </c>
      <c r="C12" s="17">
        <v>76047</v>
      </c>
      <c r="D12" s="17">
        <v>379250716</v>
      </c>
      <c r="E12" s="17">
        <v>100965577141.01</v>
      </c>
      <c r="F12" s="17">
        <v>71194613338.85</v>
      </c>
      <c r="G12" s="17">
        <v>29770963802.16</v>
      </c>
      <c r="H12" s="18"/>
      <c r="O12" s="18"/>
      <c r="P12" s="18"/>
      <c r="AA12" s="16" t="str">
        <f>AA6</f>
        <v>Within a week</v>
      </c>
      <c r="AB12" s="24">
        <f>AB6/SUM($AB$4:$AB$6)</f>
        <v>0.156773264552642</v>
      </c>
      <c r="AC12" s="24">
        <f>100%-AB12</f>
        <v>0.843226735447357</v>
      </c>
      <c r="AN12" s="16" t="s">
        <v>59</v>
      </c>
      <c r="BA12" s="16" t="s">
        <v>60</v>
      </c>
      <c r="BB12" s="17">
        <v>83551</v>
      </c>
      <c r="BC12" s="17">
        <v>417332102</v>
      </c>
      <c r="BD12" s="17">
        <v>3893708511.66</v>
      </c>
      <c r="BE12" s="17">
        <v>2887938145.84</v>
      </c>
      <c r="BF12" s="17">
        <v>1005770365.82</v>
      </c>
    </row>
    <row r="13" spans="2:58">
      <c r="B13" s="16" t="s">
        <v>61</v>
      </c>
      <c r="C13" s="17">
        <v>78205</v>
      </c>
      <c r="D13" s="17">
        <v>389863196</v>
      </c>
      <c r="E13" s="17">
        <v>104229641326</v>
      </c>
      <c r="F13" s="17">
        <v>73442881916.35</v>
      </c>
      <c r="G13" s="17">
        <v>30786759409.65</v>
      </c>
      <c r="H13" s="18"/>
      <c r="O13" s="18"/>
      <c r="P13" s="18"/>
      <c r="AN13" s="16" t="s">
        <v>62</v>
      </c>
      <c r="BA13" s="16" t="s">
        <v>63</v>
      </c>
      <c r="BB13" s="17">
        <v>83267</v>
      </c>
      <c r="BC13" s="17">
        <v>416676591</v>
      </c>
      <c r="BD13" s="17">
        <v>278452465467.57</v>
      </c>
      <c r="BE13" s="17">
        <v>209396654041.14</v>
      </c>
      <c r="BF13" s="17">
        <v>69055811426.43</v>
      </c>
    </row>
    <row r="14" spans="2:58">
      <c r="B14" s="16" t="s">
        <v>64</v>
      </c>
      <c r="C14" s="17">
        <v>76055</v>
      </c>
      <c r="D14" s="17">
        <v>381448984</v>
      </c>
      <c r="E14" s="17">
        <v>101563095472.68</v>
      </c>
      <c r="F14" s="17">
        <v>71656146387.43</v>
      </c>
      <c r="G14" s="17">
        <v>29906949085.25</v>
      </c>
      <c r="H14" s="18"/>
      <c r="O14" s="18"/>
      <c r="P14" s="18"/>
      <c r="AN14" s="16" t="s">
        <v>65</v>
      </c>
      <c r="BA14" s="16" t="s">
        <v>66</v>
      </c>
      <c r="BB14" s="17">
        <v>83198</v>
      </c>
      <c r="BC14" s="17">
        <v>416086033</v>
      </c>
      <c r="BD14" s="17">
        <v>175542536462.37</v>
      </c>
      <c r="BE14" s="17">
        <v>151742415374.77</v>
      </c>
      <c r="BF14" s="17">
        <v>23800121087.6</v>
      </c>
    </row>
    <row r="15" spans="2:58">
      <c r="B15" s="16" t="s">
        <v>67</v>
      </c>
      <c r="C15" s="17">
        <v>78471</v>
      </c>
      <c r="D15" s="17">
        <v>391817610</v>
      </c>
      <c r="E15" s="17">
        <v>103976542903.08</v>
      </c>
      <c r="F15" s="17">
        <v>73283708197.49</v>
      </c>
      <c r="G15" s="17">
        <v>30692834705.59</v>
      </c>
      <c r="H15" s="18"/>
      <c r="O15" s="18"/>
      <c r="P15" s="18"/>
      <c r="AN15" s="16" t="s">
        <v>68</v>
      </c>
      <c r="AU15" s="28">
        <f ca="1">AT22/AT24</f>
        <v>0.500606983178408</v>
      </c>
      <c r="BA15" s="16" t="s">
        <v>69</v>
      </c>
      <c r="BB15" s="17">
        <v>83222</v>
      </c>
      <c r="BC15" s="17">
        <v>415670066</v>
      </c>
      <c r="BD15" s="17">
        <v>270688503679.86</v>
      </c>
      <c r="BE15" s="17">
        <v>218210157847.36</v>
      </c>
      <c r="BF15" s="17">
        <v>52478345832.5</v>
      </c>
    </row>
    <row r="16" spans="40:58">
      <c r="AN16" s="16" t="s">
        <v>70</v>
      </c>
      <c r="BA16" s="16" t="s">
        <v>71</v>
      </c>
      <c r="BB16" s="17">
        <v>83539</v>
      </c>
      <c r="BC16" s="17">
        <v>418460351</v>
      </c>
      <c r="BD16" s="17">
        <v>34200764487.23</v>
      </c>
      <c r="BE16" s="17">
        <v>23714148091.17</v>
      </c>
      <c r="BF16" s="17">
        <v>10486616396.06</v>
      </c>
    </row>
    <row r="17" spans="2:58">
      <c r="B17" s="15" t="s">
        <v>72</v>
      </c>
      <c r="I17" s="15" t="s">
        <v>73</v>
      </c>
      <c r="AN17" s="16" t="s">
        <v>74</v>
      </c>
      <c r="BA17" s="16" t="s">
        <v>75</v>
      </c>
      <c r="BB17" s="17">
        <v>83448</v>
      </c>
      <c r="BC17" s="17">
        <v>417486715</v>
      </c>
      <c r="BD17" s="17">
        <v>63700122974.7</v>
      </c>
      <c r="BE17" s="17">
        <v>40679905509.6</v>
      </c>
      <c r="BF17" s="17">
        <v>23020217465.1</v>
      </c>
    </row>
    <row r="18" spans="2:58">
      <c r="B18" s="19">
        <v>5</v>
      </c>
      <c r="I18" s="19">
        <v>5</v>
      </c>
      <c r="AN18" s="16" t="s">
        <v>76</v>
      </c>
      <c r="BA18" s="16" t="s">
        <v>77</v>
      </c>
      <c r="BB18" s="17">
        <v>83170</v>
      </c>
      <c r="BC18" s="17">
        <v>414099194</v>
      </c>
      <c r="BD18" s="17">
        <v>63796121827.64</v>
      </c>
      <c r="BE18" s="17">
        <v>37654039710.42</v>
      </c>
      <c r="BF18" s="17">
        <v>26142082117.22</v>
      </c>
    </row>
    <row r="19" spans="2:40">
      <c r="B19" s="20" t="str">
        <f>B3</f>
        <v>Order Date (Month)</v>
      </c>
      <c r="C19" s="20" t="str">
        <f>INDEX(C3:G3,Range)</f>
        <v> Profit</v>
      </c>
      <c r="I19" s="20" t="str">
        <f>I3</f>
        <v>Order Date (Quarter)</v>
      </c>
      <c r="J19" s="20" t="str">
        <f>INDEX(J3:N3,Range)</f>
        <v> Profit</v>
      </c>
      <c r="AN19" s="16" t="s">
        <v>78</v>
      </c>
    </row>
    <row r="20" spans="2:40">
      <c r="B20" s="20" t="str">
        <f t="shared" ref="B20:B31" si="0">B4</f>
        <v>Jan</v>
      </c>
      <c r="C20" s="20">
        <f ca="1" t="shared" ref="C20:C31" si="1">OFFSET(B4,0,Range)</f>
        <v>35028262790.28</v>
      </c>
      <c r="I20" s="20" t="str">
        <f t="shared" ref="I20:I31" si="2">I4</f>
        <v>Qtr1</v>
      </c>
      <c r="J20" s="20">
        <f ca="1" t="shared" ref="J20:J31" si="3">OFFSET(I4,0,Range)</f>
        <v>102117265182.27</v>
      </c>
      <c r="AF20" s="25" t="str">
        <f>AF4</f>
        <v>Region</v>
      </c>
      <c r="AG20" s="25" t="str">
        <f>INDEX(AG4:AK4,Range)</f>
        <v> Profit</v>
      </c>
      <c r="AN20" s="16" t="s">
        <v>79</v>
      </c>
    </row>
    <row r="21" spans="2:47">
      <c r="B21" s="20" t="str">
        <f t="shared" si="0"/>
        <v>Feb</v>
      </c>
      <c r="C21" s="20">
        <f ca="1" t="shared" si="1"/>
        <v>31942260262.08</v>
      </c>
      <c r="I21" s="20" t="str">
        <f t="shared" si="2"/>
        <v>Qtr2</v>
      </c>
      <c r="J21" s="20">
        <f ca="1" t="shared" si="3"/>
        <v>103375455832.4</v>
      </c>
      <c r="AF21" s="20" t="str">
        <f t="shared" ref="AF21:AF27" si="4">AF5</f>
        <v>Sub-Saharan Africa</v>
      </c>
      <c r="AG21" s="20">
        <f ca="1" t="shared" ref="AG21:AG27" si="5">OFFSET(AF5,0,Range)</f>
        <v>102048838741.37</v>
      </c>
      <c r="AN21" s="16" t="s">
        <v>80</v>
      </c>
      <c r="AS21" s="25" t="str">
        <f>AS5</f>
        <v>Sales Channel</v>
      </c>
      <c r="AT21" s="25" t="str">
        <f>INDEX(AT5:AX5,Range)</f>
        <v> Profit</v>
      </c>
      <c r="AU21" s="23" t="s">
        <v>81</v>
      </c>
    </row>
    <row r="22" spans="2:54">
      <c r="B22" s="20" t="str">
        <f t="shared" si="0"/>
        <v>Mar</v>
      </c>
      <c r="C22" s="20">
        <f ca="1" t="shared" si="1"/>
        <v>35146742129.91</v>
      </c>
      <c r="I22" s="20" t="str">
        <f t="shared" si="2"/>
        <v>Qtr3</v>
      </c>
      <c r="J22" s="20">
        <f ca="1" t="shared" si="3"/>
        <v>95416297433.79</v>
      </c>
      <c r="AF22" s="20" t="str">
        <f t="shared" si="4"/>
        <v>Europe</v>
      </c>
      <c r="AG22" s="20">
        <f ca="1" t="shared" si="5"/>
        <v>101458029914.92</v>
      </c>
      <c r="AN22" s="16" t="s">
        <v>82</v>
      </c>
      <c r="AS22" s="20" t="str">
        <f>AS6</f>
        <v>Offline</v>
      </c>
      <c r="AT22" s="20">
        <f ca="1">OFFSET(AS6,0,Range)</f>
        <v>196385897631.36</v>
      </c>
      <c r="AU22" s="24">
        <f ca="1">AT22/AT24</f>
        <v>0.500606983178408</v>
      </c>
      <c r="BA22" s="25" t="str">
        <f>BA6</f>
        <v>Item Type</v>
      </c>
      <c r="BB22" s="25" t="str">
        <f>INDEX(BB6:BF6,Range)</f>
        <v> Profit</v>
      </c>
    </row>
    <row r="23" spans="2:54">
      <c r="B23" s="20" t="str">
        <f t="shared" si="0"/>
        <v>Apr</v>
      </c>
      <c r="C23" s="20">
        <f ca="1" t="shared" si="1"/>
        <v>34060632537.74</v>
      </c>
      <c r="I23" s="20" t="str">
        <f t="shared" si="2"/>
        <v>Qtr4</v>
      </c>
      <c r="J23" s="20">
        <f ca="1" t="shared" si="3"/>
        <v>91386543200.49</v>
      </c>
      <c r="AF23" s="20" t="str">
        <f t="shared" si="4"/>
        <v>Asia</v>
      </c>
      <c r="AG23" s="20">
        <f ca="1" t="shared" si="5"/>
        <v>57195928894.86</v>
      </c>
      <c r="AN23" s="16" t="s">
        <v>83</v>
      </c>
      <c r="AS23" s="20" t="str">
        <f>AS7</f>
        <v>Online</v>
      </c>
      <c r="AT23" s="20">
        <f ca="1">OFFSET(AS7,0,Range)</f>
        <v>195909664017.59</v>
      </c>
      <c r="AU23" s="24">
        <f ca="1">AT23/AT24</f>
        <v>0.499393016821592</v>
      </c>
      <c r="BA23" s="20" t="str">
        <f t="shared" ref="BA23:BA34" si="6">BA7</f>
        <v>Baby Food</v>
      </c>
      <c r="BB23" s="20">
        <f ca="1" t="shared" ref="BB23:BB34" si="7">OFFSET(BA7,0,Range)</f>
        <v>39936154844.48</v>
      </c>
    </row>
    <row r="24" spans="2:56">
      <c r="B24" s="20" t="str">
        <f t="shared" si="0"/>
        <v>May</v>
      </c>
      <c r="C24" s="20">
        <f ca="1" t="shared" si="1"/>
        <v>35266856418.69</v>
      </c>
      <c r="I24" s="22">
        <f t="shared" si="2"/>
        <v>0</v>
      </c>
      <c r="J24" s="22">
        <f ca="1" t="shared" si="3"/>
        <v>0</v>
      </c>
      <c r="AF24" s="20" t="str">
        <f t="shared" si="4"/>
        <v>Middle East and North Africa</v>
      </c>
      <c r="AG24" s="20">
        <f ca="1" t="shared" si="5"/>
        <v>48749423856.87</v>
      </c>
      <c r="AN24" s="16" t="s">
        <v>84</v>
      </c>
      <c r="AS24" s="22" t="s">
        <v>85</v>
      </c>
      <c r="AT24" s="27">
        <f ca="1">SUM(AT22:AT23)</f>
        <v>392295561648.95</v>
      </c>
      <c r="BA24" s="20" t="str">
        <f t="shared" si="6"/>
        <v>Beverages</v>
      </c>
      <c r="BB24" s="20">
        <f ca="1" t="shared" si="7"/>
        <v>6545102668.92</v>
      </c>
      <c r="BD24" s="15" t="str">
        <f>"Total "&amp;UPPER(BB22)&amp;" by Item types sold over time"</f>
        <v>Total  PROFIT by Item types sold over time</v>
      </c>
    </row>
    <row r="25" spans="2:54">
      <c r="B25" s="20" t="str">
        <f t="shared" si="0"/>
        <v>Jun</v>
      </c>
      <c r="C25" s="20">
        <f ca="1" t="shared" si="1"/>
        <v>34047966875.97</v>
      </c>
      <c r="I25" s="22">
        <f t="shared" si="2"/>
        <v>0</v>
      </c>
      <c r="J25" s="22">
        <f ca="1" t="shared" si="3"/>
        <v>0</v>
      </c>
      <c r="Y25" s="26"/>
      <c r="AF25" s="20" t="str">
        <f t="shared" si="4"/>
        <v>Central America and the Caribbean</v>
      </c>
      <c r="AG25" s="20">
        <f ca="1" t="shared" si="5"/>
        <v>42435859180.46</v>
      </c>
      <c r="AN25" s="16" t="s">
        <v>86</v>
      </c>
      <c r="AS25" s="22"/>
      <c r="AT25" s="22"/>
      <c r="BA25" s="20" t="str">
        <f t="shared" si="6"/>
        <v>Cereal</v>
      </c>
      <c r="BB25" s="20">
        <f ca="1" t="shared" si="7"/>
        <v>36788742280.05</v>
      </c>
    </row>
    <row r="26" spans="2:54">
      <c r="B26" s="20" t="str">
        <f t="shared" si="0"/>
        <v>Jul</v>
      </c>
      <c r="C26" s="20">
        <f ca="1" t="shared" si="1"/>
        <v>34874128460.64</v>
      </c>
      <c r="I26" s="22">
        <f t="shared" si="2"/>
        <v>0</v>
      </c>
      <c r="J26" s="22">
        <f ca="1" t="shared" si="3"/>
        <v>0</v>
      </c>
      <c r="AF26" s="20" t="str">
        <f t="shared" si="4"/>
        <v>Australia and Oceania</v>
      </c>
      <c r="AG26" s="20">
        <f ca="1" t="shared" si="5"/>
        <v>31869068217.86</v>
      </c>
      <c r="AN26" s="16" t="s">
        <v>87</v>
      </c>
      <c r="AS26" s="22"/>
      <c r="AT26" s="22"/>
      <c r="BA26" s="20" t="str">
        <f t="shared" si="6"/>
        <v>Clothes</v>
      </c>
      <c r="BB26" s="20">
        <f ca="1" t="shared" si="7"/>
        <v>30593237595.84</v>
      </c>
    </row>
    <row r="27" spans="2:54">
      <c r="B27" s="20" t="str">
        <f t="shared" si="0"/>
        <v>Aug</v>
      </c>
      <c r="C27" s="20">
        <f ca="1" t="shared" si="1"/>
        <v>30771205170.99</v>
      </c>
      <c r="I27" s="22">
        <f t="shared" si="2"/>
        <v>0</v>
      </c>
      <c r="J27" s="22">
        <f ca="1" t="shared" si="3"/>
        <v>0</v>
      </c>
      <c r="AF27" s="20" t="str">
        <f t="shared" si="4"/>
        <v>North America</v>
      </c>
      <c r="AG27" s="20">
        <f ca="1" t="shared" si="5"/>
        <v>8538412842.61</v>
      </c>
      <c r="AN27" s="16" t="s">
        <v>88</v>
      </c>
      <c r="AS27" s="27" t="str">
        <f>"Total "&amp;UPPER(AT21)&amp;" by sales channel"</f>
        <v>Total  PROFIT by sales channel</v>
      </c>
      <c r="AT27" s="22"/>
      <c r="BA27" s="20" t="str">
        <f t="shared" si="6"/>
        <v>Cosmetics</v>
      </c>
      <c r="BB27" s="20">
        <f ca="1" t="shared" si="7"/>
        <v>72443359568.93</v>
      </c>
    </row>
    <row r="28" spans="2:54">
      <c r="B28" s="20" t="str">
        <f t="shared" si="0"/>
        <v>Sep</v>
      </c>
      <c r="C28" s="20">
        <f ca="1" t="shared" si="1"/>
        <v>29770963802.16</v>
      </c>
      <c r="I28" s="22">
        <f t="shared" si="2"/>
        <v>0</v>
      </c>
      <c r="J28" s="22">
        <f ca="1" t="shared" si="3"/>
        <v>0</v>
      </c>
      <c r="AF28" s="22"/>
      <c r="AG28" s="22"/>
      <c r="AN28" s="16" t="s">
        <v>89</v>
      </c>
      <c r="AS28" s="22"/>
      <c r="AT28" s="22"/>
      <c r="BA28" s="20" t="str">
        <f t="shared" si="6"/>
        <v>Fruits</v>
      </c>
      <c r="BB28" s="20">
        <f ca="1" t="shared" si="7"/>
        <v>1005770365.82</v>
      </c>
    </row>
    <row r="29" spans="2:54">
      <c r="B29" s="20" t="str">
        <f t="shared" si="0"/>
        <v>Oct</v>
      </c>
      <c r="C29" s="20">
        <f ca="1" t="shared" si="1"/>
        <v>30786759409.65</v>
      </c>
      <c r="I29" s="22">
        <f t="shared" si="2"/>
        <v>0</v>
      </c>
      <c r="J29" s="22">
        <f ca="1" t="shared" si="3"/>
        <v>0</v>
      </c>
      <c r="AF29" s="22"/>
      <c r="AG29" s="22"/>
      <c r="AN29" s="16" t="s">
        <v>90</v>
      </c>
      <c r="BA29" s="20" t="str">
        <f t="shared" si="6"/>
        <v>Household</v>
      </c>
      <c r="BB29" s="20">
        <f ca="1" t="shared" si="7"/>
        <v>69055811426.43</v>
      </c>
    </row>
    <row r="30" spans="2:54">
      <c r="B30" s="20" t="str">
        <f t="shared" si="0"/>
        <v>Nov</v>
      </c>
      <c r="C30" s="20">
        <f ca="1" t="shared" si="1"/>
        <v>29906949085.25</v>
      </c>
      <c r="I30" s="22">
        <f t="shared" si="2"/>
        <v>0</v>
      </c>
      <c r="J30" s="22">
        <f ca="1" t="shared" si="3"/>
        <v>0</v>
      </c>
      <c r="AF30" s="22"/>
      <c r="AG30" s="22"/>
      <c r="AN30" s="16" t="s">
        <v>91</v>
      </c>
      <c r="BA30" s="20" t="str">
        <f t="shared" si="6"/>
        <v>Meat</v>
      </c>
      <c r="BB30" s="20">
        <f ca="1" t="shared" si="7"/>
        <v>23800121087.6</v>
      </c>
    </row>
    <row r="31" spans="2:54">
      <c r="B31" s="20" t="str">
        <f t="shared" si="0"/>
        <v>Dec</v>
      </c>
      <c r="C31" s="20">
        <f ca="1" t="shared" si="1"/>
        <v>30692834705.59</v>
      </c>
      <c r="I31" s="22">
        <f t="shared" si="2"/>
        <v>0</v>
      </c>
      <c r="J31" s="22">
        <f ca="1" t="shared" si="3"/>
        <v>0</v>
      </c>
      <c r="AF31" s="27" t="str">
        <f>"Total "&amp;UPPER(AG20)&amp;" by sales regions"</f>
        <v>Total  PROFIT by sales regions</v>
      </c>
      <c r="AG31" s="22"/>
      <c r="AN31" s="16" t="s">
        <v>92</v>
      </c>
      <c r="BA31" s="20" t="str">
        <f t="shared" si="6"/>
        <v>Office Supplies</v>
      </c>
      <c r="BB31" s="20">
        <f ca="1" t="shared" si="7"/>
        <v>52478345832.5</v>
      </c>
    </row>
    <row r="32" spans="32:54">
      <c r="AF32" s="22"/>
      <c r="AG32" s="22"/>
      <c r="AN32" s="16" t="s">
        <v>93</v>
      </c>
      <c r="BA32" s="20" t="str">
        <f t="shared" si="6"/>
        <v>Personal Care</v>
      </c>
      <c r="BB32" s="20">
        <f ca="1" t="shared" si="7"/>
        <v>10486616396.06</v>
      </c>
    </row>
    <row r="33" spans="40:54">
      <c r="AN33" s="16" t="s">
        <v>94</v>
      </c>
      <c r="BA33" s="20" t="str">
        <f t="shared" si="6"/>
        <v>Snacks</v>
      </c>
      <c r="BB33" s="20">
        <f ca="1" t="shared" si="7"/>
        <v>23020217465.1</v>
      </c>
    </row>
    <row r="34" spans="2:54">
      <c r="B34" s="15" t="str">
        <f>"Total "&amp;UPPER(C19)&amp;" on a monthly &amp; quarterly basis"</f>
        <v>Total  PROFIT on a monthly &amp; quarterly basis</v>
      </c>
      <c r="AN34" s="16" t="s">
        <v>95</v>
      </c>
      <c r="BA34" s="20" t="str">
        <f t="shared" si="6"/>
        <v>Vegetables</v>
      </c>
      <c r="BB34" s="20">
        <f ca="1" t="shared" si="7"/>
        <v>26142082117.22</v>
      </c>
    </row>
    <row r="35" spans="40:54">
      <c r="AN35" s="16" t="s">
        <v>96</v>
      </c>
      <c r="BA35" s="22"/>
      <c r="BB35" s="22"/>
    </row>
    <row r="36" spans="40:40">
      <c r="AN36" s="16" t="s">
        <v>97</v>
      </c>
    </row>
    <row r="37" spans="40:40">
      <c r="AN37" s="16" t="s">
        <v>98</v>
      </c>
    </row>
    <row r="38" spans="40:40">
      <c r="AN38" s="16" t="s">
        <v>99</v>
      </c>
    </row>
    <row r="39" spans="40:40">
      <c r="AN39" s="16" t="s">
        <v>100</v>
      </c>
    </row>
    <row r="40" spans="40:40">
      <c r="AN40" s="16" t="s">
        <v>101</v>
      </c>
    </row>
    <row r="41" spans="40:40">
      <c r="AN41" s="16" t="s">
        <v>102</v>
      </c>
    </row>
    <row r="42" spans="40:40">
      <c r="AN42" s="16" t="s">
        <v>103</v>
      </c>
    </row>
    <row r="43" spans="3:40">
      <c r="C43" s="21"/>
      <c r="AN43" s="16" t="s">
        <v>104</v>
      </c>
    </row>
    <row r="44" spans="40:40">
      <c r="AN44" s="16" t="s">
        <v>105</v>
      </c>
    </row>
    <row r="45" spans="40:40">
      <c r="AN45" s="16" t="s">
        <v>106</v>
      </c>
    </row>
    <row r="46" spans="40:40">
      <c r="AN46" s="16" t="s">
        <v>107</v>
      </c>
    </row>
    <row r="47" spans="40:40">
      <c r="AN47" s="16" t="s">
        <v>108</v>
      </c>
    </row>
    <row r="48" spans="40:40">
      <c r="AN48" s="16" t="s">
        <v>109</v>
      </c>
    </row>
    <row r="49" spans="40:40">
      <c r="AN49" s="16" t="s">
        <v>110</v>
      </c>
    </row>
    <row r="50" spans="40:40">
      <c r="AN50" s="16" t="s">
        <v>111</v>
      </c>
    </row>
    <row r="51" spans="40:40">
      <c r="AN51" s="16" t="s">
        <v>112</v>
      </c>
    </row>
    <row r="52" spans="40:40">
      <c r="AN52" s="16" t="s">
        <v>113</v>
      </c>
    </row>
    <row r="53" spans="40:40">
      <c r="AN53" s="16" t="s">
        <v>114</v>
      </c>
    </row>
    <row r="54" spans="40:40">
      <c r="AN54" s="16" t="s">
        <v>115</v>
      </c>
    </row>
    <row r="55" spans="40:40">
      <c r="AN55" s="16" t="s">
        <v>116</v>
      </c>
    </row>
    <row r="56" spans="40:40">
      <c r="AN56" s="16" t="s">
        <v>117</v>
      </c>
    </row>
    <row r="57" spans="40:40">
      <c r="AN57" s="16" t="s">
        <v>118</v>
      </c>
    </row>
    <row r="58" spans="40:40">
      <c r="AN58" s="16" t="s">
        <v>119</v>
      </c>
    </row>
    <row r="59" spans="40:40">
      <c r="AN59" s="16" t="s">
        <v>120</v>
      </c>
    </row>
    <row r="60" spans="40:40">
      <c r="AN60" s="16" t="s">
        <v>121</v>
      </c>
    </row>
    <row r="61" spans="40:40">
      <c r="AN61" s="16" t="s">
        <v>122</v>
      </c>
    </row>
    <row r="62" spans="40:40">
      <c r="AN62" s="16" t="s">
        <v>123</v>
      </c>
    </row>
    <row r="63" spans="40:40">
      <c r="AN63" s="16" t="s">
        <v>124</v>
      </c>
    </row>
    <row r="64" spans="40:40">
      <c r="AN64" s="16" t="s">
        <v>125</v>
      </c>
    </row>
    <row r="65" spans="40:40">
      <c r="AN65" s="16" t="s">
        <v>126</v>
      </c>
    </row>
    <row r="66" spans="40:40">
      <c r="AN66" s="16" t="s">
        <v>127</v>
      </c>
    </row>
    <row r="67" spans="40:40">
      <c r="AN67" s="16" t="s">
        <v>128</v>
      </c>
    </row>
    <row r="68" spans="40:40">
      <c r="AN68" s="16" t="s">
        <v>129</v>
      </c>
    </row>
    <row r="69" spans="40:40">
      <c r="AN69" s="16" t="s">
        <v>130</v>
      </c>
    </row>
    <row r="70" spans="40:40">
      <c r="AN70" s="16" t="s">
        <v>131</v>
      </c>
    </row>
    <row r="71" spans="40:40">
      <c r="AN71" s="16" t="s">
        <v>132</v>
      </c>
    </row>
    <row r="72" spans="40:40">
      <c r="AN72" s="16" t="s">
        <v>133</v>
      </c>
    </row>
    <row r="73" spans="40:40">
      <c r="AN73" s="16" t="s">
        <v>134</v>
      </c>
    </row>
    <row r="74" spans="40:40">
      <c r="AN74" s="16" t="s">
        <v>135</v>
      </c>
    </row>
    <row r="75" spans="40:40">
      <c r="AN75" s="16" t="s">
        <v>136</v>
      </c>
    </row>
    <row r="76" spans="40:40">
      <c r="AN76" s="16" t="s">
        <v>137</v>
      </c>
    </row>
    <row r="77" spans="40:40">
      <c r="AN77" s="16" t="s">
        <v>138</v>
      </c>
    </row>
    <row r="78" spans="40:40">
      <c r="AN78" s="16" t="s">
        <v>139</v>
      </c>
    </row>
    <row r="79" spans="40:40">
      <c r="AN79" s="16" t="s">
        <v>140</v>
      </c>
    </row>
    <row r="80" spans="40:40">
      <c r="AN80" s="16" t="s">
        <v>141</v>
      </c>
    </row>
    <row r="81" spans="40:40">
      <c r="AN81" s="16" t="s">
        <v>142</v>
      </c>
    </row>
    <row r="82" spans="40:40">
      <c r="AN82" s="16" t="s">
        <v>143</v>
      </c>
    </row>
    <row r="83" spans="40:40">
      <c r="AN83" s="16" t="s">
        <v>144</v>
      </c>
    </row>
    <row r="84" spans="40:40">
      <c r="AN84" s="16" t="s">
        <v>145</v>
      </c>
    </row>
    <row r="85" spans="40:40">
      <c r="AN85" s="16" t="s">
        <v>146</v>
      </c>
    </row>
    <row r="86" spans="40:40">
      <c r="AN86" s="16" t="s">
        <v>147</v>
      </c>
    </row>
    <row r="87" spans="40:40">
      <c r="AN87" s="16" t="s">
        <v>148</v>
      </c>
    </row>
    <row r="88" spans="40:40">
      <c r="AN88" s="16" t="s">
        <v>149</v>
      </c>
    </row>
    <row r="89" spans="40:40">
      <c r="AN89" s="16" t="s">
        <v>150</v>
      </c>
    </row>
    <row r="90" spans="40:40">
      <c r="AN90" s="16" t="s">
        <v>151</v>
      </c>
    </row>
    <row r="91" spans="40:40">
      <c r="AN91" s="16" t="s">
        <v>152</v>
      </c>
    </row>
    <row r="92" spans="40:40">
      <c r="AN92" s="16" t="s">
        <v>153</v>
      </c>
    </row>
    <row r="93" spans="40:40">
      <c r="AN93" s="16" t="s">
        <v>154</v>
      </c>
    </row>
    <row r="94" spans="40:40">
      <c r="AN94" s="16" t="s">
        <v>155</v>
      </c>
    </row>
    <row r="95" spans="40:40">
      <c r="AN95" s="16" t="s">
        <v>156</v>
      </c>
    </row>
    <row r="96" spans="40:40">
      <c r="AN96" s="16" t="s">
        <v>157</v>
      </c>
    </row>
    <row r="97" spans="40:40">
      <c r="AN97" s="16" t="s">
        <v>158</v>
      </c>
    </row>
    <row r="98" spans="40:40">
      <c r="AN98" s="16" t="s">
        <v>159</v>
      </c>
    </row>
    <row r="99" spans="40:40">
      <c r="AN99" s="16" t="s">
        <v>160</v>
      </c>
    </row>
    <row r="100" spans="40:40">
      <c r="AN100" s="16" t="s">
        <v>161</v>
      </c>
    </row>
    <row r="101" spans="40:40">
      <c r="AN101" s="16" t="s">
        <v>162</v>
      </c>
    </row>
    <row r="102" spans="40:40">
      <c r="AN102" s="16" t="s">
        <v>163</v>
      </c>
    </row>
    <row r="103" spans="40:40">
      <c r="AN103" s="16" t="s">
        <v>164</v>
      </c>
    </row>
    <row r="104" spans="40:40">
      <c r="AN104" s="16" t="s">
        <v>165</v>
      </c>
    </row>
    <row r="105" spans="40:40">
      <c r="AN105" s="16" t="s">
        <v>166</v>
      </c>
    </row>
    <row r="106" spans="40:40">
      <c r="AN106" s="16" t="s">
        <v>167</v>
      </c>
    </row>
    <row r="107" spans="40:40">
      <c r="AN107" s="16" t="s">
        <v>168</v>
      </c>
    </row>
    <row r="108" spans="40:40">
      <c r="AN108" s="16" t="s">
        <v>169</v>
      </c>
    </row>
    <row r="109" spans="40:40">
      <c r="AN109" s="16" t="s">
        <v>170</v>
      </c>
    </row>
    <row r="110" spans="40:40">
      <c r="AN110" s="16" t="s">
        <v>171</v>
      </c>
    </row>
    <row r="111" spans="40:40">
      <c r="AN111" s="16" t="s">
        <v>172</v>
      </c>
    </row>
    <row r="112" spans="40:40">
      <c r="AN112" s="16" t="s">
        <v>173</v>
      </c>
    </row>
    <row r="113" spans="40:40">
      <c r="AN113" s="16" t="s">
        <v>174</v>
      </c>
    </row>
    <row r="114" spans="40:40">
      <c r="AN114" s="16" t="s">
        <v>175</v>
      </c>
    </row>
    <row r="115" spans="40:40">
      <c r="AN115" s="16" t="s">
        <v>176</v>
      </c>
    </row>
    <row r="116" spans="40:40">
      <c r="AN116" s="16" t="s">
        <v>177</v>
      </c>
    </row>
    <row r="117" spans="40:40">
      <c r="AN117" s="16" t="s">
        <v>178</v>
      </c>
    </row>
    <row r="118" spans="40:40">
      <c r="AN118" s="16" t="s">
        <v>179</v>
      </c>
    </row>
    <row r="119" spans="40:40">
      <c r="AN119" s="16" t="s">
        <v>180</v>
      </c>
    </row>
    <row r="120" spans="40:40">
      <c r="AN120" s="16" t="s">
        <v>181</v>
      </c>
    </row>
    <row r="121" spans="40:40">
      <c r="AN121" s="16" t="s">
        <v>182</v>
      </c>
    </row>
    <row r="122" spans="40:40">
      <c r="AN122" s="16" t="s">
        <v>183</v>
      </c>
    </row>
    <row r="123" spans="40:40">
      <c r="AN123" s="16" t="s">
        <v>184</v>
      </c>
    </row>
    <row r="124" spans="40:40">
      <c r="AN124" s="16" t="s">
        <v>185</v>
      </c>
    </row>
    <row r="125" spans="40:40">
      <c r="AN125" s="16" t="s">
        <v>186</v>
      </c>
    </row>
    <row r="126" spans="40:40">
      <c r="AN126" s="16" t="s">
        <v>187</v>
      </c>
    </row>
    <row r="127" spans="40:40">
      <c r="AN127" s="16" t="s">
        <v>188</v>
      </c>
    </row>
    <row r="128" spans="40:40">
      <c r="AN128" s="16" t="s">
        <v>189</v>
      </c>
    </row>
    <row r="129" spans="40:40">
      <c r="AN129" s="16" t="s">
        <v>190</v>
      </c>
    </row>
    <row r="130" spans="40:40">
      <c r="AN130" s="16" t="s">
        <v>191</v>
      </c>
    </row>
    <row r="131" spans="40:40">
      <c r="AN131" s="16" t="s">
        <v>192</v>
      </c>
    </row>
    <row r="132" spans="40:40">
      <c r="AN132" s="16" t="s">
        <v>193</v>
      </c>
    </row>
    <row r="133" spans="40:40">
      <c r="AN133" s="16" t="s">
        <v>194</v>
      </c>
    </row>
    <row r="134" spans="40:40">
      <c r="AN134" s="16" t="s">
        <v>195</v>
      </c>
    </row>
    <row r="135" spans="40:40">
      <c r="AN135" s="16" t="s">
        <v>196</v>
      </c>
    </row>
    <row r="136" spans="40:40">
      <c r="AN136" s="16" t="s">
        <v>197</v>
      </c>
    </row>
    <row r="137" spans="40:40">
      <c r="AN137" s="16" t="s">
        <v>198</v>
      </c>
    </row>
    <row r="138" spans="40:40">
      <c r="AN138" s="16" t="s">
        <v>199</v>
      </c>
    </row>
    <row r="139" spans="40:40">
      <c r="AN139" s="16" t="s">
        <v>200</v>
      </c>
    </row>
    <row r="140" spans="40:40">
      <c r="AN140" s="16" t="s">
        <v>201</v>
      </c>
    </row>
    <row r="141" spans="40:40">
      <c r="AN141" s="16" t="s">
        <v>202</v>
      </c>
    </row>
    <row r="142" spans="40:40">
      <c r="AN142" s="16" t="s">
        <v>203</v>
      </c>
    </row>
    <row r="143" spans="40:40">
      <c r="AN143" s="16" t="s">
        <v>204</v>
      </c>
    </row>
    <row r="144" spans="40:40">
      <c r="AN144" s="16" t="s">
        <v>205</v>
      </c>
    </row>
    <row r="145" spans="40:40">
      <c r="AN145" s="16" t="s">
        <v>206</v>
      </c>
    </row>
    <row r="146" spans="40:40">
      <c r="AN146" s="16" t="s">
        <v>207</v>
      </c>
    </row>
    <row r="147" spans="40:40">
      <c r="AN147" s="16" t="s">
        <v>208</v>
      </c>
    </row>
    <row r="148" spans="40:40">
      <c r="AN148" s="16" t="s">
        <v>209</v>
      </c>
    </row>
    <row r="149" spans="40:40">
      <c r="AN149" s="16" t="s">
        <v>210</v>
      </c>
    </row>
    <row r="150" spans="40:40">
      <c r="AN150" s="16" t="s">
        <v>211</v>
      </c>
    </row>
    <row r="151" spans="40:40">
      <c r="AN151" s="16" t="s">
        <v>212</v>
      </c>
    </row>
    <row r="152" spans="40:40">
      <c r="AN152" s="16" t="s">
        <v>213</v>
      </c>
    </row>
    <row r="153" spans="40:40">
      <c r="AN153" s="16" t="s">
        <v>214</v>
      </c>
    </row>
    <row r="154" spans="40:40">
      <c r="AN154" s="16" t="s">
        <v>215</v>
      </c>
    </row>
    <row r="155" spans="40:40">
      <c r="AN155" s="16" t="s">
        <v>216</v>
      </c>
    </row>
    <row r="156" spans="40:40">
      <c r="AN156" s="16" t="s">
        <v>217</v>
      </c>
    </row>
    <row r="157" spans="40:40">
      <c r="AN157" s="16" t="s">
        <v>218</v>
      </c>
    </row>
    <row r="158" spans="40:40">
      <c r="AN158" s="16" t="s">
        <v>219</v>
      </c>
    </row>
    <row r="159" spans="40:40">
      <c r="AN159" s="16" t="s">
        <v>220</v>
      </c>
    </row>
    <row r="160" spans="40:40">
      <c r="AN160" s="16" t="s">
        <v>221</v>
      </c>
    </row>
    <row r="161" spans="40:40">
      <c r="AN161" s="16" t="s">
        <v>222</v>
      </c>
    </row>
    <row r="162" spans="40:40">
      <c r="AN162" s="16" t="s">
        <v>223</v>
      </c>
    </row>
    <row r="163" spans="40:40">
      <c r="AN163" s="16" t="s">
        <v>224</v>
      </c>
    </row>
    <row r="164" spans="40:40">
      <c r="AN164" s="16" t="s">
        <v>225</v>
      </c>
    </row>
    <row r="165" spans="40:40">
      <c r="AN165" s="16" t="s">
        <v>226</v>
      </c>
    </row>
    <row r="166" spans="40:40">
      <c r="AN166" s="16" t="s">
        <v>227</v>
      </c>
    </row>
    <row r="167" spans="40:40">
      <c r="AN167" s="16" t="s">
        <v>228</v>
      </c>
    </row>
    <row r="168" spans="40:40">
      <c r="AN168" s="16" t="s">
        <v>229</v>
      </c>
    </row>
    <row r="169" spans="40:40">
      <c r="AN169" s="16" t="s">
        <v>230</v>
      </c>
    </row>
    <row r="170" spans="40:40">
      <c r="AN170" s="16" t="s">
        <v>231</v>
      </c>
    </row>
    <row r="171" spans="40:40">
      <c r="AN171" s="16" t="s">
        <v>232</v>
      </c>
    </row>
    <row r="172" spans="40:40">
      <c r="AN172" s="16" t="s">
        <v>233</v>
      </c>
    </row>
    <row r="173" spans="40:40">
      <c r="AN173" s="16" t="s">
        <v>234</v>
      </c>
    </row>
    <row r="174" spans="40:40">
      <c r="AN174" s="16" t="s">
        <v>235</v>
      </c>
    </row>
    <row r="175" spans="40:40">
      <c r="AN175" s="16" t="s">
        <v>236</v>
      </c>
    </row>
    <row r="176" spans="40:40">
      <c r="AN176" s="16" t="s">
        <v>237</v>
      </c>
    </row>
    <row r="177" spans="40:40">
      <c r="AN177" s="16" t="s">
        <v>238</v>
      </c>
    </row>
    <row r="178" spans="40:40">
      <c r="AN178" s="16" t="s">
        <v>239</v>
      </c>
    </row>
    <row r="179" spans="40:40">
      <c r="AN179" s="16" t="s">
        <v>240</v>
      </c>
    </row>
    <row r="180" spans="40:40">
      <c r="AN180" s="16" t="s">
        <v>241</v>
      </c>
    </row>
    <row r="181" spans="40:40">
      <c r="AN181" s="16" t="s">
        <v>242</v>
      </c>
    </row>
    <row r="182" spans="40:40">
      <c r="AN182" s="16" t="s">
        <v>243</v>
      </c>
    </row>
    <row r="183" spans="40:40">
      <c r="AN183" s="16" t="s">
        <v>244</v>
      </c>
    </row>
    <row r="184" spans="40:40">
      <c r="AN184" s="16" t="s">
        <v>245</v>
      </c>
    </row>
    <row r="185" spans="40:40">
      <c r="AN185" s="16" t="s">
        <v>246</v>
      </c>
    </row>
    <row r="186" spans="40:40">
      <c r="AN186" s="16" t="s">
        <v>247</v>
      </c>
    </row>
    <row r="187" spans="40:40">
      <c r="AN187" s="16" t="s">
        <v>248</v>
      </c>
    </row>
    <row r="188" spans="40:40">
      <c r="AN188" s="16" t="s">
        <v>249</v>
      </c>
    </row>
    <row r="189" spans="40:40">
      <c r="AN189" s="16" t="s">
        <v>250</v>
      </c>
    </row>
  </sheetData>
  <sheetProtection selectLockedCells="1" selectUnlockedCells="1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showGridLines="0" showRowColHeaders="0" tabSelected="1" zoomScale="85" zoomScaleNormal="85" topLeftCell="A19" workbookViewId="0">
      <selection activeCell="E2" sqref="E2"/>
    </sheetView>
  </sheetViews>
  <sheetFormatPr defaultColWidth="9.17592592592593" defaultRowHeight="14.4"/>
  <cols>
    <col min="1" max="1" width="6" customWidth="1"/>
    <col min="2" max="2" width="17.4537037037037" customWidth="1"/>
    <col min="3" max="3" width="29.1759259259259" customWidth="1"/>
    <col min="4" max="4" width="36.4537037037037" customWidth="1"/>
    <col min="5" max="6" width="33.1759259259259" customWidth="1"/>
    <col min="7" max="7" width="21.4537037037037" customWidth="1"/>
  </cols>
  <sheetData>
    <row r="1" spans="1:11">
      <c r="A1" s="1"/>
      <c r="B1" s="1"/>
      <c r="C1" s="2"/>
      <c r="D1" s="2"/>
      <c r="E1" s="2"/>
      <c r="F1" s="2"/>
      <c r="G1" s="2"/>
      <c r="H1" s="2"/>
      <c r="I1" s="2"/>
      <c r="J1" s="14"/>
      <c r="K1" s="14"/>
    </row>
    <row r="2" ht="18" spans="1:11">
      <c r="A2" s="1"/>
      <c r="B2" s="3"/>
      <c r="C2" s="4"/>
      <c r="D2" s="4"/>
      <c r="E2" s="4"/>
      <c r="F2" s="4"/>
      <c r="G2" s="4"/>
      <c r="H2" s="2"/>
      <c r="I2" s="2"/>
      <c r="J2" s="14"/>
      <c r="K2" s="14"/>
    </row>
    <row r="3" ht="36" customHeight="1" spans="1:11">
      <c r="A3" s="1"/>
      <c r="B3" s="5"/>
      <c r="C3" s="6"/>
      <c r="D3" s="7"/>
      <c r="E3" s="7"/>
      <c r="F3" s="7"/>
      <c r="G3" s="6"/>
      <c r="H3" s="2"/>
      <c r="I3" s="2"/>
      <c r="J3" s="14"/>
      <c r="K3" s="14"/>
    </row>
    <row r="4" ht="36" customHeight="1" spans="1:9">
      <c r="A4" s="1"/>
      <c r="B4" s="5"/>
      <c r="C4" s="8"/>
      <c r="D4" s="9"/>
      <c r="E4" s="9"/>
      <c r="F4" s="9"/>
      <c r="G4" s="8"/>
      <c r="H4" s="10"/>
      <c r="I4" s="10"/>
    </row>
    <row r="5" ht="36" customHeight="1" spans="1:9">
      <c r="A5" s="1"/>
      <c r="B5" s="5"/>
      <c r="C5" s="8"/>
      <c r="D5" s="9"/>
      <c r="E5" s="9"/>
      <c r="F5" s="9"/>
      <c r="G5" s="8"/>
      <c r="H5" s="10"/>
      <c r="I5" s="10"/>
    </row>
    <row r="6" ht="36" customHeight="1" spans="1:9">
      <c r="A6" s="1"/>
      <c r="B6" s="11"/>
      <c r="C6" s="12"/>
      <c r="D6" s="13"/>
      <c r="E6" s="13"/>
      <c r="F6" s="13"/>
      <c r="G6" s="12"/>
      <c r="H6" s="10"/>
      <c r="I6" s="10"/>
    </row>
    <row r="7" spans="1:9">
      <c r="A7" s="1"/>
      <c r="B7" s="1"/>
      <c r="C7" s="10"/>
      <c r="D7" s="10"/>
      <c r="E7" s="10"/>
      <c r="F7" s="10"/>
      <c r="G7" s="10"/>
      <c r="H7" s="10"/>
      <c r="I7" s="10"/>
    </row>
    <row r="8" spans="1:9">
      <c r="A8" s="1"/>
      <c r="B8" s="1"/>
      <c r="C8" s="10"/>
      <c r="D8" s="10"/>
      <c r="E8" s="10"/>
      <c r="F8" s="10"/>
      <c r="G8" s="10"/>
      <c r="H8" s="10"/>
      <c r="I8" s="10"/>
    </row>
    <row r="9" spans="1:9">
      <c r="A9" s="1"/>
      <c r="B9" s="1"/>
      <c r="C9" s="10"/>
      <c r="D9" s="10"/>
      <c r="E9" s="10"/>
      <c r="F9" s="10"/>
      <c r="G9" s="10"/>
      <c r="H9" s="10"/>
      <c r="I9" s="10"/>
    </row>
    <row r="10" spans="1:9">
      <c r="A10" s="1"/>
      <c r="B10" s="1"/>
      <c r="C10" s="10"/>
      <c r="D10" s="10"/>
      <c r="E10" s="10"/>
      <c r="F10" s="10"/>
      <c r="G10" s="10"/>
      <c r="H10" s="10"/>
      <c r="I10" s="10"/>
    </row>
    <row r="11" spans="1:9">
      <c r="A11" s="1"/>
      <c r="B11" s="1"/>
      <c r="C11" s="10"/>
      <c r="D11" s="10"/>
      <c r="E11" s="10"/>
      <c r="F11" s="10"/>
      <c r="G11" s="10"/>
      <c r="H11" s="10"/>
      <c r="I11" s="10"/>
    </row>
    <row r="12" spans="1:9">
      <c r="A12" s="1"/>
      <c r="B12" s="1"/>
      <c r="C12" s="10"/>
      <c r="D12" s="10"/>
      <c r="E12" s="10"/>
      <c r="F12" s="10"/>
      <c r="G12" s="10"/>
      <c r="H12" s="10"/>
      <c r="I12" s="10"/>
    </row>
    <row r="13" spans="1:9">
      <c r="A13" s="1"/>
      <c r="B13" s="1"/>
      <c r="C13" s="10"/>
      <c r="D13" s="10"/>
      <c r="E13" s="10"/>
      <c r="F13" s="10"/>
      <c r="G13" s="10"/>
      <c r="H13" s="10"/>
      <c r="I13" s="10"/>
    </row>
    <row r="14" spans="1:9">
      <c r="A14" s="1"/>
      <c r="B14" s="1"/>
      <c r="C14" s="10"/>
      <c r="D14" s="10"/>
      <c r="E14" s="10"/>
      <c r="F14" s="10"/>
      <c r="G14" s="10"/>
      <c r="H14" s="10"/>
      <c r="I14" s="10"/>
    </row>
    <row r="15" spans="1:9">
      <c r="A15" s="1"/>
      <c r="B15" s="1"/>
      <c r="C15" s="10"/>
      <c r="D15" s="10"/>
      <c r="E15" s="10"/>
      <c r="F15" s="10"/>
      <c r="G15" s="10"/>
      <c r="H15" s="10"/>
      <c r="I15" s="10"/>
    </row>
    <row r="16" spans="1:9">
      <c r="A16" s="1"/>
      <c r="B16" s="1"/>
      <c r="C16" s="10"/>
      <c r="D16" s="10"/>
      <c r="E16" s="10"/>
      <c r="F16" s="10"/>
      <c r="G16" s="10"/>
      <c r="H16" s="10"/>
      <c r="I16" s="10"/>
    </row>
    <row r="17" spans="1:9">
      <c r="A17" s="1"/>
      <c r="B17" s="1"/>
      <c r="C17" s="10"/>
      <c r="D17" s="10"/>
      <c r="E17" s="10"/>
      <c r="F17" s="10"/>
      <c r="G17" s="10"/>
      <c r="H17" s="10"/>
      <c r="I17" s="10"/>
    </row>
    <row r="18" spans="1:9">
      <c r="A18" s="1"/>
      <c r="B18" s="1"/>
      <c r="C18" s="10"/>
      <c r="D18" s="10"/>
      <c r="E18" s="10"/>
      <c r="F18" s="10"/>
      <c r="G18" s="10"/>
      <c r="H18" s="10"/>
      <c r="I18" s="10"/>
    </row>
    <row r="19" spans="1:9">
      <c r="A19" s="1"/>
      <c r="B19" s="1"/>
      <c r="C19" s="10"/>
      <c r="D19" s="10"/>
      <c r="E19" s="10"/>
      <c r="F19" s="10"/>
      <c r="G19" s="10"/>
      <c r="H19" s="10"/>
      <c r="I19" s="10"/>
    </row>
    <row r="20" spans="1:9">
      <c r="A20" s="1"/>
      <c r="B20" s="1"/>
      <c r="C20" s="10"/>
      <c r="D20" s="10"/>
      <c r="E20" s="10"/>
      <c r="F20" s="10"/>
      <c r="G20" s="10"/>
      <c r="H20" s="10"/>
      <c r="I20" s="10"/>
    </row>
    <row r="21" spans="1:9">
      <c r="A21" s="1"/>
      <c r="B21" s="1"/>
      <c r="C21" s="10"/>
      <c r="D21" s="10"/>
      <c r="E21" s="10"/>
      <c r="F21" s="10"/>
      <c r="G21" s="10"/>
      <c r="H21" s="10"/>
      <c r="I21" s="10"/>
    </row>
    <row r="22" spans="1:9">
      <c r="A22" s="1"/>
      <c r="B22" s="1"/>
      <c r="C22" s="10"/>
      <c r="D22" s="10"/>
      <c r="E22" s="10"/>
      <c r="F22" s="10"/>
      <c r="G22" s="10"/>
      <c r="H22" s="10"/>
      <c r="I22" s="10"/>
    </row>
    <row r="23" spans="1:9">
      <c r="A23" s="1"/>
      <c r="B23" s="1"/>
      <c r="C23" s="10"/>
      <c r="D23" s="10"/>
      <c r="E23" s="10"/>
      <c r="F23" s="10"/>
      <c r="G23" s="10"/>
      <c r="H23" s="10"/>
      <c r="I23" s="10"/>
    </row>
    <row r="24" spans="1:9">
      <c r="A24" s="1"/>
      <c r="B24" s="1"/>
      <c r="C24" s="10"/>
      <c r="D24" s="10"/>
      <c r="E24" s="10"/>
      <c r="F24" s="10"/>
      <c r="G24" s="10"/>
      <c r="H24" s="10"/>
      <c r="I24" s="10"/>
    </row>
    <row r="25" spans="1:9">
      <c r="A25" s="1"/>
      <c r="B25" s="1"/>
      <c r="C25" s="10"/>
      <c r="D25" s="10"/>
      <c r="E25" s="10"/>
      <c r="F25" s="10"/>
      <c r="G25" s="10"/>
      <c r="H25" s="10"/>
      <c r="I25" s="10"/>
    </row>
    <row r="26" spans="1:9">
      <c r="A26" s="1"/>
      <c r="B26" s="1"/>
      <c r="C26" s="10"/>
      <c r="D26" s="10"/>
      <c r="E26" s="10"/>
      <c r="F26" s="10"/>
      <c r="G26" s="10"/>
      <c r="H26" s="10"/>
      <c r="I26" s="10"/>
    </row>
    <row r="27" spans="1:9">
      <c r="A27" s="1"/>
      <c r="B27" s="1"/>
      <c r="C27" s="10"/>
      <c r="D27" s="10"/>
      <c r="E27" s="10"/>
      <c r="F27" s="10"/>
      <c r="G27" s="10"/>
      <c r="H27" s="10"/>
      <c r="I27" s="10"/>
    </row>
    <row r="28" spans="1:9">
      <c r="A28" s="1"/>
      <c r="B28" s="1"/>
      <c r="C28" s="10"/>
      <c r="D28" s="10"/>
      <c r="E28" s="10"/>
      <c r="F28" s="10"/>
      <c r="G28" s="10"/>
      <c r="H28" s="10"/>
      <c r="I28" s="10"/>
    </row>
    <row r="29" spans="1:9">
      <c r="A29" s="1"/>
      <c r="B29" s="1"/>
      <c r="C29" s="10"/>
      <c r="D29" s="10"/>
      <c r="E29" s="10"/>
      <c r="F29" s="10"/>
      <c r="G29" s="10"/>
      <c r="H29" s="10"/>
      <c r="I29" s="10"/>
    </row>
    <row r="30" spans="1:9">
      <c r="A30" s="1"/>
      <c r="B30" s="1"/>
      <c r="C30" s="10"/>
      <c r="D30" s="10"/>
      <c r="E30" s="10"/>
      <c r="F30" s="10"/>
      <c r="G30" s="10"/>
      <c r="H30" s="10"/>
      <c r="I30" s="10"/>
    </row>
  </sheetData>
  <sheetProtection sheet="1" selectLockedCells="1" selectUnlockedCells="1" objects="1"/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Option Button 1" r:id="rId3">
              <controlPr defaultSize="0">
                <anchor>
                  <from>
                    <xdr:col>5</xdr:col>
                    <xdr:colOff>812800</xdr:colOff>
                    <xdr:row>1</xdr:row>
                    <xdr:rowOff>19050</xdr:rowOff>
                  </from>
                  <to>
                    <xdr:col>5</xdr:col>
                    <xdr:colOff>1828800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Option Button 2" r:id="rId4">
              <controlPr defaultSize="0">
                <anchor>
                  <from>
                    <xdr:col>5</xdr:col>
                    <xdr:colOff>1651000</xdr:colOff>
                    <xdr:row>1</xdr:row>
                    <xdr:rowOff>19050</xdr:rowOff>
                  </from>
                  <to>
                    <xdr:col>6</xdr:col>
                    <xdr:colOff>457200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Option Button 3" r:id="rId5">
              <controlPr defaultSize="0">
                <anchor>
                  <from>
                    <xdr:col>6</xdr:col>
                    <xdr:colOff>38100</xdr:colOff>
                    <xdr:row>1</xdr:row>
                    <xdr:rowOff>19050</xdr:rowOff>
                  </from>
                  <to>
                    <xdr:col>6</xdr:col>
                    <xdr:colOff>1060450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Option Button 4" r:id="rId6">
              <controlPr defaultSize="0">
                <anchor>
                  <from>
                    <xdr:col>6</xdr:col>
                    <xdr:colOff>781050</xdr:colOff>
                    <xdr:row>1</xdr:row>
                    <xdr:rowOff>19050</xdr:rowOff>
                  </from>
                  <to>
                    <xdr:col>7</xdr:col>
                    <xdr:colOff>374650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Option Button 5" r:id="rId7">
              <controlPr defaultSize="0">
                <anchor>
                  <from>
                    <xdr:col>6</xdr:col>
                    <xdr:colOff>1371600</xdr:colOff>
                    <xdr:row>1</xdr:row>
                    <xdr:rowOff>19050</xdr:rowOff>
                  </from>
                  <to>
                    <xdr:col>8</xdr:col>
                    <xdr:colOff>355600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 1 0 0 0 0 0 0   S a l e s   R e c o r d s _ a b 5 2 d 8 9 b - 5 1 e b - 4 0 b a - b 0 9 0 - 7 1 e 4 a d c 0 9 3 0 f 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1 0 0 0 0 0 0   S a l e s   R e c o r d s _ a b 5 2 d 8 9 b - 5 1 e b - 4 0 b a - b 0 9 0 - 7 1 e 4 a d c 0 9 3 0 f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1 0 0 0 0 0 0   S a l e s   R e c o r d s _ a b 5 2 d 8 9 b - 5 1 e b - 4 0 b a - b 0 9 0 - 7 1 e 4 a d c 0 9 3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 C o u n t r y < / s t r i n g > < / k e y > < v a l u e > < i n t > 8 5 < / i n t > < / v a l u e > < / i t e m > < i t e m > < k e y > < s t r i n g > I t e m   T y p e < / s t r i n g > < / k e y > < v a l u e > < i n t > 9 7 < / i n t > < / v a l u e > < / i t e m > < i t e m > < k e y > < s t r i n g > S a l e s   C h a n n e l < / s t r i n g > < / k e y > < v a l u e > < i n t > 1 2 2 < / i n t > < / v a l u e > < / i t e m > < i t e m > < k e y > < s t r i n g > O r d e r   P r i o r i t y < / s t r i n g > < / k e y > < v a l u e > < i n t > 1 2 1 < / i n t > < / v a l u e > < / i t e m > < i t e m > < k e y > < s t r i n g > O r d e r   D a t e < / s t r i n g > < / k e y > < v a l u e > < i n t > 1 0 4 < / i n t > < / v a l u e > < / i t e m > < i t e m > < k e y > < s t r i n g > S h i p   D a t e < / s t r i n g > < / k e y > < v a l u e > < i n t > 9 5 < / i n t > < / v a l u e > < / i t e m > < i t e m > < k e y > < s t r i n g > U n i t s   S o l d < / s t r i n g > < / k e y > < v a l u e > < i n t > 9 8 < / i n t > < / v a l u e > < / i t e m > < i t e m > < k e y > < s t r i n g > U n i t   P r i c e < / s t r i n g > < / k e y > < v a l u e > < i n t > 9 6 < / i n t > < / v a l u e > < / i t e m > < i t e m > < k e y > < s t r i n g > U n i t   C o s t < / s t r i n g > < / k e y > < v a l u e > < i n t > 9 2 < / i n t > < / v a l u e > < / i t e m > < i t e m > < k e y > < s t r i n g > R e v e n u e < / s t r i n g > < / k e y > < v a l u e > < i n t > 9 1 < / i n t > < / v a l u e > < / i t e m > < i t e m > < k e y > < s t r i n g > C O G S < / s t r i n g > < / k e y > < v a l u e > < i n t > 7 0 < / i n t > < / v a l u e > < / i t e m > < i t e m > < k e y > < s t r i n g > P r o f i t < / s t r i n g > < / k e y > < v a l u e > < i n t > 7 0 < / i n t > < / v a l u e > < / i t e m > < i t e m > < k e y > < s t r i n g > D e l i v e r y   d a y s < / s t r i n g > < / k e y > < v a l u e > < i n t > 1 1 9 < / i n t > < / v a l u e > < / i t e m > < i t e m > < k e y > < s t r i n g > D e l i v e r y   d a y   g r o u p < / s t r i n g > < / k e y > < v a l u e > < i n t > 1 5 2 < / i n t > < / v a l u e > < / i t e m > < i t e m > < k e y > < s t r i n g > O r d e r   D a t e   ( Y e a r ) < / s t r i n g > < / k e y > < v a l u e > < i n t > 1 4 3 < / i n t > < / v a l u e > < / i t e m > < i t e m > < k e y > < s t r i n g > O r d e r   D a t e   ( Q u a r t e r ) < / s t r i n g > < / k e y > < v a l u e > < i n t > 1 6 5 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 I t e m   T y p e < / s t r i n g > < / k e y > < v a l u e > < i n t > 2 < / i n t > < / v a l u e > < / i t e m > < i t e m > < k e y > < s t r i n g > S a l e s   C h a n n e l 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 O r d e r 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 U n i t s   S o l d < / s t r i n g > < / k e y > < v a l u e > < i n t > 7 < / i n t > < / v a l u e > < / i t e m > < i t e m > < k e y > < s t r i n g > U n i t   P r i c e < / s t r i n g > < / k e y > < v a l u e > < i n t > 8 < / i n t > < / v a l u e > < / i t e m > < i t e m > < k e y > < s t r i n g > U n i t   C o s t < / s t r i n g > < / k e y > < v a l u e > < i n t > 9 < / i n t > < / v a l u e > < / i t e m > < i t e m > < k e y > < s t r i n g > R e v e n u e < / s t r i n g > < / k e y > < v a l u e > < i n t > 1 0 < / i n t > < / v a l u e > < / i t e m > < i t e m > < k e y > < s t r i n g > C O G S < / s t r i n g > < / k e y > < v a l u e > < i n t > 1 1 < / i n t > < / v a l u e > < / i t e m > < i t e m > < k e y > < s t r i n g > P r o f i t < / s t r i n g > < / k e y > < v a l u e > < i n t > 1 2 < / i n t > < / v a l u e > < / i t e m > < i t e m > < k e y > < s t r i n g > D e l i v e r y   d a y s < / s t r i n g > < / k e y > < v a l u e > < i n t > 1 3 < / i n t > < / v a l u e > < / i t e m > < i t e m > < k e y > < s t r i n g > D e l i v e r y   d a y   g r o u p < / s t r i n g > < / k e y > < v a l u e > < i n t > 1 4 < / i n t > < / v a l u e > < / i t e m > < i t e m > < k e y > < s t r i n g > O r d e r   D a t e   ( Y e a r ) < / s t r i n g > < / k e y > < v a l u e > < i n t > 1 5 < / i n t > < / v a l u e > < / i t e m > < i t e m > < k e y > < s t r i n g > O r d e r   D a t e   ( Q u a r t e r ) < / s t r i n g > < / k e y > < v a l u e > < i n t > 1 6 < / i n t > < / v a l u e > < / i t e m > < i t e m > < k e y > < s t r i n g > O r d e r   D a t e   ( M o n t h   I n d e x ) < / s t r i n g > < / k e y > < v a l u e > < i n t > 1 7 < / i n t > < / v a l u e > < / i t e m > < i t e m > < k e y > < s t r i n g > O r d e r  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D a t a M a s h u p   s q m i d = " d 8 1 6 f c 9 2 - a f c 5 - 4 6 7 8 - b 4 c 7 - 9 6 2 4 4 3 9 9 9 7 f 3 "   x m l n s = " h t t p : / / s c h e m a s . m i c r o s o f t . c o m / D a t a M a s h u p " > A A A A A J c F A A B Q S w M E F A A C A A g A j U W M U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C N R Y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U W M U 4 v s N T e P A g A A k A c A A B M A H A B G b 3 J t d W x h c y 9 T Z W N 0 a W 9 u M S 5 t I K I Y A C i g F A A A A A A A A A A A A A A A A A A A A A A A A A A A A J W V 3 2 / a M B D H 3 5 H 4 H 0 7 Z C 5 0 y N H 5 o k 9 b x g M K 2 V n t o V a i Q l q D J J N f G w r G R 7 X R F q P / 7 b B w S S p r S 5 g V y l 7 v v 9 3 O 2 Z Y W x p o L D 1 P 3 2 z t u t d k u l R G I C H 7 z e 5 9 0 D U 8 J Q w Q 3 G Q i b K g x E w 1 O 0 W m G c q c h m j i f x 4 j J F 1 5 0 K u l k K s O j 8 p w 2 4 g u E a u V c c L v k W 3 C q W K L q 6 j C a q V F u t o V w E T o t K l I D K B w L R S G I 1 B C / g D 8 e 4 N M p H k D K M 5 4 g o G h Y 8 x J 2 y j q K p q I 5 d I 9 u / d R 6 Y y 7 8 w H n j P m g 5 Y 5 n v n O c A P U 3 2 m K q C 2 a I 9 q G l x q z U c M E / N + U J y P P 1 S y e w g n R Z F E K X E u R C W 0 G e I E k M d C 2 6 4 w s z U C K T B H v v O 7 F h 7 D 4 f s z Y N C a M S D W y K I u K J U g J v z d K s 8 0 a K 5 m Z J F z d C Z k F g u U Z t 0 k r V v P l b 7 f e D d 6 b d T d i 2 n w F G h / 1 k w 9 b z y w G 1 3 J T i 9 u p O L X j j E O w h j i y W v Z K G k W 4 l l R I q u t t X d q M s e y b m P 8 H q c u J S V x y / W X Y t e p O M a X r l 2 t u O d X K r C R L 6 l U 2 Z 4 3 E Z R n P s y X K K h k I p Y 9 y T 9 X I b z A T D 2 i 3 q 5 3 t w e K 6 R B H u H K 2 N f w B y 0 G y c J L Z V r r T I q k 4 m 6 t p 0 6 n I + m N A D 8 t z a R x K n E F a 0 i 4 9 h h d e w T X o n 9 8 k z U 2 6 P 7 A W D X E r k 8 c a N s w G k 9 z L J c x O G I 7 j 6 N X 0 F w i 5 D A 0 P / X Q y 9 H U S h 9 i a C / m m C v i U w J + q O 6 p K h m N P i U 2 j F G r w P 3 u W 9 v / N e 6 r z J / e C 0 + 4 F 1 P 0 F G H 1 B u z L n Z q B K i P F U G o z q W D T D D d 8 E M d j D H s g f n s w 4 k e E L t x U R Y c Q J O s w 2 P 2 e B e i n y 9 B 6 R 3 E D 6 z s I D v I / g K O k U O 3 p z q l H I g 8 M / c O B 4 g M 3 f Q y x W D 3 n F J Z q 6 7 t K j Z R / s u q r y z d o v y k 3 D n / w F Q S w E C L Q A U A A I A C A C N R Y x T m L Z D L K Y A A A D 4 A A A A E g A A A A A A A A A A A A A A A A A A A A A A Q 2 9 u Z m l n L 1 B h Y 2 t h Z 2 U u e G 1 s U E s B A i 0 A F A A C A A g A j U W M U w / K 6 a u k A A A A 6 Q A A A B M A A A A A A A A A A A A A A A A A 8 g A A A F t D b 2 5 0 Z W 5 0 X 1 R 5 c G V z X S 5 4 b W x Q S w E C L Q A U A A I A C A C N R Y x T i + w 1 N 4 8 C A A C Q B w A A E w A A A A A A A A A A A A A A A A D j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Q A A A A A A A H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D A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B b m F s e X N p c y F Q a X Z v d F R h Y m x l M i I g L z 4 8 R W 5 0 c n k g V H l w Z T 0 i R m l s b G V k Q 2 9 t c G x l d G V S Z X N 1 b H R U b 1 d v c m t z a G V l d C I g V m F s d W U 9 I m w w I i A v P j x F b n R y e S B U e X B l P S J G a W x s Q 2 9 1 b n Q i I F Z h b H V l P S J s M T A w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l Q x O T o 0 N D o w N S 4 y O D g 3 N j E y W i I g L z 4 8 R W 5 0 c n k g V H l w Z T 0 i R m l s b E N v b H V t b l R 5 c G V z I i B W Y W x 1 Z T 0 i c 0 J n W U d C Z 1 l K Q 1 F N R k J S R V J F U U 1 B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U 2 h p c C B E Y X R l J n F 1 b 3 Q 7 L C Z x d W 9 0 O 1 V u a X R z I F N v b G Q m c X V v d D s s J n F 1 b 3 Q 7 V W 5 p d C B Q c m l j Z S Z x d W 9 0 O y w m c X V v d D t V b m l 0 I E N v c 3 Q m c X V v d D s s J n F 1 b 3 Q 7 U m V 2 Z W 5 1 Z S Z x d W 9 0 O y w m c X V v d D t D T 0 d T J n F 1 b 3 Q 7 L C Z x d W 9 0 O 1 B y b 2 Z p d C Z x d W 9 0 O y w m c X V v d D t E Z W x p d m V y e S B k Y X l z J n F 1 b 3 Q 7 L C Z x d W 9 0 O 0 R l b G l 2 Z X J 5 I G R h e S B n c m 9 1 c C Z x d W 9 0 O 1 0 i I C 8 + P E V u d H J 5 I F R 5 c G U 9 I k Z p b G x T d G F 0 d X M i I F Z h b H V l P S J z Q 2 9 t c G x l d G U i I C 8 + P E V u d H J 5 I F R 5 c G U 9 I l F 1 Z X J 5 S U Q i I F Z h b H V l P S J z M T h h Y W M w Y j k t M z F j Y S 0 0 Y 2 M w L T g 5 N T g t N D h h N m E 3 M j g 2 O W I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D A w I F N h b G V z I F J l Y 2 9 y Z H M v Q 2 h h b m d l Z C B U e X B l L n t S Z W d p b 2 4 s M H 0 m c X V v d D s s J n F 1 b 3 Q 7 U 2 V j d G l v b j E v M T A w M D A w M C B T Y W x l c y B S Z W N v c m R z L 0 N o Y W 5 n Z W Q g V H l w Z S 5 7 Q 2 9 1 b n R y e S w x f S Z x d W 9 0 O y w m c X V v d D t T Z W N 0 a W 9 u M S 8 x M D A w M D A w I F N h b G V z I F J l Y 2 9 y Z H M v Q 2 h h b m d l Z C B U e X B l L n t J d G V t I F R 5 c G U s M n 0 m c X V v d D s s J n F 1 b 3 Q 7 U 2 V j d G l v b j E v M T A w M D A w M C B T Y W x l c y B S Z W N v c m R z L 0 N o Y W 5 n Z W Q g V H l w Z S 5 7 U 2 F s Z X M g Q 2 h h b m 5 l b C w z f S Z x d W 9 0 O y w m c X V v d D t T Z W N 0 a W 9 u M S 8 x M D A w M D A w I F N h b G V z I F J l Y 2 9 y Z H M v Q 2 h h b m d l Z C B U e X B l L n t P c m R l c i B Q c m l v c m l 0 e S w 0 f S Z x d W 9 0 O y w m c X V v d D t T Z W N 0 a W 9 u M S 8 x M D A w M D A w I F N h b G V z I F J l Y 2 9 y Z H M v Q 2 h h b m d l Z C B U e X B l L n t P c m R l c i B E Y X R l L D V 9 J n F 1 b 3 Q 7 L C Z x d W 9 0 O 1 N l Y 3 R p b 2 4 x L z E w M D A w M D A g U 2 F s Z X M g U m V j b 3 J k c y 9 D a G F u Z 2 V k I F R 5 c G U u e 1 N o a X A g R G F 0 Z S w 3 f S Z x d W 9 0 O y w m c X V v d D t T Z W N 0 a W 9 u M S 8 x M D A w M D A w I F N h b G V z I F J l Y 2 9 y Z H M v Q 2 h h b m d l Z C B U e X B l L n t V b m l 0 c y B T b 2 x k L D h 9 J n F 1 b 3 Q 7 L C Z x d W 9 0 O 1 N l Y 3 R p b 2 4 x L z E w M D A w M D A g U 2 F s Z X M g U m V j b 3 J k c y 9 D a G F u Z 2 V k I F R 5 c G U u e 1 V u a X Q g U H J p Y 2 U s O X 0 m c X V v d D s s J n F 1 b 3 Q 7 U 2 V j d G l v b j E v M T A w M D A w M C B T Y W x l c y B S Z W N v c m R z L 0 N o Y W 5 n Z W Q g V H l w Z S 5 7 V W 5 p d C B D b 3 N 0 L D E w f S Z x d W 9 0 O y w m c X V v d D t T Z W N 0 a W 9 u M S 8 x M D A w M D A w I F N h b G V z I F J l Y 2 9 y Z H M v Q 2 h h b m d l Z C B U e X B l M S 5 7 U m V 2 Z W 5 1 Z S w x M H 0 m c X V v d D s s J n F 1 b 3 Q 7 U 2 V j d G l v b j E v M T A w M D A w M C B T Y W x l c y B S Z W N v c m R z L 0 N o Y W 5 n Z W Q g V H l w Z T I u e 0 N P R 1 M s M T F 9 J n F 1 b 3 Q 7 L C Z x d W 9 0 O 1 N l Y 3 R p b 2 4 x L z E w M D A w M D A g U 2 F s Z X M g U m V j b 3 J k c y 9 D a G F u Z 2 V k I F R 5 c G U z L n t Q c m 9 m a X Q s M T J 9 J n F 1 b 3 Q 7 L C Z x d W 9 0 O 1 N l Y 3 R p b 2 4 x L z E w M D A w M D A g U 2 F s Z X M g U m V j b 3 J k c y 9 D a G F u Z 2 V k I F R 5 c G U 0 L n t E Z W x p d m V y e S B k Y X l z L D E z f S Z x d W 9 0 O y w m c X V v d D t T Z W N 0 a W 9 u M S 8 x M D A w M D A w I F N h b G V z I F J l Y 2 9 y Z H M v Q W R k Z W Q g Q 2 9 u Z G l 0 a W 9 u Y W w g Q 2 9 s d W 1 u L n t E Z W x p d m V y e S B k Y X k g Z 3 J v d X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D A w M D A w I F N h b G V z I F J l Y 2 9 y Z H M v Q 2 h h b m d l Z C B U e X B l L n t S Z W d p b 2 4 s M H 0 m c X V v d D s s J n F 1 b 3 Q 7 U 2 V j d G l v b j E v M T A w M D A w M C B T Y W x l c y B S Z W N v c m R z L 0 N o Y W 5 n Z W Q g V H l w Z S 5 7 Q 2 9 1 b n R y e S w x f S Z x d W 9 0 O y w m c X V v d D t T Z W N 0 a W 9 u M S 8 x M D A w M D A w I F N h b G V z I F J l Y 2 9 y Z H M v Q 2 h h b m d l Z C B U e X B l L n t J d G V t I F R 5 c G U s M n 0 m c X V v d D s s J n F 1 b 3 Q 7 U 2 V j d G l v b j E v M T A w M D A w M C B T Y W x l c y B S Z W N v c m R z L 0 N o Y W 5 n Z W Q g V H l w Z S 5 7 U 2 F s Z X M g Q 2 h h b m 5 l b C w z f S Z x d W 9 0 O y w m c X V v d D t T Z W N 0 a W 9 u M S 8 x M D A w M D A w I F N h b G V z I F J l Y 2 9 y Z H M v Q 2 h h b m d l Z C B U e X B l L n t P c m R l c i B Q c m l v c m l 0 e S w 0 f S Z x d W 9 0 O y w m c X V v d D t T Z W N 0 a W 9 u M S 8 x M D A w M D A w I F N h b G V z I F J l Y 2 9 y Z H M v Q 2 h h b m d l Z C B U e X B l L n t P c m R l c i B E Y X R l L D V 9 J n F 1 b 3 Q 7 L C Z x d W 9 0 O 1 N l Y 3 R p b 2 4 x L z E w M D A w M D A g U 2 F s Z X M g U m V j b 3 J k c y 9 D a G F u Z 2 V k I F R 5 c G U u e 1 N o a X A g R G F 0 Z S w 3 f S Z x d W 9 0 O y w m c X V v d D t T Z W N 0 a W 9 u M S 8 x M D A w M D A w I F N h b G V z I F J l Y 2 9 y Z H M v Q 2 h h b m d l Z C B U e X B l L n t V b m l 0 c y B T b 2 x k L D h 9 J n F 1 b 3 Q 7 L C Z x d W 9 0 O 1 N l Y 3 R p b 2 4 x L z E w M D A w M D A g U 2 F s Z X M g U m V j b 3 J k c y 9 D a G F u Z 2 V k I F R 5 c G U u e 1 V u a X Q g U H J p Y 2 U s O X 0 m c X V v d D s s J n F 1 b 3 Q 7 U 2 V j d G l v b j E v M T A w M D A w M C B T Y W x l c y B S Z W N v c m R z L 0 N o Y W 5 n Z W Q g V H l w Z S 5 7 V W 5 p d C B D b 3 N 0 L D E w f S Z x d W 9 0 O y w m c X V v d D t T Z W N 0 a W 9 u M S 8 x M D A w M D A w I F N h b G V z I F J l Y 2 9 y Z H M v Q 2 h h b m d l Z C B U e X B l M S 5 7 U m V 2 Z W 5 1 Z S w x M H 0 m c X V v d D s s J n F 1 b 3 Q 7 U 2 V j d G l v b j E v M T A w M D A w M C B T Y W x l c y B S Z W N v c m R z L 0 N o Y W 5 n Z W Q g V H l w Z T I u e 0 N P R 1 M s M T F 9 J n F 1 b 3 Q 7 L C Z x d W 9 0 O 1 N l Y 3 R p b 2 4 x L z E w M D A w M D A g U 2 F s Z X M g U m V j b 3 J k c y 9 D a G F u Z 2 V k I F R 5 c G U z L n t Q c m 9 m a X Q s M T J 9 J n F 1 b 3 Q 7 L C Z x d W 9 0 O 1 N l Y 3 R p b 2 4 x L z E w M D A w M D A g U 2 F s Z X M g U m V j b 3 J k c y 9 D a G F u Z 2 V k I F R 5 c G U 0 L n t E Z W x p d m V y e S B k Y X l z L D E z f S Z x d W 9 0 O y w m c X V v d D t T Z W N 0 a W 9 u M S 8 x M D A w M D A w I F N h b G V z I F J l Y 2 9 y Z H M v Q W R k Z W Q g Q 2 9 u Z G l 0 a W 9 u Y W w g Q 2 9 s d W 1 u L n t E Z W x p d m V y e S B k Y X k g Z 3 J v d X A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M D A l M j B T Y W x l c y U y M F J l Y 2 9 y Z H M v M T A w M D A w M C U y M F N h b G V z J T I w U m V j b 3 J k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M D A l M j B T Y W x l c y U y M F J l Y 2 9 y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M C U y M F N h b G V z J T I w U m V j b 3 J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M D A l M j B T Y W x l c y U y M F J l Y 2 9 y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w J T I w U 2 F s Z X M l M j B S Z W N v c m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M C U y M F N h b G V z J T I w U m V j b 3 J k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w J T I w U 2 F s Z X M l M j B S Z W N v c m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M D A l M j B T Y W x l c y U y M F J l Y 2 9 y Z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M C U y M F N h b G V z J T I w U m V j b 3 J k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w J T I w U 2 F s Z X M l M j B S Z W N v c m R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M D A l M j B T Y W x l c y U y M F J l Y 2 9 y Z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w M C U y M F N h b G V z J T I w U m V j b 3 J k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A w J T I w U 2 F s Z X M l M j B S Z W N v c m R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p 3 9 U W p v E C I R r n O o 5 4 n Q A A A A A A C A A A A A A A Q Z g A A A A E A A C A A A A B 2 z f A S 2 I Y 6 p 0 2 p h R X B i U 6 8 q F k y q i 5 M n 0 8 J m R V 2 h X M V S g A A A A A O g A A A A A I A A C A A A A D Y f T o v o H d y a a g O 4 a 0 K y L u w l E 4 s B l P L z z Q + Y V C S 6 6 b b P 1 A A A A D A c O S h X f h 9 0 w y r G T n k v R s C m 2 F O w e o 2 S h 6 4 N R g 0 2 B s d a B K l p 1 n B E Q g c R 8 g Y P R g g s 2 Y J 3 y / b F F b 3 h c 8 w 8 h n a H a B K B Z m y O P z v x P 4 I I a u U I P R x S 0 A A A A C T R L x M 3 9 8 l R a / y + d 4 A R 2 k C e W 1 z 2 M r n o Q R 4 W V 2 0 M S A k q F q F 6 E k i P K g g B m w 6 m F Z f k y R i H O U A n L c x C l Q N u 1 X 3 O m 0 F < / D a t a M a s h u p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 2 0 2 1 - 1 2 - 2 1 T 1 0 : 1 4 : 0 9 . 7 2 0 2 9 1 3 - 1 1 : 0 0 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 1 0 0 0 0 0 0   S a l e s   R e c o r d s 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 1 0 0 0 0 0 0   S a l e s   R e c o r d s 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 d a y 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 1 0 0 0 0 0 0   S a l e s   R e c o r d s 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 1 0 0 0 0 0 0   S a l e s   R e c o r d s 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 M e a s u r e s \ S u m   o f   C O G S < / K e y > < / D i a g r a m O b j e c t K e y > < D i a g r a m O b j e c t K e y > < K e y > M e a s u r e s \ S u m   o f   C O G S \ T a g I n f o \ F o r m u l a < / K e y > < / D i a g r a m O b j e c t K e y > < D i a g r a m O b j e c t K e y > < K e y > M e a s u r e s \ S u m   o f   C O G S \ T a g I n f o \ V a l u e 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 M e a s u r e s \ C o u n t   o f   S h i p   D a t e < / K e y > < / D i a g r a m O b j e c t K e y > < D i a g r a m O b j e c t K e y > < K e y > M e a s u r e s \ C o u n t   o f   S h i p   D a t e \ T a g I n f o \ F o r m u l a < / K e y > < / D i a g r a m O b j e c t K e y > < D i a g r a m O b j e c t K e y > < K e y > M e a s u r e s \ C o u n t   o f   S h i p   D a t e \ T a g I n f o \ V a l u e 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 C o l u m n s \ I t e m   T y p e < / K e y > < / D i a g r a m O b j e c t K e y > < D i a g r a m O b j e c t K e y > < K e y > C o l u m n s \ S a l e s   C h a n n e l < / K e y > < / D i a g r a m O b j e c t K e y > < D i a g r a m O b j e c t K e y > < K e y > C o l u m n s \ O r d e r   P r i o r i t y 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 C o l u m n s \ U n i t s   S o l d < / K e y > < / D i a g r a m O b j e c t K e y > < D i a g r a m O b j e c t K e y > < K e y > C o l u m n s \ U n i t   P r i c e < / K e y > < / D i a g r a m O b j e c t K e y > < D i a g r a m O b j e c t K e y > < K e y > C o l u m n s \ U n i t   C o s t < / K e y > < / D i a g r a m O b j e c t K e y > < D i a g r a m O b j e c t K e y > < K e y > C o l u m n s \ R e v e n u e < / K e y > < / D i a g r a m O b j e c t K e y > < D i a g r a m O b j e c t K e y > < K e y > C o l u m n s \ C O G S < / K e y > < / D i a g r a m O b j e c t K e y > < D i a g r a m O b j e c t K e y > < K e y > C o l u m n s \ P r o f i t < / K e y > < / D i a g r a m O b j e c t K e y > < D i a g r a m O b j e c t K e y > < K e y > C o l u m n s \ D e l i v e r y   d a y s < / K e y > < / D i a g r a m O b j e c t K e y > < D i a g r a m O b j e c t K e y > < K e y > C o l u m n s \ D e l i v e r y   d a y   g r o u p 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D i a g r a m O b j e c t K e y > < K e y > L i n k s \ & l t ; C o l u m n s \ S u m   o f   C O G S & g t ; - & l t ; M e a s u r e s \ C O G S & g t ; < / K e y > < / D i a g r a m O b j e c t K e y > < D i a g r a m O b j e c t K e y > < K e y > L i n k s \ & l t ; C o l u m n s \ S u m   o f   C O G S & g t ; - & l t ; M e a s u r e s \ C O G S & g t ; \ C O L U M N < / K e y > < / D i a g r a m O b j e c t K e y > < D i a g r a m O b j e c t K e y > < K e y > L i n k s \ & l t ; C o l u m n s \ S u m   o f   C O G S & g t ; - & l t ; M e a s u r e s \ C O G S & g t ; \ M E A S U R E 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 L i n k s \ & l t ; C o l u m n s \ C o u n t   o f   S h i p   D a t e & g t ; - & l t ; M e a s u r e s \ S h i p   D a t e & g t ; < / K e y > < / D i a g r a m O b j e c t K e y > < D i a g r a m O b j e c t K e y > < K e y > L i n k s \ & l t ; C o l u m n s \ C o u n t   o f   S h i p   D a t e & g t ; - & l t ; M e a s u r e s \ S h i p   D a t e & g t ; \ C O L U M N < / K e y > < / D i a g r a m O b j e c t K e y > < D i a g r a m O b j e c t K e y > < K e y > L i n k s \ & l t ; C o l u m n s \ C o u n t   o f   S h i p   D a t e & g t ; - & l t ; M e a s u r e s \ S h i p 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 C O G S 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 S h i p 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 S h i p 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 d a y s 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 d a y   g r o u p 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 C O G S & g t ; - & l t ; M e a s u r e s \ C O G S & g t ; 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 C O G S & g t ; - & l t ; M e a s u r e s \ C O G S & g t ; \ C O L U M N 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 C O G S & g t ; - & l t ; M e a s u r e s \ C O G S & g t ; \ M E A S U R E 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 D a t e & g t ; - & l t ; M e a s u r e s \ S h i p 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 S h i p   D a t e & g t ; - & l t ; M e a s u r e s \ S h i p 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 D a t e & g t ; - & l t ; M e a s u r e s \ S h i p 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1 0 0 0 0 0 0   S a l e s   R e c o r d s _ a b 5 2 d 8 9 b - 5 1 e b - 4 0 b a - b 0 9 0 - 7 1 e 4 a d c 0 9 3 0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D7FCE39-52E5-4B0C-B558-1AF55133A893}">
  <ds:schemaRefs/>
</ds:datastoreItem>
</file>

<file path=customXml/itemProps10.xml><?xml version="1.0" encoding="utf-8"?>
<ds:datastoreItem xmlns:ds="http://schemas.openxmlformats.org/officeDocument/2006/customXml" ds:itemID="{46CFDEC2-3495-4EA3-A613-320DBF3160D9}">
  <ds:schemaRefs/>
</ds:datastoreItem>
</file>

<file path=customXml/itemProps11.xml><?xml version="1.0" encoding="utf-8"?>
<ds:datastoreItem xmlns:ds="http://schemas.openxmlformats.org/officeDocument/2006/customXml" ds:itemID="{1AF3DCC1-FAB7-4A3D-9F27-88222B723DBF}">
  <ds:schemaRefs/>
</ds:datastoreItem>
</file>

<file path=customXml/itemProps12.xml><?xml version="1.0" encoding="utf-8"?>
<ds:datastoreItem xmlns:ds="http://schemas.openxmlformats.org/officeDocument/2006/customXml" ds:itemID="{331F3892-55FC-4260-A7DA-EC08D329F65C}">
  <ds:schemaRefs/>
</ds:datastoreItem>
</file>

<file path=customXml/itemProps13.xml><?xml version="1.0" encoding="utf-8"?>
<ds:datastoreItem xmlns:ds="http://schemas.openxmlformats.org/officeDocument/2006/customXml" ds:itemID="{32C856D4-3BEC-41EA-ABC4-383CD70329AC}">
  <ds:schemaRefs/>
</ds:datastoreItem>
</file>

<file path=customXml/itemProps14.xml><?xml version="1.0" encoding="utf-8"?>
<ds:datastoreItem xmlns:ds="http://schemas.openxmlformats.org/officeDocument/2006/customXml" ds:itemID="{C9075A6D-1607-450C-80FF-DE9D6CF6003F}">
  <ds:schemaRefs/>
</ds:datastoreItem>
</file>

<file path=customXml/itemProps15.xml><?xml version="1.0" encoding="utf-8"?>
<ds:datastoreItem xmlns:ds="http://schemas.openxmlformats.org/officeDocument/2006/customXml" ds:itemID="{066E090A-411D-4358-8E42-F55575E02967}">
  <ds:schemaRefs/>
</ds:datastoreItem>
</file>

<file path=customXml/itemProps16.xml><?xml version="1.0" encoding="utf-8"?>
<ds:datastoreItem xmlns:ds="http://schemas.openxmlformats.org/officeDocument/2006/customXml" ds:itemID="{EC0142C2-4214-4386-9A89-F64A7EBD6BDE}">
  <ds:schemaRefs/>
</ds:datastoreItem>
</file>

<file path=customXml/itemProps17.xml><?xml version="1.0" encoding="utf-8"?>
<ds:datastoreItem xmlns:ds="http://schemas.openxmlformats.org/officeDocument/2006/customXml" ds:itemID="{A0D01F48-FB22-4C14-B762-BDDF762C21C4}">
  <ds:schemaRefs/>
</ds:datastoreItem>
</file>

<file path=customXml/itemProps2.xml><?xml version="1.0" encoding="utf-8"?>
<ds:datastoreItem xmlns:ds="http://schemas.openxmlformats.org/officeDocument/2006/customXml" ds:itemID="{8FE8C6CB-6478-4529-AF61-F4DAACAC8C34}">
  <ds:schemaRefs/>
</ds:datastoreItem>
</file>

<file path=customXml/itemProps3.xml><?xml version="1.0" encoding="utf-8"?>
<ds:datastoreItem xmlns:ds="http://schemas.openxmlformats.org/officeDocument/2006/customXml" ds:itemID="{3A5BD631-3DAA-4C6A-B17B-03960ABDDB87}">
  <ds:schemaRefs/>
</ds:datastoreItem>
</file>

<file path=customXml/itemProps4.xml><?xml version="1.0" encoding="utf-8"?>
<ds:datastoreItem xmlns:ds="http://schemas.openxmlformats.org/officeDocument/2006/customXml" ds:itemID="{EA2B6E2F-B13D-4C02-B5EC-88F883B37E22}">
  <ds:schemaRefs/>
</ds:datastoreItem>
</file>

<file path=customXml/itemProps5.xml><?xml version="1.0" encoding="utf-8"?>
<ds:datastoreItem xmlns:ds="http://schemas.openxmlformats.org/officeDocument/2006/customXml" ds:itemID="{30387ED6-169B-4E4A-A46E-54A337A171D9}">
  <ds:schemaRefs/>
</ds:datastoreItem>
</file>

<file path=customXml/itemProps6.xml><?xml version="1.0" encoding="utf-8"?>
<ds:datastoreItem xmlns:ds="http://schemas.openxmlformats.org/officeDocument/2006/customXml" ds:itemID="{C80CB547-5B92-49A1-87D8-FF8E0AA5E3C9}">
  <ds:schemaRefs/>
</ds:datastoreItem>
</file>

<file path=customXml/itemProps7.xml><?xml version="1.0" encoding="utf-8"?>
<ds:datastoreItem xmlns:ds="http://schemas.openxmlformats.org/officeDocument/2006/customXml" ds:itemID="{902FE53D-97D8-485E-8AAD-3B0820F26D97}">
  <ds:schemaRefs/>
</ds:datastoreItem>
</file>

<file path=customXml/itemProps8.xml><?xml version="1.0" encoding="utf-8"?>
<ds:datastoreItem xmlns:ds="http://schemas.openxmlformats.org/officeDocument/2006/customXml" ds:itemID="{9A57BEC3-DA1A-43C4-8275-B27A9A3B16D5}">
  <ds:schemaRefs/>
</ds:datastoreItem>
</file>

<file path=customXml/itemProps9.xml><?xml version="1.0" encoding="utf-8"?>
<ds:datastoreItem xmlns:ds="http://schemas.openxmlformats.org/officeDocument/2006/customXml" ds:itemID="{9747ABD3-3367-4ADA-8269-DB3CDA66B5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Srikanth Munusamy</cp:lastModifiedBy>
  <dcterms:created xsi:type="dcterms:W3CDTF">2021-11-05T18:58:00Z</dcterms:created>
  <dcterms:modified xsi:type="dcterms:W3CDTF">2023-06-01T07:21:29Z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7A96EF82F9154ACB868ED428A86CA6E5</vt:lpwstr>
  </property>
  <property fmtid="{D5CDD505-2E9C-101B-9397-08002B2CF9AE}" pid="3" name="KSOProductBuildVer">
    <vt:lpwstr>1033-11.2.0.11219</vt:lpwstr>
  </property>
</Properties>
</file>