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co\Desktop\CZ Pool Stake\BOOK\"/>
    </mc:Choice>
  </mc:AlternateContent>
  <xr:revisionPtr revIDLastSave="0" documentId="13_ncr:1_{5B3D29D0-242F-4DB7-AEE4-B9147B3A0F3D}" xr6:coauthVersionLast="43" xr6:coauthVersionMax="43" xr10:uidLastSave="{00000000-0000-0000-0000-000000000000}"/>
  <bookViews>
    <workbookView xWindow="7740" yWindow="1350" windowWidth="12075" windowHeight="9015" xr2:uid="{00000000-000D-0000-FFFF-FFFF00000000}"/>
  </bookViews>
  <sheets>
    <sheet name="Main" sheetId="1" r:id="rId1"/>
    <sheet name="FEES" sheetId="33" r:id="rId2"/>
    <sheet name="42" sheetId="74" r:id="rId3"/>
    <sheet name="41" sheetId="73" r:id="rId4"/>
    <sheet name="40" sheetId="72" r:id="rId5"/>
    <sheet name="39" sheetId="71" r:id="rId6"/>
    <sheet name="38" sheetId="70" r:id="rId7"/>
    <sheet name="37" sheetId="69" r:id="rId8"/>
    <sheet name="36" sheetId="68" r:id="rId9"/>
    <sheet name="35" sheetId="67" r:id="rId10"/>
    <sheet name="34" sheetId="66" r:id="rId11"/>
    <sheet name="33" sheetId="65" r:id="rId12"/>
    <sheet name="32" sheetId="64" r:id="rId13"/>
    <sheet name="31" sheetId="63" r:id="rId14"/>
    <sheet name="30" sheetId="62" r:id="rId15"/>
    <sheet name="29" sheetId="61" r:id="rId16"/>
    <sheet name="28" sheetId="60" r:id="rId17"/>
    <sheet name="27" sheetId="59" r:id="rId18"/>
    <sheet name="26" sheetId="58" r:id="rId19"/>
    <sheet name="25" sheetId="57" r:id="rId20"/>
    <sheet name="24" sheetId="56" r:id="rId21"/>
    <sheet name="23" sheetId="55" r:id="rId22"/>
    <sheet name="22" sheetId="54" r:id="rId23"/>
    <sheet name="21" sheetId="53" r:id="rId24"/>
    <sheet name="20" sheetId="52" r:id="rId25"/>
    <sheet name="19" sheetId="51" r:id="rId26"/>
    <sheet name="18" sheetId="50" r:id="rId27"/>
    <sheet name="17" sheetId="49" r:id="rId28"/>
    <sheet name="16" sheetId="48" r:id="rId29"/>
    <sheet name="15" sheetId="47" r:id="rId30"/>
    <sheet name="14" sheetId="46" r:id="rId31"/>
    <sheet name="13" sheetId="45" r:id="rId32"/>
    <sheet name="12" sheetId="44" r:id="rId33"/>
    <sheet name="11" sheetId="43" r:id="rId34"/>
    <sheet name="10" sheetId="42" r:id="rId35"/>
    <sheet name="9" sheetId="41" r:id="rId36"/>
    <sheet name="7" sheetId="40" r:id="rId37"/>
    <sheet name="8" sheetId="39" r:id="rId38"/>
    <sheet name="6" sheetId="38" r:id="rId39"/>
    <sheet name="5" sheetId="37" r:id="rId40"/>
    <sheet name="3" sheetId="36" r:id="rId41"/>
    <sheet name="2" sheetId="35" r:id="rId42"/>
    <sheet name="4" sheetId="34" r:id="rId43"/>
    <sheet name="1" sheetId="2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74" l="1"/>
  <c r="B135" i="74" s="1"/>
  <c r="A3" i="74"/>
  <c r="A2" i="74"/>
  <c r="D135" i="74"/>
  <c r="B6" i="74"/>
  <c r="B43" i="73" l="1"/>
  <c r="A3" i="73" l="1"/>
  <c r="A2" i="73"/>
  <c r="D135" i="73"/>
  <c r="B135" i="73"/>
  <c r="B6" i="73"/>
  <c r="B43" i="72" l="1"/>
  <c r="A3" i="72"/>
  <c r="A2" i="72"/>
  <c r="D135" i="72"/>
  <c r="B135" i="72"/>
  <c r="B6" i="72"/>
  <c r="B43" i="71" l="1"/>
  <c r="B135" i="71" s="1"/>
  <c r="A3" i="71"/>
  <c r="A2" i="71"/>
  <c r="D135" i="71"/>
  <c r="B6" i="71"/>
  <c r="B43" i="70" l="1"/>
  <c r="A3" i="70"/>
  <c r="A2" i="70"/>
  <c r="D135" i="70"/>
  <c r="B135" i="70"/>
  <c r="B6" i="70"/>
  <c r="B43" i="69"/>
  <c r="B135" i="69" s="1"/>
  <c r="A3" i="69"/>
  <c r="A2" i="69"/>
  <c r="D135" i="69"/>
  <c r="B6" i="69"/>
  <c r="B43" i="68" l="1"/>
  <c r="B135" i="68" s="1"/>
  <c r="A3" i="68"/>
  <c r="A2" i="68"/>
  <c r="D135" i="68"/>
  <c r="B6" i="68"/>
  <c r="B43" i="67" l="1"/>
  <c r="B135" i="67" s="1"/>
  <c r="A3" i="67"/>
  <c r="A2" i="67"/>
  <c r="D135" i="67"/>
  <c r="B6" i="67"/>
  <c r="B43" i="66" l="1"/>
  <c r="B135" i="66" s="1"/>
  <c r="A3" i="66"/>
  <c r="A2" i="66"/>
  <c r="D135" i="66"/>
  <c r="B6" i="66"/>
  <c r="B43" i="65" l="1"/>
  <c r="B135" i="65" s="1"/>
  <c r="A3" i="65"/>
  <c r="A2" i="65"/>
  <c r="D135" i="65"/>
  <c r="B6" i="65"/>
  <c r="B43" i="64" l="1"/>
  <c r="B135" i="64" s="1"/>
  <c r="A3" i="64"/>
  <c r="A2" i="64"/>
  <c r="D135" i="64"/>
  <c r="B6" i="64"/>
  <c r="B43" i="63" l="1"/>
  <c r="B135" i="63" s="1"/>
  <c r="A3" i="63"/>
  <c r="A2" i="63"/>
  <c r="D135" i="63"/>
  <c r="B6" i="63"/>
  <c r="B43" i="62" l="1"/>
  <c r="B135" i="62" s="1"/>
  <c r="A3" i="62"/>
  <c r="A2" i="62"/>
  <c r="D135" i="62"/>
  <c r="B6" i="62"/>
  <c r="B43" i="61" l="1"/>
  <c r="B135" i="61" s="1"/>
  <c r="A3" i="61"/>
  <c r="A2" i="61"/>
  <c r="D135" i="61"/>
  <c r="B6" i="61"/>
  <c r="B43" i="60" l="1"/>
  <c r="B135" i="60" s="1"/>
  <c r="A3" i="60"/>
  <c r="A2" i="60"/>
  <c r="D135" i="60"/>
  <c r="B6" i="60"/>
  <c r="B43" i="59" l="1"/>
  <c r="B135" i="59" s="1"/>
  <c r="A3" i="59"/>
  <c r="A2" i="59"/>
  <c r="D135" i="59"/>
  <c r="B6" i="59"/>
  <c r="B43" i="58" l="1"/>
  <c r="B135" i="58" s="1"/>
  <c r="A3" i="58"/>
  <c r="A2" i="58"/>
  <c r="D135" i="58"/>
  <c r="B6" i="58"/>
  <c r="B43" i="57" l="1"/>
  <c r="B135" i="57" s="1"/>
  <c r="A3" i="57"/>
  <c r="A2" i="57"/>
  <c r="D135" i="57"/>
  <c r="B6" i="57"/>
  <c r="B43" i="56" l="1"/>
  <c r="B135" i="56" s="1"/>
  <c r="A3" i="56"/>
  <c r="A2" i="56"/>
  <c r="D135" i="56"/>
  <c r="B6" i="56"/>
  <c r="B43" i="55" l="1"/>
  <c r="B135" i="55" s="1"/>
  <c r="A3" i="55"/>
  <c r="A2" i="55"/>
  <c r="D135" i="55"/>
  <c r="B6" i="55"/>
  <c r="B43" i="54" l="1"/>
  <c r="B135" i="54" s="1"/>
  <c r="A3" i="54"/>
  <c r="A2" i="54"/>
  <c r="D135" i="54"/>
  <c r="B6" i="54"/>
  <c r="B43" i="53" l="1"/>
  <c r="B135" i="53" s="1"/>
  <c r="A3" i="53"/>
  <c r="A2" i="53"/>
  <c r="D135" i="53"/>
  <c r="B6" i="53"/>
  <c r="B43" i="52" l="1"/>
  <c r="B135" i="52" s="1"/>
  <c r="B43" i="2"/>
  <c r="B43" i="34"/>
  <c r="B43" i="35"/>
  <c r="B43" i="36"/>
  <c r="B43" i="37"/>
  <c r="B43" i="38"/>
  <c r="B43" i="40"/>
  <c r="B43" i="41"/>
  <c r="B43" i="42"/>
  <c r="B43" i="43"/>
  <c r="B43" i="44"/>
  <c r="B43" i="45"/>
  <c r="B43" i="46"/>
  <c r="B43" i="47"/>
  <c r="B43" i="48"/>
  <c r="B43" i="49"/>
  <c r="B43" i="50"/>
  <c r="B43" i="51"/>
  <c r="A3" i="52"/>
  <c r="A2" i="52"/>
  <c r="D135" i="52"/>
  <c r="B6" i="52"/>
  <c r="B43" i="39" l="1"/>
  <c r="A3" i="51" l="1"/>
  <c r="A2" i="51"/>
  <c r="D135" i="51"/>
  <c r="B135" i="51"/>
  <c r="B6" i="51"/>
  <c r="B135" i="50"/>
  <c r="A3" i="50"/>
  <c r="A2" i="50"/>
  <c r="D135" i="50"/>
  <c r="B6" i="50"/>
  <c r="A3" i="49"/>
  <c r="A2" i="49"/>
  <c r="D135" i="49"/>
  <c r="B135" i="49"/>
  <c r="B6" i="49"/>
  <c r="E63" i="1"/>
  <c r="D63" i="1"/>
  <c r="A3" i="48" l="1"/>
  <c r="A2" i="48"/>
  <c r="D135" i="48"/>
  <c r="B135" i="48"/>
  <c r="B6" i="48"/>
  <c r="B135" i="47" l="1"/>
  <c r="A3" i="47"/>
  <c r="A2" i="47"/>
  <c r="D135" i="47"/>
  <c r="B6" i="47"/>
  <c r="A3" i="46" l="1"/>
  <c r="A2" i="46"/>
  <c r="D135" i="46"/>
  <c r="B135" i="46"/>
  <c r="B6" i="46"/>
  <c r="A3" i="45"/>
  <c r="A2" i="45"/>
  <c r="D135" i="45"/>
  <c r="B135" i="45"/>
  <c r="B6" i="45"/>
  <c r="B135" i="44" l="1"/>
  <c r="A3" i="44"/>
  <c r="A2" i="44"/>
  <c r="D135" i="44"/>
  <c r="B6" i="44"/>
  <c r="B135" i="43" l="1"/>
  <c r="A3" i="43"/>
  <c r="A2" i="43"/>
  <c r="D135" i="43"/>
  <c r="B6" i="43"/>
  <c r="B135" i="42"/>
  <c r="A3" i="42"/>
  <c r="A2" i="42"/>
  <c r="D135" i="42"/>
  <c r="B6" i="42"/>
  <c r="A3" i="38" l="1"/>
  <c r="B135" i="41" l="1"/>
  <c r="A3" i="41"/>
  <c r="A2" i="41"/>
  <c r="D135" i="41"/>
  <c r="B6" i="41"/>
  <c r="B137" i="2" l="1"/>
  <c r="B137" i="34"/>
  <c r="B137" i="35"/>
  <c r="B137" i="36"/>
  <c r="B135" i="37"/>
  <c r="B135" i="38"/>
  <c r="B135" i="39"/>
  <c r="B135" i="40"/>
  <c r="A3" i="40"/>
  <c r="A2" i="40"/>
  <c r="D135" i="40"/>
  <c r="B6" i="40"/>
  <c r="A3" i="39"/>
  <c r="A2" i="39"/>
  <c r="D135" i="39"/>
  <c r="B6" i="39"/>
  <c r="G7" i="1"/>
  <c r="G8" i="1" s="1"/>
  <c r="A2" i="38"/>
  <c r="D135" i="38"/>
  <c r="B6" i="38"/>
  <c r="A3" i="37"/>
  <c r="A2" i="37"/>
  <c r="D135" i="37"/>
  <c r="B6" i="37"/>
  <c r="A3" i="36"/>
  <c r="A2" i="36"/>
  <c r="D137" i="36"/>
  <c r="B6" i="36"/>
  <c r="A3" i="35"/>
  <c r="A2" i="35"/>
  <c r="D137" i="35"/>
  <c r="B6" i="35"/>
  <c r="A3" i="34"/>
  <c r="A2" i="34"/>
  <c r="D137" i="34"/>
  <c r="B6" i="34"/>
  <c r="B135" i="33"/>
  <c r="B6" i="33"/>
  <c r="D137" i="2"/>
  <c r="G10" i="1"/>
  <c r="C136" i="33"/>
  <c r="B6" i="2"/>
  <c r="A3" i="2"/>
  <c r="A2" i="2"/>
  <c r="H30" i="1" l="1"/>
  <c r="B14" i="43" s="1"/>
  <c r="H37" i="1"/>
  <c r="H41" i="1"/>
  <c r="H45" i="1"/>
  <c r="H49" i="1"/>
  <c r="B14" i="62" s="1"/>
  <c r="H53" i="1"/>
  <c r="B14" i="66" s="1"/>
  <c r="H57" i="1"/>
  <c r="H61" i="1"/>
  <c r="H40" i="1"/>
  <c r="B14" i="53" s="1"/>
  <c r="H44" i="1"/>
  <c r="H48" i="1"/>
  <c r="B14" i="61" s="1"/>
  <c r="H52" i="1"/>
  <c r="H56" i="1"/>
  <c r="H60" i="1"/>
  <c r="B14" i="73" s="1"/>
  <c r="H39" i="1"/>
  <c r="H43" i="1"/>
  <c r="H47" i="1"/>
  <c r="H51" i="1"/>
  <c r="B14" i="64" s="1"/>
  <c r="H55" i="1"/>
  <c r="H59" i="1"/>
  <c r="H38" i="1"/>
  <c r="H42" i="1"/>
  <c r="H46" i="1"/>
  <c r="H50" i="1"/>
  <c r="H54" i="1"/>
  <c r="B14" i="67" s="1"/>
  <c r="H58" i="1"/>
  <c r="B14" i="71" s="1"/>
  <c r="H36" i="1"/>
  <c r="H34" i="1"/>
  <c r="B14" i="47" s="1"/>
  <c r="H35" i="1"/>
  <c r="G13" i="1"/>
  <c r="C43" i="33"/>
  <c r="B9" i="33" s="1"/>
  <c r="H32" i="1"/>
  <c r="H33" i="1"/>
  <c r="B14" i="46" s="1"/>
  <c r="G16" i="1"/>
  <c r="H31" i="1" s="1"/>
  <c r="H20" i="1"/>
  <c r="H25" i="1"/>
  <c r="B14" i="38" s="1"/>
  <c r="H21" i="1"/>
  <c r="B14" i="35" s="1"/>
  <c r="H23" i="1"/>
  <c r="G15" i="1"/>
  <c r="F50" i="1" l="1"/>
  <c r="G50" i="1" s="1"/>
  <c r="B12" i="63" s="1"/>
  <c r="F59" i="1"/>
  <c r="G59" i="1" s="1"/>
  <c r="F43" i="1"/>
  <c r="G43" i="1" s="1"/>
  <c r="F52" i="1"/>
  <c r="G52" i="1" s="1"/>
  <c r="B12" i="65" s="1"/>
  <c r="F61" i="1"/>
  <c r="F45" i="1"/>
  <c r="G45" i="1" s="1"/>
  <c r="F30" i="1"/>
  <c r="G30" i="1" s="1"/>
  <c r="F54" i="1"/>
  <c r="G54" i="1" s="1"/>
  <c r="F38" i="1"/>
  <c r="G38" i="1" s="1"/>
  <c r="F47" i="1"/>
  <c r="G47" i="1" s="1"/>
  <c r="F56" i="1"/>
  <c r="G56" i="1" s="1"/>
  <c r="F40" i="1"/>
  <c r="G40" i="1" s="1"/>
  <c r="F49" i="1"/>
  <c r="G49" i="1" s="1"/>
  <c r="F46" i="1"/>
  <c r="G46" i="1" s="1"/>
  <c r="B12" i="59" s="1"/>
  <c r="F55" i="1"/>
  <c r="G55" i="1" s="1"/>
  <c r="F39" i="1"/>
  <c r="G39" i="1" s="1"/>
  <c r="F48" i="1"/>
  <c r="G48" i="1" s="1"/>
  <c r="B12" i="61" s="1"/>
  <c r="F57" i="1"/>
  <c r="G57" i="1" s="1"/>
  <c r="F41" i="1"/>
  <c r="G41" i="1" s="1"/>
  <c r="F58" i="1"/>
  <c r="G58" i="1" s="1"/>
  <c r="F42" i="1"/>
  <c r="G42" i="1" s="1"/>
  <c r="F51" i="1"/>
  <c r="G51" i="1" s="1"/>
  <c r="F60" i="1"/>
  <c r="G60" i="1" s="1"/>
  <c r="F44" i="1"/>
  <c r="G44" i="1" s="1"/>
  <c r="F53" i="1"/>
  <c r="G53" i="1" s="1"/>
  <c r="F37" i="1"/>
  <c r="G37" i="1" s="1"/>
  <c r="B14" i="60"/>
  <c r="B14" i="59"/>
  <c r="B14" i="65"/>
  <c r="B14" i="63"/>
  <c r="B14" i="72"/>
  <c r="B14" i="70"/>
  <c r="B14" i="69"/>
  <c r="B14" i="68"/>
  <c r="B14" i="57"/>
  <c r="B14" i="49"/>
  <c r="B14" i="48"/>
  <c r="B14" i="52"/>
  <c r="F36" i="1"/>
  <c r="F34" i="1"/>
  <c r="G34" i="1" s="1"/>
  <c r="F35" i="1"/>
  <c r="F32" i="1"/>
  <c r="F23" i="1"/>
  <c r="C43" i="34" s="1"/>
  <c r="B10" i="34" s="1"/>
  <c r="B14" i="45"/>
  <c r="F33" i="1"/>
  <c r="F31" i="1"/>
  <c r="B14" i="44"/>
  <c r="B14" i="2"/>
  <c r="F25" i="1"/>
  <c r="C43" i="38" s="1"/>
  <c r="B10" i="38" s="1"/>
  <c r="B14" i="34"/>
  <c r="F20" i="1"/>
  <c r="C43" i="71" l="1"/>
  <c r="B10" i="71" s="1"/>
  <c r="C43" i="67"/>
  <c r="B10" i="67" s="1"/>
  <c r="G61" i="1"/>
  <c r="B12" i="74" s="1"/>
  <c r="C43" i="55"/>
  <c r="B10" i="55" s="1"/>
  <c r="C43" i="73"/>
  <c r="B12" i="73"/>
  <c r="B12" i="71"/>
  <c r="B12" i="72"/>
  <c r="C43" i="72"/>
  <c r="B10" i="72" s="1"/>
  <c r="C135" i="71"/>
  <c r="B12" i="67"/>
  <c r="B12" i="69"/>
  <c r="C43" i="69"/>
  <c r="B10" i="69" s="1"/>
  <c r="B12" i="70"/>
  <c r="C43" i="70"/>
  <c r="B10" i="70" s="1"/>
  <c r="B12" i="68"/>
  <c r="C43" i="68"/>
  <c r="B10" i="68" s="1"/>
  <c r="C135" i="67"/>
  <c r="C43" i="65"/>
  <c r="B12" i="66"/>
  <c r="C43" i="66"/>
  <c r="B10" i="66" s="1"/>
  <c r="C43" i="63"/>
  <c r="B10" i="63" s="1"/>
  <c r="B12" i="64"/>
  <c r="C43" i="64"/>
  <c r="B10" i="64" s="1"/>
  <c r="C43" i="61"/>
  <c r="B10" i="61" s="1"/>
  <c r="B12" i="62"/>
  <c r="C43" i="62"/>
  <c r="B10" i="62" s="1"/>
  <c r="C43" i="59"/>
  <c r="B10" i="59" s="1"/>
  <c r="C43" i="57"/>
  <c r="B10" i="57" s="1"/>
  <c r="B12" i="60"/>
  <c r="C43" i="60"/>
  <c r="B10" i="60" s="1"/>
  <c r="C43" i="53"/>
  <c r="B10" i="53" s="1"/>
  <c r="B12" i="43"/>
  <c r="B12" i="57"/>
  <c r="B12" i="53"/>
  <c r="B12" i="47"/>
  <c r="C43" i="52"/>
  <c r="B10" i="52" s="1"/>
  <c r="G36" i="1"/>
  <c r="C43" i="49"/>
  <c r="B10" i="49" s="1"/>
  <c r="C43" i="47"/>
  <c r="B10" i="47" s="1"/>
  <c r="G32" i="1"/>
  <c r="G35" i="1"/>
  <c r="C43" i="48"/>
  <c r="B10" i="48" s="1"/>
  <c r="G23" i="1"/>
  <c r="B12" i="34" s="1"/>
  <c r="C43" i="43"/>
  <c r="B10" i="43" s="1"/>
  <c r="C43" i="46"/>
  <c r="B10" i="46" s="1"/>
  <c r="G33" i="1"/>
  <c r="B12" i="46" s="1"/>
  <c r="G31" i="1"/>
  <c r="B12" i="44" s="1"/>
  <c r="C43" i="44"/>
  <c r="B10" i="44" s="1"/>
  <c r="G20" i="1"/>
  <c r="G25" i="1"/>
  <c r="C137" i="34"/>
  <c r="C135" i="38"/>
  <c r="C43" i="2"/>
  <c r="B10" i="2" s="1"/>
  <c r="C135" i="65" l="1"/>
  <c r="B10" i="65"/>
  <c r="C135" i="73"/>
  <c r="B10" i="73"/>
  <c r="C135" i="72"/>
  <c r="C135" i="69"/>
  <c r="C135" i="70"/>
  <c r="C135" i="68"/>
  <c r="C135" i="66"/>
  <c r="C135" i="59"/>
  <c r="C135" i="63"/>
  <c r="C135" i="64"/>
  <c r="C135" i="61"/>
  <c r="C135" i="62"/>
  <c r="C135" i="57"/>
  <c r="C135" i="53"/>
  <c r="C135" i="43"/>
  <c r="C135" i="60"/>
  <c r="B12" i="38"/>
  <c r="H24" i="1"/>
  <c r="H29" i="1"/>
  <c r="B14" i="42" s="1"/>
  <c r="F21" i="1"/>
  <c r="B12" i="49"/>
  <c r="H27" i="1"/>
  <c r="H28" i="1"/>
  <c r="B14" i="41" s="1"/>
  <c r="H22" i="1"/>
  <c r="B12" i="52"/>
  <c r="B12" i="48"/>
  <c r="H26" i="1"/>
  <c r="C135" i="52"/>
  <c r="C135" i="47"/>
  <c r="C135" i="49"/>
  <c r="C135" i="48"/>
  <c r="C135" i="46"/>
  <c r="C135" i="44"/>
  <c r="B12" i="2"/>
  <c r="C137" i="2"/>
  <c r="F28" i="1" l="1"/>
  <c r="B14" i="56"/>
  <c r="F29" i="1"/>
  <c r="C43" i="42" s="1"/>
  <c r="B10" i="42" s="1"/>
  <c r="B14" i="58"/>
  <c r="B14" i="39"/>
  <c r="F27" i="1"/>
  <c r="C43" i="39" s="1"/>
  <c r="B10" i="39" s="1"/>
  <c r="B14" i="55"/>
  <c r="B14" i="37"/>
  <c r="F24" i="1"/>
  <c r="C43" i="37" s="1"/>
  <c r="B10" i="37" s="1"/>
  <c r="B14" i="54"/>
  <c r="B14" i="40"/>
  <c r="B14" i="51"/>
  <c r="F26" i="1"/>
  <c r="C43" i="40" s="1"/>
  <c r="B10" i="40" s="1"/>
  <c r="B14" i="36"/>
  <c r="F22" i="1"/>
  <c r="C43" i="36" s="1"/>
  <c r="B10" i="36" s="1"/>
  <c r="B14" i="50"/>
  <c r="C43" i="35"/>
  <c r="B10" i="35" s="1"/>
  <c r="C43" i="45"/>
  <c r="B10" i="45" s="1"/>
  <c r="G21" i="1"/>
  <c r="C137" i="36" l="1"/>
  <c r="C135" i="42"/>
  <c r="C135" i="39"/>
  <c r="C135" i="40"/>
  <c r="C135" i="37"/>
  <c r="B12" i="35"/>
  <c r="B12" i="45"/>
  <c r="C43" i="58"/>
  <c r="B10" i="58" s="1"/>
  <c r="G29" i="1"/>
  <c r="G27" i="1"/>
  <c r="G22" i="1"/>
  <c r="C43" i="50"/>
  <c r="B10" i="50" s="1"/>
  <c r="C135" i="45"/>
  <c r="C137" i="35"/>
  <c r="C43" i="51"/>
  <c r="B10" i="51" s="1"/>
  <c r="G26" i="1"/>
  <c r="C43" i="54"/>
  <c r="B10" i="54" s="1"/>
  <c r="G24" i="1"/>
  <c r="C43" i="41"/>
  <c r="B10" i="41" s="1"/>
  <c r="C43" i="56"/>
  <c r="B10" i="56" s="1"/>
  <c r="G28" i="1"/>
  <c r="G63" i="1" l="1"/>
  <c r="B12" i="37"/>
  <c r="B12" i="54"/>
  <c r="C135" i="50"/>
  <c r="B12" i="42"/>
  <c r="B12" i="58"/>
  <c r="B12" i="36"/>
  <c r="B12" i="50"/>
  <c r="C135" i="58"/>
  <c r="B12" i="41"/>
  <c r="B12" i="56"/>
  <c r="C135" i="56"/>
  <c r="B12" i="40"/>
  <c r="B12" i="51"/>
  <c r="C135" i="55"/>
  <c r="C135" i="54"/>
  <c r="C135" i="41"/>
  <c r="C135" i="51"/>
  <c r="B12" i="39"/>
  <c r="B12" i="55"/>
  <c r="H63" i="1" l="1"/>
  <c r="B14" i="74"/>
  <c r="F63" i="1"/>
  <c r="C43" i="74" l="1"/>
  <c r="C135" i="74" l="1"/>
  <c r="B10" i="74"/>
</calcChain>
</file>

<file path=xl/sharedStrings.xml><?xml version="1.0" encoding="utf-8"?>
<sst xmlns="http://schemas.openxmlformats.org/spreadsheetml/2006/main" count="396" uniqueCount="63">
  <si>
    <t>Opening Balance</t>
  </si>
  <si>
    <t>Movement Before Stake (-/+)</t>
  </si>
  <si>
    <t>Balance Before Stake</t>
  </si>
  <si>
    <t>Balance After Stake</t>
  </si>
  <si>
    <t>User</t>
  </si>
  <si>
    <t>Address</t>
  </si>
  <si>
    <t>Previous Balance</t>
  </si>
  <si>
    <t>Stake</t>
  </si>
  <si>
    <t xml:space="preserve">After Stake </t>
  </si>
  <si>
    <t>% of Pool Balance</t>
  </si>
  <si>
    <t>Date</t>
  </si>
  <si>
    <t>Staking Total</t>
  </si>
  <si>
    <t>Today's Balance</t>
  </si>
  <si>
    <t>Historical Data for:</t>
  </si>
  <si>
    <t>Stake Reward</t>
  </si>
  <si>
    <t>Total Stake Rewards</t>
  </si>
  <si>
    <t>Current Pool ROI</t>
  </si>
  <si>
    <t>Fees (3%)</t>
  </si>
  <si>
    <t>Total Fees</t>
  </si>
  <si>
    <t>Fees</t>
  </si>
  <si>
    <t>FEES</t>
  </si>
  <si>
    <t>Rewards Less (-) Fees</t>
  </si>
  <si>
    <t>Movement Before 
Stake (-/+)</t>
  </si>
  <si>
    <t>Movement 
Before Stake (-/+)</t>
  </si>
  <si>
    <t>CoinZone Community Staking Pool
Vibook</t>
  </si>
  <si>
    <t>Pegasus24#8067</t>
  </si>
  <si>
    <t>VCQSvhfmse7vwAmm6xT2ipN7BcaCuYEdCG</t>
  </si>
  <si>
    <t>Kil0meter</t>
  </si>
  <si>
    <t>VZcR6YNRqk9msAiyymPMnjwhjfzWpHZD1q</t>
  </si>
  <si>
    <t>bogia#0137</t>
  </si>
  <si>
    <t>VZNKUg7kzByi4PfXxR6Lchcb6tmCYjd1Q5</t>
  </si>
  <si>
    <t>wzpurdy#0061</t>
  </si>
  <si>
    <t>VTAY9CA6E2ygRqLhtskWhUS9j7gZb4iP8q</t>
  </si>
  <si>
    <t>aik6#9721</t>
  </si>
  <si>
    <t>VRdGjdyzbc8L6ZFYAdU9LPB8gs89BVy1zR</t>
  </si>
  <si>
    <t>hsyn#4147</t>
  </si>
  <si>
    <t>VYoAwpEmAcHzVY35ybJRveQgT8UozjCui8</t>
  </si>
  <si>
    <t>WhiteWhale#6020</t>
  </si>
  <si>
    <t>VVy3Rk6z4UFrS7pEgdC1K8bPZmja3fwTj3</t>
  </si>
  <si>
    <t>Cmoney</t>
  </si>
  <si>
    <t>Sroyce</t>
  </si>
  <si>
    <t>VWgwX1Bs9gGFBav8y6d75bi2PtJJo1Yofp</t>
  </si>
  <si>
    <t>VFVzcgu9QW4hPSJnbPpEg75CHC9TihP7m5</t>
  </si>
  <si>
    <t>Coincabin</t>
  </si>
  <si>
    <t>VC5yEx4qxibTe14kfmTZMfPdeGRGr7sVXc</t>
  </si>
  <si>
    <t>Driek</t>
  </si>
  <si>
    <t>VVRnPigJ9g6TjwNBPXSdF92b6VX2eTPmaE</t>
  </si>
  <si>
    <t xml:space="preserve">Sakib132519 </t>
  </si>
  <si>
    <t>VVzQX4mTjzWwZ9gnTdwTv43RxsbUhF8dku</t>
  </si>
  <si>
    <t xml:space="preserve">Macchachanh </t>
  </si>
  <si>
    <t>VVdtBPPmDECgPsypkEraQGhQqZrBW5aSFw</t>
  </si>
  <si>
    <t xml:space="preserve">famfam88 </t>
  </si>
  <si>
    <t>VSnHMJcKFAEBRzcxbMT6LLPnyADDT9PABu</t>
  </si>
  <si>
    <t xml:space="preserve">Falak58 </t>
  </si>
  <si>
    <t>VVcnJRpKzeVmZDqRvRVgzekRHfTGyQAznK</t>
  </si>
  <si>
    <t>dgreat18</t>
  </si>
  <si>
    <t xml:space="preserve"> VDGzvUdv7eEgdpiuK7u73j1xY7gBM3rbFD</t>
  </si>
  <si>
    <t>VGw5B3Jrt8jzUjKxsn5J7Mt1nqpg32z8i8</t>
  </si>
  <si>
    <t>PewwwDiePie</t>
  </si>
  <si>
    <t>nhor32290#5530</t>
  </si>
  <si>
    <t>VVbqAHBKBNdznPHFTxndqUDSK28qFvegXV</t>
  </si>
  <si>
    <t>Empire Zeus#9767</t>
  </si>
  <si>
    <t>VNhN8w1jNx5XCFBUEdVuUDpfceJt7sefzs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</si>
</sst>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/d/yy;@"/>
  </numFmts>
  <fonts count="26" x14ac:knownFonts="1">
    <font>
      <sz val="11"/>
      <color theme="1"/>
      <name val="Calibri"/>
      <family val="2"/>
      <scheme val="minor"/>
    </font>
    <font>
      <sz val="11"/>
      <name val="Bookman Old Style"/>
      <family val="1"/>
    </font>
    <font>
      <b/>
      <sz val="11"/>
      <name val="Bookman Old Style"/>
      <family val="1"/>
    </font>
    <font>
      <b/>
      <sz val="12"/>
      <name val="Bookman Old Style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Bookman Old Style"/>
      <family val="1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8"/>
      <color theme="1"/>
      <name val="Bookman Old Style"/>
      <family val="1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3"/>
      <name val="Bookman Old Style"/>
      <family val="1"/>
    </font>
    <font>
      <sz val="10"/>
      <name val="Bookman Old Style"/>
      <family val="1"/>
    </font>
    <font>
      <b/>
      <u/>
      <sz val="14"/>
      <color theme="10"/>
      <name val="Bookman Old Style"/>
      <family val="1"/>
    </font>
    <font>
      <b/>
      <u/>
      <sz val="14"/>
      <name val="Bookman Old Style"/>
      <family val="1"/>
    </font>
    <font>
      <b/>
      <sz val="12"/>
      <color theme="0"/>
      <name val="Bookman Old Style"/>
      <family val="1"/>
    </font>
    <font>
      <b/>
      <sz val="11"/>
      <color theme="0"/>
      <name val="Bookman Old Style"/>
      <family val="1"/>
    </font>
    <font>
      <b/>
      <sz val="12"/>
      <color theme="3" tint="-0.499984740745262"/>
      <name val="Bookman Old Style"/>
      <family val="1"/>
    </font>
    <font>
      <b/>
      <u/>
      <sz val="14"/>
      <color theme="3" tint="-0.499984740745262"/>
      <name val="Bookman Old Style"/>
      <family val="1"/>
    </font>
    <font>
      <b/>
      <sz val="13"/>
      <color theme="3" tint="-0.499984740745262"/>
      <name val="Bookman Old Style"/>
      <family val="1"/>
    </font>
    <font>
      <sz val="11"/>
      <color theme="3" tint="-0.499984740745262"/>
      <name val="Bookman Old Style"/>
      <family val="1"/>
    </font>
    <font>
      <b/>
      <sz val="12"/>
      <color theme="3" tint="-0.249977111117893"/>
      <name val="Bookman Old Style"/>
      <family val="1"/>
    </font>
    <font>
      <b/>
      <sz val="13"/>
      <color theme="3" tint="-0.249977111117893"/>
      <name val="Bookman Old Style"/>
      <family val="1"/>
    </font>
    <font>
      <sz val="11"/>
      <color theme="3" tint="-0.249977111117893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0066"/>
      </left>
      <right/>
      <top style="thick">
        <color rgb="FF000066"/>
      </top>
      <bottom/>
      <diagonal/>
    </border>
    <border>
      <left/>
      <right style="thick">
        <color rgb="FF000066"/>
      </right>
      <top style="thick">
        <color rgb="FF000066"/>
      </top>
      <bottom/>
      <diagonal/>
    </border>
    <border>
      <left style="thick">
        <color rgb="FF000066"/>
      </left>
      <right/>
      <top/>
      <bottom/>
      <diagonal/>
    </border>
    <border>
      <left/>
      <right style="thick">
        <color rgb="FF000066"/>
      </right>
      <top/>
      <bottom/>
      <diagonal/>
    </border>
    <border>
      <left style="thick">
        <color rgb="FF000066"/>
      </left>
      <right/>
      <top/>
      <bottom style="thick">
        <color rgb="FF000066"/>
      </bottom>
      <diagonal/>
    </border>
    <border>
      <left/>
      <right style="thick">
        <color rgb="FF000066"/>
      </right>
      <top/>
      <bottom style="thick">
        <color rgb="FF000066"/>
      </bottom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/>
      <bottom style="thick">
        <color theme="3" tint="-0.499984740745262"/>
      </bottom>
      <diagonal/>
    </border>
    <border>
      <left/>
      <right style="thick">
        <color theme="3" tint="-0.499984740745262"/>
      </right>
      <top/>
      <bottom style="thick">
        <color theme="3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164" fontId="6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5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/>
    <xf numFmtId="164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65" fontId="1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6" fillId="0" borderId="0" xfId="0" applyNumberFormat="1" applyFont="1"/>
    <xf numFmtId="164" fontId="7" fillId="0" borderId="0" xfId="0" applyNumberFormat="1" applyFont="1"/>
    <xf numFmtId="10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5" fontId="7" fillId="0" borderId="2" xfId="0" applyNumberFormat="1" applyFont="1" applyBorder="1"/>
    <xf numFmtId="165" fontId="7" fillId="0" borderId="0" xfId="0" applyNumberFormat="1" applyFont="1"/>
    <xf numFmtId="14" fontId="7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 vertical="center"/>
    </xf>
    <xf numFmtId="10" fontId="13" fillId="0" borderId="5" xfId="0" applyNumberFormat="1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left" vertical="center"/>
    </xf>
    <xf numFmtId="165" fontId="8" fillId="0" borderId="3" xfId="0" applyNumberFormat="1" applyFont="1" applyBorder="1"/>
    <xf numFmtId="164" fontId="8" fillId="0" borderId="0" xfId="0" applyNumberFormat="1" applyFont="1"/>
    <xf numFmtId="4" fontId="13" fillId="0" borderId="5" xfId="0" applyNumberFormat="1" applyFont="1" applyBorder="1" applyAlignment="1">
      <alignment horizontal="center"/>
    </xf>
    <xf numFmtId="4" fontId="13" fillId="0" borderId="6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0" fontId="10" fillId="2" borderId="0" xfId="0" applyFont="1" applyFill="1"/>
    <xf numFmtId="164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164" fontId="3" fillId="2" borderId="11" xfId="0" applyNumberFormat="1" applyFont="1" applyFill="1" applyBorder="1"/>
    <xf numFmtId="4" fontId="2" fillId="2" borderId="12" xfId="0" applyNumberFormat="1" applyFont="1" applyFill="1" applyBorder="1"/>
    <xf numFmtId="164" fontId="3" fillId="0" borderId="13" xfId="0" applyNumberFormat="1" applyFont="1" applyBorder="1"/>
    <xf numFmtId="4" fontId="2" fillId="0" borderId="14" xfId="0" applyNumberFormat="1" applyFont="1" applyBorder="1"/>
    <xf numFmtId="164" fontId="3" fillId="2" borderId="13" xfId="0" applyNumberFormat="1" applyFont="1" applyFill="1" applyBorder="1"/>
    <xf numFmtId="4" fontId="2" fillId="2" borderId="14" xfId="0" applyNumberFormat="1" applyFont="1" applyFill="1" applyBorder="1"/>
    <xf numFmtId="164" fontId="2" fillId="0" borderId="14" xfId="0" applyNumberFormat="1" applyFont="1" applyBorder="1"/>
    <xf numFmtId="164" fontId="3" fillId="2" borderId="15" xfId="0" applyNumberFormat="1" applyFont="1" applyFill="1" applyBorder="1"/>
    <xf numFmtId="10" fontId="2" fillId="2" borderId="16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0" fontId="16" fillId="0" borderId="0" xfId="1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164" fontId="17" fillId="3" borderId="4" xfId="0" applyNumberFormat="1" applyFont="1" applyFill="1" applyBorder="1" applyAlignment="1">
      <alignment horizontal="center" vertical="center"/>
    </xf>
    <xf numFmtId="165" fontId="18" fillId="3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/>
    </xf>
    <xf numFmtId="164" fontId="20" fillId="2" borderId="6" xfId="1" applyNumberFormat="1" applyFont="1" applyFill="1" applyBorder="1" applyAlignment="1">
      <alignment horizontal="center" vertical="center"/>
    </xf>
    <xf numFmtId="4" fontId="21" fillId="2" borderId="6" xfId="0" applyNumberFormat="1" applyFont="1" applyFill="1" applyBorder="1" applyAlignment="1">
      <alignment horizontal="center"/>
    </xf>
    <xf numFmtId="10" fontId="21" fillId="2" borderId="6" xfId="0" applyNumberFormat="1" applyFont="1" applyFill="1" applyBorder="1" applyAlignment="1">
      <alignment horizontal="center"/>
    </xf>
    <xf numFmtId="0" fontId="22" fillId="0" borderId="0" xfId="0" applyFont="1"/>
    <xf numFmtId="0" fontId="23" fillId="2" borderId="6" xfId="0" applyFont="1" applyFill="1" applyBorder="1" applyAlignment="1">
      <alignment horizontal="center"/>
    </xf>
    <xf numFmtId="4" fontId="24" fillId="2" borderId="6" xfId="0" applyNumberFormat="1" applyFont="1" applyFill="1" applyBorder="1" applyAlignment="1">
      <alignment horizontal="center"/>
    </xf>
    <xf numFmtId="10" fontId="24" fillId="2" borderId="6" xfId="0" applyNumberFormat="1" applyFont="1" applyFill="1" applyBorder="1" applyAlignment="1">
      <alignment horizontal="center"/>
    </xf>
    <xf numFmtId="0" fontId="25" fillId="0" borderId="0" xfId="0" applyFont="1"/>
    <xf numFmtId="0" fontId="5" fillId="2" borderId="17" xfId="0" applyFont="1" applyFill="1" applyBorder="1"/>
    <xf numFmtId="0" fontId="10" fillId="2" borderId="18" xfId="0" applyFont="1" applyFill="1" applyBorder="1"/>
    <xf numFmtId="164" fontId="10" fillId="2" borderId="18" xfId="0" applyNumberFormat="1" applyFont="1" applyFill="1" applyBorder="1" applyAlignment="1">
      <alignment horizontal="center"/>
    </xf>
    <xf numFmtId="4" fontId="5" fillId="2" borderId="19" xfId="0" applyNumberFormat="1" applyFont="1" applyFill="1" applyBorder="1" applyAlignment="1">
      <alignment horizontal="center"/>
    </xf>
    <xf numFmtId="0" fontId="10" fillId="0" borderId="20" xfId="0" applyFont="1" applyBorder="1"/>
    <xf numFmtId="4" fontId="5" fillId="0" borderId="21" xfId="0" applyNumberFormat="1" applyFont="1" applyBorder="1"/>
    <xf numFmtId="0" fontId="5" fillId="2" borderId="20" xfId="0" applyFont="1" applyFill="1" applyBorder="1"/>
    <xf numFmtId="4" fontId="5" fillId="2" borderId="21" xfId="0" applyNumberFormat="1" applyFont="1" applyFill="1" applyBorder="1" applyAlignment="1">
      <alignment horizontal="center"/>
    </xf>
    <xf numFmtId="0" fontId="5" fillId="0" borderId="20" xfId="0" applyFont="1" applyBorder="1"/>
    <xf numFmtId="4" fontId="5" fillId="0" borderId="21" xfId="0" applyNumberFormat="1" applyFont="1" applyBorder="1" applyAlignment="1">
      <alignment horizontal="center"/>
    </xf>
    <xf numFmtId="0" fontId="15" fillId="2" borderId="20" xfId="1" applyFont="1" applyFill="1" applyBorder="1"/>
    <xf numFmtId="0" fontId="5" fillId="2" borderId="22" xfId="0" applyFont="1" applyFill="1" applyBorder="1"/>
    <xf numFmtId="0" fontId="10" fillId="2" borderId="23" xfId="0" applyFont="1" applyFill="1" applyBorder="1"/>
    <xf numFmtId="164" fontId="10" fillId="2" borderId="23" xfId="0" applyNumberFormat="1" applyFont="1" applyFill="1" applyBorder="1" applyAlignment="1">
      <alignment horizontal="center"/>
    </xf>
    <xf numFmtId="10" fontId="5" fillId="2" borderId="2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86C3D"/>
      <color rgb="FFFF9900"/>
      <color rgb="FF000066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1757055</xdr:colOff>
      <xdr:row>4</xdr:row>
      <xdr:rowOff>75606</xdr:rowOff>
    </xdr:from>
    <xdr:to>
      <xdr:col>2</xdr:col>
      <xdr:colOff>1605249</xdr:colOff>
      <xdr:row>13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975355-8224-4CAC-A981-0CA9522B7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455" y="1294806"/>
          <a:ext cx="2134194" cy="2134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"/>
  <sheetViews>
    <sheetView showGridLines="0" tabSelected="1" topLeftCell="A13" zoomScale="75" zoomScaleNormal="75" workbookViewId="0">
      <selection activeCell="D21" sqref="D21"/>
    </sheetView>
  </sheetViews>
  <sheetFormatPr defaultColWidth="8.85546875" defaultRowHeight="15" x14ac:dyDescent="0.25"/>
  <cols>
    <col min="1" max="1" width="6.140625" style="2" customWidth="1"/>
    <col min="2" max="2" width="34.28515625" style="3" bestFit="1" customWidth="1"/>
    <col min="3" max="3" width="59.28515625" style="2" customWidth="1"/>
    <col min="4" max="4" width="25.42578125" style="4" customWidth="1"/>
    <col min="5" max="5" width="22.28515625" style="2" bestFit="1" customWidth="1"/>
    <col min="6" max="6" width="19.42578125" style="2" bestFit="1" customWidth="1"/>
    <col min="7" max="7" width="21" style="2" bestFit="1" customWidth="1"/>
    <col min="8" max="8" width="13.7109375" style="4" customWidth="1"/>
    <col min="9" max="9" width="16.28515625" style="2" customWidth="1"/>
    <col min="10" max="16384" width="8.85546875" style="2"/>
  </cols>
  <sheetData>
    <row r="1" spans="1:7" ht="44.45" customHeight="1" x14ac:dyDescent="0.35">
      <c r="A1" s="90" t="s">
        <v>24</v>
      </c>
      <c r="B1" s="90"/>
      <c r="C1" s="90"/>
      <c r="D1" s="90"/>
      <c r="E1" s="90"/>
      <c r="F1" s="90"/>
      <c r="G1" s="90"/>
    </row>
    <row r="2" spans="1:7" ht="18" x14ac:dyDescent="0.25">
      <c r="C2" s="1"/>
      <c r="D2" s="1"/>
      <c r="E2" s="1"/>
    </row>
    <row r="3" spans="1:7" ht="18" x14ac:dyDescent="0.25">
      <c r="B3" s="5"/>
      <c r="D3" s="2"/>
      <c r="E3" s="14">
        <v>43585</v>
      </c>
      <c r="F3" s="4"/>
    </row>
    <row r="4" spans="1:7" ht="15.75" thickBot="1" x14ac:dyDescent="0.3">
      <c r="B4" s="6"/>
      <c r="C4" s="7"/>
      <c r="D4" s="2"/>
      <c r="F4" s="4"/>
    </row>
    <row r="5" spans="1:7" ht="18.75" thickTop="1" x14ac:dyDescent="0.25">
      <c r="A5" s="8"/>
      <c r="B5" s="9"/>
      <c r="D5" s="75" t="s">
        <v>6</v>
      </c>
      <c r="E5" s="76"/>
      <c r="F5" s="77"/>
      <c r="G5" s="78">
        <v>148038.95849999998</v>
      </c>
    </row>
    <row r="6" spans="1:7" ht="18" x14ac:dyDescent="0.25">
      <c r="D6" s="79"/>
      <c r="E6" s="15"/>
      <c r="F6" s="16"/>
      <c r="G6" s="80"/>
    </row>
    <row r="7" spans="1:7" ht="18" x14ac:dyDescent="0.25">
      <c r="A7" s="8"/>
      <c r="B7" s="10"/>
      <c r="D7" s="81" t="s">
        <v>1</v>
      </c>
      <c r="E7" s="43"/>
      <c r="F7" s="44"/>
      <c r="G7" s="82">
        <f>E63</f>
        <v>0</v>
      </c>
    </row>
    <row r="8" spans="1:7" ht="18" x14ac:dyDescent="0.25">
      <c r="A8" s="8"/>
      <c r="B8" s="11"/>
      <c r="D8" s="81" t="s">
        <v>2</v>
      </c>
      <c r="E8" s="43"/>
      <c r="F8" s="44"/>
      <c r="G8" s="82">
        <f>G5+G7</f>
        <v>148038.95849999998</v>
      </c>
    </row>
    <row r="9" spans="1:7" ht="18" x14ac:dyDescent="0.25">
      <c r="A9" s="8"/>
      <c r="B9" s="11"/>
      <c r="D9" s="83"/>
      <c r="E9" s="15"/>
      <c r="F9" s="17"/>
      <c r="G9" s="84"/>
    </row>
    <row r="10" spans="1:7" ht="18" x14ac:dyDescent="0.25">
      <c r="A10" s="8"/>
      <c r="B10" s="12"/>
      <c r="D10" s="85" t="s">
        <v>17</v>
      </c>
      <c r="E10" s="43"/>
      <c r="F10" s="45"/>
      <c r="G10" s="82">
        <f>G12*0.03</f>
        <v>0</v>
      </c>
    </row>
    <row r="11" spans="1:7" ht="18" x14ac:dyDescent="0.25">
      <c r="A11" s="8"/>
      <c r="B11" s="10"/>
      <c r="D11" s="79"/>
      <c r="G11" s="80"/>
    </row>
    <row r="12" spans="1:7" ht="18" x14ac:dyDescent="0.25">
      <c r="A12" s="8"/>
      <c r="B12" s="10"/>
      <c r="D12" s="81" t="s">
        <v>15</v>
      </c>
      <c r="E12" s="43"/>
      <c r="F12" s="45"/>
      <c r="G12" s="82">
        <v>0</v>
      </c>
    </row>
    <row r="13" spans="1:7" ht="18" x14ac:dyDescent="0.25">
      <c r="A13" s="8"/>
      <c r="B13" s="10"/>
      <c r="D13" s="81" t="s">
        <v>21</v>
      </c>
      <c r="E13" s="43"/>
      <c r="F13" s="45"/>
      <c r="G13" s="82">
        <f>G12-G10</f>
        <v>0</v>
      </c>
    </row>
    <row r="14" spans="1:7" ht="18" x14ac:dyDescent="0.25">
      <c r="A14" s="8"/>
      <c r="B14" s="10"/>
      <c r="D14" s="79"/>
      <c r="G14" s="84"/>
    </row>
    <row r="15" spans="1:7" ht="18" x14ac:dyDescent="0.25">
      <c r="A15" s="8"/>
      <c r="B15" s="10"/>
      <c r="D15" s="81" t="s">
        <v>3</v>
      </c>
      <c r="E15" s="43"/>
      <c r="F15" s="44"/>
      <c r="G15" s="82">
        <f>G8+G12-G10</f>
        <v>148038.95849999998</v>
      </c>
    </row>
    <row r="16" spans="1:7" ht="18.75" thickBot="1" x14ac:dyDescent="0.3">
      <c r="A16" s="8"/>
      <c r="B16" s="10"/>
      <c r="C16" s="13"/>
      <c r="D16" s="86" t="s">
        <v>16</v>
      </c>
      <c r="E16" s="87"/>
      <c r="F16" s="88"/>
      <c r="G16" s="89">
        <f>G12/G8</f>
        <v>0</v>
      </c>
    </row>
    <row r="17" spans="1:8" ht="15.75" thickTop="1" x14ac:dyDescent="0.25"/>
    <row r="18" spans="1:8" ht="15.75" thickBot="1" x14ac:dyDescent="0.3"/>
    <row r="19" spans="1:8" s="13" customFormat="1" ht="48" thickBot="1" x14ac:dyDescent="0.3">
      <c r="A19" s="59"/>
      <c r="B19" s="60" t="s">
        <v>4</v>
      </c>
      <c r="C19" s="60" t="s">
        <v>5</v>
      </c>
      <c r="D19" s="60" t="s">
        <v>6</v>
      </c>
      <c r="E19" s="61" t="s">
        <v>22</v>
      </c>
      <c r="F19" s="60" t="s">
        <v>7</v>
      </c>
      <c r="G19" s="62" t="s">
        <v>8</v>
      </c>
      <c r="H19" s="61" t="s">
        <v>9</v>
      </c>
    </row>
    <row r="20" spans="1:8" s="3" customFormat="1" ht="18" x14ac:dyDescent="0.25">
      <c r="A20" s="56">
        <v>1</v>
      </c>
      <c r="B20" s="58" t="s">
        <v>25</v>
      </c>
      <c r="C20" s="56" t="s">
        <v>26</v>
      </c>
      <c r="D20" s="39">
        <v>536.59905773990556</v>
      </c>
      <c r="E20" s="39"/>
      <c r="F20" s="39">
        <f>H20*G13</f>
        <v>0</v>
      </c>
      <c r="G20" s="39">
        <f t="shared" ref="G20:G45" si="0">D20+E20+F20</f>
        <v>536.59905773990556</v>
      </c>
      <c r="H20" s="34">
        <f>(D20+E20)/G8</f>
        <v>3.6247151640147863E-3</v>
      </c>
    </row>
    <row r="21" spans="1:8" s="74" customFormat="1" ht="18" x14ac:dyDescent="0.25">
      <c r="A21" s="71">
        <v>2</v>
      </c>
      <c r="B21" s="67" t="s">
        <v>27</v>
      </c>
      <c r="C21" s="71" t="s">
        <v>28</v>
      </c>
      <c r="D21" s="72">
        <v>536.59905773990556</v>
      </c>
      <c r="E21" s="72"/>
      <c r="F21" s="72">
        <f>H21*G13</f>
        <v>0</v>
      </c>
      <c r="G21" s="72">
        <f t="shared" si="0"/>
        <v>536.59905773990556</v>
      </c>
      <c r="H21" s="73">
        <f>(D21+E21)/G8</f>
        <v>3.6247151640147863E-3</v>
      </c>
    </row>
    <row r="22" spans="1:8" s="3" customFormat="1" ht="18" x14ac:dyDescent="0.25">
      <c r="A22" s="55">
        <v>3</v>
      </c>
      <c r="B22" s="58" t="s">
        <v>29</v>
      </c>
      <c r="C22" s="55" t="s">
        <v>30</v>
      </c>
      <c r="D22" s="40">
        <v>817.66076211263339</v>
      </c>
      <c r="E22" s="40"/>
      <c r="F22" s="40">
        <f>H22*G13</f>
        <v>0</v>
      </c>
      <c r="G22" s="40">
        <f t="shared" si="0"/>
        <v>817.66076211263339</v>
      </c>
      <c r="H22" s="35">
        <f>(D22+E22)/G8</f>
        <v>5.5232809687230646E-3</v>
      </c>
    </row>
    <row r="23" spans="1:8" s="70" customFormat="1" ht="18" x14ac:dyDescent="0.25">
      <c r="A23" s="66">
        <v>4</v>
      </c>
      <c r="B23" s="67" t="s">
        <v>31</v>
      </c>
      <c r="C23" s="66" t="s">
        <v>32</v>
      </c>
      <c r="D23" s="68">
        <v>389.90107479269165</v>
      </c>
      <c r="E23" s="68"/>
      <c r="F23" s="68">
        <f>H23*G13</f>
        <v>0</v>
      </c>
      <c r="G23" s="68">
        <f t="shared" si="0"/>
        <v>389.90107479269165</v>
      </c>
      <c r="H23" s="69">
        <f>(D23+E23)/G8</f>
        <v>2.6337734252074715E-3</v>
      </c>
    </row>
    <row r="24" spans="1:8" s="3" customFormat="1" ht="18" x14ac:dyDescent="0.25">
      <c r="A24" s="55">
        <v>5</v>
      </c>
      <c r="B24" s="58" t="s">
        <v>33</v>
      </c>
      <c r="C24" s="55" t="s">
        <v>34</v>
      </c>
      <c r="D24" s="40">
        <v>5130.9859162778848</v>
      </c>
      <c r="E24" s="40"/>
      <c r="F24" s="40">
        <f>H24*G13</f>
        <v>0</v>
      </c>
      <c r="G24" s="40">
        <f t="shared" si="0"/>
        <v>5130.9859162778848</v>
      </c>
      <c r="H24" s="35">
        <f>(D24+E24)/G8</f>
        <v>3.4659700178030405E-2</v>
      </c>
    </row>
    <row r="25" spans="1:8" s="70" customFormat="1" ht="18" x14ac:dyDescent="0.25">
      <c r="A25" s="66">
        <v>6</v>
      </c>
      <c r="B25" s="67" t="s">
        <v>35</v>
      </c>
      <c r="C25" s="66" t="s">
        <v>36</v>
      </c>
      <c r="D25" s="68">
        <v>2339.4064487561504</v>
      </c>
      <c r="E25" s="68"/>
      <c r="F25" s="68">
        <f>H25*G13</f>
        <v>0</v>
      </c>
      <c r="G25" s="68">
        <f t="shared" si="0"/>
        <v>2339.4064487561504</v>
      </c>
      <c r="H25" s="69">
        <f>(D25+E25)/G8</f>
        <v>1.5802640551244831E-2</v>
      </c>
    </row>
    <row r="26" spans="1:8" s="3" customFormat="1" ht="18" x14ac:dyDescent="0.25">
      <c r="A26" s="55">
        <v>7</v>
      </c>
      <c r="B26" s="58" t="s">
        <v>37</v>
      </c>
      <c r="C26" s="55" t="s">
        <v>38</v>
      </c>
      <c r="D26" s="40">
        <v>389.90107479269165</v>
      </c>
      <c r="E26" s="40"/>
      <c r="F26" s="40">
        <f>H26*G13</f>
        <v>0</v>
      </c>
      <c r="G26" s="40">
        <f t="shared" si="0"/>
        <v>389.90107479269165</v>
      </c>
      <c r="H26" s="35">
        <f>(D26+E26)/G8</f>
        <v>2.6337734252074715E-3</v>
      </c>
    </row>
    <row r="27" spans="1:8" s="70" customFormat="1" ht="18" x14ac:dyDescent="0.25">
      <c r="A27" s="66">
        <v>8</v>
      </c>
      <c r="B27" s="67" t="s">
        <v>39</v>
      </c>
      <c r="C27" s="66" t="s">
        <v>41</v>
      </c>
      <c r="D27" s="68">
        <v>15596.042991707669</v>
      </c>
      <c r="E27" s="68"/>
      <c r="F27" s="68">
        <f>H27*G13</f>
        <v>0</v>
      </c>
      <c r="G27" s="68">
        <f t="shared" si="0"/>
        <v>15596.042991707669</v>
      </c>
      <c r="H27" s="69">
        <f>(D27+E27)/G8</f>
        <v>0.10535093700829888</v>
      </c>
    </row>
    <row r="28" spans="1:8" s="3" customFormat="1" ht="18" x14ac:dyDescent="0.25">
      <c r="A28" s="55">
        <v>9</v>
      </c>
      <c r="B28" s="58" t="s">
        <v>40</v>
      </c>
      <c r="C28" s="55" t="s">
        <v>42</v>
      </c>
      <c r="D28" s="40">
        <v>11697.032243780752</v>
      </c>
      <c r="E28" s="40"/>
      <c r="F28" s="40">
        <f>H28*G13</f>
        <v>0</v>
      </c>
      <c r="G28" s="40">
        <f t="shared" si="0"/>
        <v>11697.032243780752</v>
      </c>
      <c r="H28" s="35">
        <f>(D28+E28)/G8</f>
        <v>7.9013202756224157E-2</v>
      </c>
    </row>
    <row r="29" spans="1:8" s="70" customFormat="1" ht="18" x14ac:dyDescent="0.25">
      <c r="A29" s="66">
        <v>10</v>
      </c>
      <c r="B29" s="67" t="s">
        <v>43</v>
      </c>
      <c r="C29" s="66" t="s">
        <v>44</v>
      </c>
      <c r="D29" s="68">
        <v>1307.8207742569691</v>
      </c>
      <c r="E29" s="68"/>
      <c r="F29" s="68">
        <f>H29*G13</f>
        <v>0</v>
      </c>
      <c r="G29" s="68">
        <f t="shared" si="0"/>
        <v>1307.8207742569691</v>
      </c>
      <c r="H29" s="69">
        <f>(D29+E29)/G8</f>
        <v>8.8343013724793886E-3</v>
      </c>
    </row>
    <row r="30" spans="1:8" s="3" customFormat="1" ht="18" x14ac:dyDescent="0.25">
      <c r="A30" s="55">
        <v>11</v>
      </c>
      <c r="B30" s="58" t="s">
        <v>45</v>
      </c>
      <c r="C30" s="55" t="s">
        <v>46</v>
      </c>
      <c r="D30" s="40">
        <v>1558.9969159181226</v>
      </c>
      <c r="E30" s="40"/>
      <c r="F30" s="40">
        <f>H30*G13</f>
        <v>0</v>
      </c>
      <c r="G30" s="40">
        <f>D30+E30+F30</f>
        <v>1558.9969159181226</v>
      </c>
      <c r="H30" s="35">
        <f>(D30+E30)/G8</f>
        <v>1.0530990839942465E-2</v>
      </c>
    </row>
    <row r="31" spans="1:8" s="70" customFormat="1" ht="18" x14ac:dyDescent="0.25">
      <c r="A31" s="66">
        <v>12</v>
      </c>
      <c r="B31" s="67" t="s">
        <v>47</v>
      </c>
      <c r="C31" s="66" t="s">
        <v>48</v>
      </c>
      <c r="D31" s="68">
        <v>160.7510681658504</v>
      </c>
      <c r="E31" s="68"/>
      <c r="F31" s="68">
        <f>H31*G13</f>
        <v>0</v>
      </c>
      <c r="G31" s="68">
        <f t="shared" si="0"/>
        <v>160.7510681658504</v>
      </c>
      <c r="H31" s="69">
        <f>(D31+E31)/G8</f>
        <v>1.0858700290427294E-3</v>
      </c>
    </row>
    <row r="32" spans="1:8" s="3" customFormat="1" ht="18" x14ac:dyDescent="0.25">
      <c r="A32" s="55">
        <v>13</v>
      </c>
      <c r="B32" s="58" t="s">
        <v>49</v>
      </c>
      <c r="C32" s="55" t="s">
        <v>50</v>
      </c>
      <c r="D32" s="40">
        <v>146.69798294721406</v>
      </c>
      <c r="E32" s="40"/>
      <c r="F32" s="40">
        <f>H32*G13</f>
        <v>0</v>
      </c>
      <c r="G32" s="40">
        <f t="shared" si="0"/>
        <v>146.69798294721406</v>
      </c>
      <c r="H32" s="35">
        <f>(D32+E32)/G8</f>
        <v>9.9094173880731585E-4</v>
      </c>
    </row>
    <row r="33" spans="1:8" s="70" customFormat="1" ht="18" x14ac:dyDescent="0.25">
      <c r="A33" s="66">
        <v>14</v>
      </c>
      <c r="B33" s="67" t="s">
        <v>51</v>
      </c>
      <c r="C33" s="66" t="s">
        <v>52</v>
      </c>
      <c r="D33" s="68">
        <v>146.69798294721406</v>
      </c>
      <c r="E33" s="68"/>
      <c r="F33" s="68">
        <f>H33*G13</f>
        <v>0</v>
      </c>
      <c r="G33" s="68">
        <f t="shared" si="0"/>
        <v>146.69798294721406</v>
      </c>
      <c r="H33" s="69">
        <f>(D33+E33)/G8</f>
        <v>9.9094173880731585E-4</v>
      </c>
    </row>
    <row r="34" spans="1:8" s="3" customFormat="1" ht="18" x14ac:dyDescent="0.25">
      <c r="A34" s="55">
        <v>15</v>
      </c>
      <c r="B34" s="58" t="s">
        <v>53</v>
      </c>
      <c r="C34" s="55" t="s">
        <v>54</v>
      </c>
      <c r="D34" s="40">
        <v>146.69798294721406</v>
      </c>
      <c r="E34" s="40"/>
      <c r="F34" s="40">
        <f>H34*G13</f>
        <v>0</v>
      </c>
      <c r="G34" s="40">
        <f t="shared" si="0"/>
        <v>146.69798294721406</v>
      </c>
      <c r="H34" s="35">
        <f>(D34+E34)/G8</f>
        <v>9.9094173880731585E-4</v>
      </c>
    </row>
    <row r="35" spans="1:8" s="70" customFormat="1" ht="18" x14ac:dyDescent="0.25">
      <c r="A35" s="66">
        <v>16</v>
      </c>
      <c r="B35" s="67" t="s">
        <v>55</v>
      </c>
      <c r="C35" s="66" t="s">
        <v>56</v>
      </c>
      <c r="D35" s="68">
        <v>1687.6232156235881</v>
      </c>
      <c r="E35" s="68"/>
      <c r="F35" s="68">
        <f>H35*G13</f>
        <v>0</v>
      </c>
      <c r="G35" s="68">
        <f t="shared" si="0"/>
        <v>1687.6232156235881</v>
      </c>
      <c r="H35" s="69">
        <f>(D35+E35)/G8</f>
        <v>1.1399858744774866E-2</v>
      </c>
    </row>
    <row r="36" spans="1:8" s="3" customFormat="1" ht="18" x14ac:dyDescent="0.25">
      <c r="A36" s="55">
        <v>17</v>
      </c>
      <c r="B36" s="58" t="s">
        <v>58</v>
      </c>
      <c r="C36" s="55" t="s">
        <v>57</v>
      </c>
      <c r="D36" s="40">
        <v>146.69798294721406</v>
      </c>
      <c r="E36" s="40"/>
      <c r="F36" s="40">
        <f>H36*G13</f>
        <v>0</v>
      </c>
      <c r="G36" s="40">
        <f t="shared" si="0"/>
        <v>146.69798294721406</v>
      </c>
      <c r="H36" s="35">
        <f>(D36+E36)/G8</f>
        <v>9.9094173880731585E-4</v>
      </c>
    </row>
    <row r="37" spans="1:8" s="70" customFormat="1" ht="18" x14ac:dyDescent="0.25">
      <c r="A37" s="66">
        <v>18</v>
      </c>
      <c r="B37" s="67" t="s">
        <v>59</v>
      </c>
      <c r="C37" s="66" t="s">
        <v>60</v>
      </c>
      <c r="D37" s="68">
        <v>575.16196854500936</v>
      </c>
      <c r="E37" s="68"/>
      <c r="F37" s="68">
        <f>H37*G13</f>
        <v>0</v>
      </c>
      <c r="G37" s="68">
        <f t="shared" si="0"/>
        <v>575.16196854500936</v>
      </c>
      <c r="H37" s="69">
        <f>(D37+E37)/G8</f>
        <v>3.8852068021338411E-3</v>
      </c>
    </row>
    <row r="38" spans="1:8" s="3" customFormat="1" ht="18" x14ac:dyDescent="0.25">
      <c r="A38" s="55">
        <v>19</v>
      </c>
      <c r="B38" s="58" t="s">
        <v>61</v>
      </c>
      <c r="C38" s="55" t="s">
        <v>62</v>
      </c>
      <c r="D38" s="40">
        <v>106688.72399800131</v>
      </c>
      <c r="E38" s="40"/>
      <c r="F38" s="40">
        <f>H38*G13</f>
        <v>0</v>
      </c>
      <c r="G38" s="40">
        <f t="shared" si="0"/>
        <v>106688.72399800131</v>
      </c>
      <c r="H38" s="35">
        <f>(D38+E38)/G8</f>
        <v>0.72068004989376722</v>
      </c>
    </row>
    <row r="39" spans="1:8" s="70" customFormat="1" ht="18" hidden="1" x14ac:dyDescent="0.25">
      <c r="A39" s="66">
        <v>20</v>
      </c>
      <c r="B39" s="67"/>
      <c r="C39" s="66"/>
      <c r="D39" s="68"/>
      <c r="E39" s="68"/>
      <c r="F39" s="68">
        <f>H39*G13</f>
        <v>0</v>
      </c>
      <c r="G39" s="68">
        <f t="shared" si="0"/>
        <v>0</v>
      </c>
      <c r="H39" s="69">
        <f>(D39+E39)/G8</f>
        <v>0</v>
      </c>
    </row>
    <row r="40" spans="1:8" s="3" customFormat="1" ht="18" hidden="1" x14ac:dyDescent="0.25">
      <c r="A40" s="55">
        <v>21</v>
      </c>
      <c r="B40" s="58"/>
      <c r="C40" s="55"/>
      <c r="D40" s="40"/>
      <c r="E40" s="40"/>
      <c r="F40" s="40">
        <f>H40*G13</f>
        <v>0</v>
      </c>
      <c r="G40" s="40">
        <f t="shared" si="0"/>
        <v>0</v>
      </c>
      <c r="H40" s="35">
        <f>(D40+E40)/G8</f>
        <v>0</v>
      </c>
    </row>
    <row r="41" spans="1:8" s="70" customFormat="1" ht="18" hidden="1" x14ac:dyDescent="0.25">
      <c r="A41" s="66">
        <v>22</v>
      </c>
      <c r="B41" s="67"/>
      <c r="C41" s="66"/>
      <c r="D41" s="68"/>
      <c r="E41" s="68"/>
      <c r="F41" s="68">
        <f>H41*G13</f>
        <v>0</v>
      </c>
      <c r="G41" s="68">
        <f t="shared" si="0"/>
        <v>0</v>
      </c>
      <c r="H41" s="69">
        <f>(D41+E41)/G8</f>
        <v>0</v>
      </c>
    </row>
    <row r="42" spans="1:8" s="3" customFormat="1" ht="18" hidden="1" x14ac:dyDescent="0.25">
      <c r="A42" s="55">
        <v>23</v>
      </c>
      <c r="B42" s="58"/>
      <c r="C42" s="55"/>
      <c r="D42" s="40"/>
      <c r="E42" s="40"/>
      <c r="F42" s="40">
        <f>H42*G13</f>
        <v>0</v>
      </c>
      <c r="G42" s="40">
        <f t="shared" si="0"/>
        <v>0</v>
      </c>
      <c r="H42" s="35">
        <f>(D42+E42)/G8</f>
        <v>0</v>
      </c>
    </row>
    <row r="43" spans="1:8" s="70" customFormat="1" ht="18" hidden="1" x14ac:dyDescent="0.25">
      <c r="A43" s="66">
        <v>24</v>
      </c>
      <c r="B43" s="67"/>
      <c r="C43" s="66"/>
      <c r="D43" s="68"/>
      <c r="E43" s="68"/>
      <c r="F43" s="68">
        <f>H43*G13</f>
        <v>0</v>
      </c>
      <c r="G43" s="68">
        <f t="shared" si="0"/>
        <v>0</v>
      </c>
      <c r="H43" s="69">
        <f>(D43+E43)/G8</f>
        <v>0</v>
      </c>
    </row>
    <row r="44" spans="1:8" s="3" customFormat="1" ht="18" hidden="1" x14ac:dyDescent="0.25">
      <c r="A44" s="55">
        <v>25</v>
      </c>
      <c r="B44" s="58"/>
      <c r="C44" s="55"/>
      <c r="D44" s="40"/>
      <c r="E44" s="40"/>
      <c r="F44" s="40">
        <f>H44*G13</f>
        <v>0</v>
      </c>
      <c r="G44" s="40">
        <f t="shared" si="0"/>
        <v>0</v>
      </c>
      <c r="H44" s="35">
        <f>(D44+E44)/G8</f>
        <v>0</v>
      </c>
    </row>
    <row r="45" spans="1:8" s="70" customFormat="1" ht="18" hidden="1" x14ac:dyDescent="0.25">
      <c r="A45" s="66">
        <v>26</v>
      </c>
      <c r="B45" s="67"/>
      <c r="C45" s="66"/>
      <c r="D45" s="68"/>
      <c r="E45" s="68"/>
      <c r="F45" s="68">
        <f>H45*G13</f>
        <v>0</v>
      </c>
      <c r="G45" s="68">
        <f t="shared" si="0"/>
        <v>0</v>
      </c>
      <c r="H45" s="69">
        <f>(D45+E45)/G8</f>
        <v>0</v>
      </c>
    </row>
    <row r="46" spans="1:8" s="3" customFormat="1" ht="18" hidden="1" x14ac:dyDescent="0.25">
      <c r="A46" s="55">
        <v>27</v>
      </c>
      <c r="B46" s="58"/>
      <c r="C46" s="55"/>
      <c r="D46" s="40"/>
      <c r="E46" s="40"/>
      <c r="F46" s="40">
        <f>H46*G13</f>
        <v>0</v>
      </c>
      <c r="G46" s="40">
        <f t="shared" ref="G46:G51" si="1">D46+E46+F46</f>
        <v>0</v>
      </c>
      <c r="H46" s="35">
        <f>(D46+E46)/G8</f>
        <v>0</v>
      </c>
    </row>
    <row r="47" spans="1:8" s="70" customFormat="1" ht="18" hidden="1" x14ac:dyDescent="0.25">
      <c r="A47" s="66">
        <v>28</v>
      </c>
      <c r="B47" s="67"/>
      <c r="C47" s="66"/>
      <c r="D47" s="68"/>
      <c r="E47" s="68"/>
      <c r="F47" s="68">
        <f>H47*G13</f>
        <v>0</v>
      </c>
      <c r="G47" s="68">
        <f t="shared" si="1"/>
        <v>0</v>
      </c>
      <c r="H47" s="69">
        <f>(D47+E47)/G8</f>
        <v>0</v>
      </c>
    </row>
    <row r="48" spans="1:8" s="3" customFormat="1" ht="18" hidden="1" x14ac:dyDescent="0.25">
      <c r="A48" s="55">
        <v>29</v>
      </c>
      <c r="B48" s="58"/>
      <c r="C48" s="55"/>
      <c r="D48" s="40"/>
      <c r="E48" s="40"/>
      <c r="F48" s="40">
        <f>H48*G13</f>
        <v>0</v>
      </c>
      <c r="G48" s="40">
        <f t="shared" si="1"/>
        <v>0</v>
      </c>
      <c r="H48" s="35">
        <f>(D48+E48)/G8</f>
        <v>0</v>
      </c>
    </row>
    <row r="49" spans="1:8" s="70" customFormat="1" ht="18" hidden="1" x14ac:dyDescent="0.25">
      <c r="A49" s="66">
        <v>30</v>
      </c>
      <c r="B49" s="67"/>
      <c r="C49" s="66"/>
      <c r="D49" s="68"/>
      <c r="E49" s="68"/>
      <c r="F49" s="68">
        <f>H49*G13</f>
        <v>0</v>
      </c>
      <c r="G49" s="68">
        <f t="shared" si="1"/>
        <v>0</v>
      </c>
      <c r="H49" s="69">
        <f>(D49+E49)/G8</f>
        <v>0</v>
      </c>
    </row>
    <row r="50" spans="1:8" s="3" customFormat="1" ht="18" hidden="1" x14ac:dyDescent="0.25">
      <c r="A50" s="55">
        <v>31</v>
      </c>
      <c r="B50" s="58"/>
      <c r="C50" s="55"/>
      <c r="D50" s="40"/>
      <c r="E50" s="40"/>
      <c r="F50" s="40">
        <f>H50*G13</f>
        <v>0</v>
      </c>
      <c r="G50" s="40">
        <f t="shared" si="1"/>
        <v>0</v>
      </c>
      <c r="H50" s="35">
        <f>(D50+E50)/G8</f>
        <v>0</v>
      </c>
    </row>
    <row r="51" spans="1:8" s="70" customFormat="1" ht="18" hidden="1" x14ac:dyDescent="0.25">
      <c r="A51" s="66">
        <v>32</v>
      </c>
      <c r="B51" s="67"/>
      <c r="C51" s="66"/>
      <c r="D51" s="68"/>
      <c r="E51" s="68"/>
      <c r="F51" s="68">
        <f>H51*G13</f>
        <v>0</v>
      </c>
      <c r="G51" s="68">
        <f t="shared" si="1"/>
        <v>0</v>
      </c>
      <c r="H51" s="69">
        <f>(D51+E51)/G8</f>
        <v>0</v>
      </c>
    </row>
    <row r="52" spans="1:8" s="3" customFormat="1" ht="18" hidden="1" x14ac:dyDescent="0.25">
      <c r="A52" s="55">
        <v>33</v>
      </c>
      <c r="B52" s="58"/>
      <c r="C52" s="55"/>
      <c r="D52" s="40"/>
      <c r="E52" s="40"/>
      <c r="F52" s="40">
        <f>H52*G13</f>
        <v>0</v>
      </c>
      <c r="G52" s="40">
        <f t="shared" ref="G52:G57" si="2">D52+E52+F52</f>
        <v>0</v>
      </c>
      <c r="H52" s="35">
        <f>(D52+E52)/G8</f>
        <v>0</v>
      </c>
    </row>
    <row r="53" spans="1:8" s="70" customFormat="1" ht="18" hidden="1" x14ac:dyDescent="0.25">
      <c r="A53" s="66">
        <v>34</v>
      </c>
      <c r="B53" s="67"/>
      <c r="C53" s="66"/>
      <c r="D53" s="68"/>
      <c r="E53" s="68"/>
      <c r="F53" s="68">
        <f>H53*G13</f>
        <v>0</v>
      </c>
      <c r="G53" s="68">
        <f t="shared" si="2"/>
        <v>0</v>
      </c>
      <c r="H53" s="69">
        <f>(D53+E53)/G8</f>
        <v>0</v>
      </c>
    </row>
    <row r="54" spans="1:8" s="3" customFormat="1" ht="18" hidden="1" x14ac:dyDescent="0.25">
      <c r="A54" s="55">
        <v>35</v>
      </c>
      <c r="B54" s="58"/>
      <c r="C54" s="55"/>
      <c r="D54" s="40"/>
      <c r="E54" s="40"/>
      <c r="F54" s="40">
        <f>H54*G13</f>
        <v>0</v>
      </c>
      <c r="G54" s="40">
        <f t="shared" si="2"/>
        <v>0</v>
      </c>
      <c r="H54" s="35">
        <f>(D54+E54)/G8</f>
        <v>0</v>
      </c>
    </row>
    <row r="55" spans="1:8" s="70" customFormat="1" ht="18" hidden="1" x14ac:dyDescent="0.25">
      <c r="A55" s="66">
        <v>36</v>
      </c>
      <c r="B55" s="67"/>
      <c r="C55" s="66"/>
      <c r="D55" s="68"/>
      <c r="E55" s="68"/>
      <c r="F55" s="68">
        <f>H55*G13</f>
        <v>0</v>
      </c>
      <c r="G55" s="68">
        <f t="shared" si="2"/>
        <v>0</v>
      </c>
      <c r="H55" s="69">
        <f>(D55+E55)/G8</f>
        <v>0</v>
      </c>
    </row>
    <row r="56" spans="1:8" s="3" customFormat="1" ht="18" hidden="1" x14ac:dyDescent="0.25">
      <c r="A56" s="55">
        <v>37</v>
      </c>
      <c r="B56" s="58"/>
      <c r="C56" s="55"/>
      <c r="D56" s="40"/>
      <c r="E56" s="40"/>
      <c r="F56" s="40">
        <f>H56*G13</f>
        <v>0</v>
      </c>
      <c r="G56" s="40">
        <f t="shared" si="2"/>
        <v>0</v>
      </c>
      <c r="H56" s="35">
        <f>(D56+E56)/G8</f>
        <v>0</v>
      </c>
    </row>
    <row r="57" spans="1:8" s="70" customFormat="1" ht="18" hidden="1" x14ac:dyDescent="0.25">
      <c r="A57" s="66">
        <v>38</v>
      </c>
      <c r="B57" s="67"/>
      <c r="C57" s="66"/>
      <c r="D57" s="68"/>
      <c r="E57" s="68"/>
      <c r="F57" s="68">
        <f>H57*G13</f>
        <v>0</v>
      </c>
      <c r="G57" s="68">
        <f t="shared" si="2"/>
        <v>0</v>
      </c>
      <c r="H57" s="69">
        <f>(D57+E57)/G8</f>
        <v>0</v>
      </c>
    </row>
    <row r="58" spans="1:8" s="3" customFormat="1" ht="18" hidden="1" x14ac:dyDescent="0.25">
      <c r="A58" s="55">
        <v>39</v>
      </c>
      <c r="B58" s="58"/>
      <c r="C58" s="55"/>
      <c r="D58" s="40"/>
      <c r="E58" s="40"/>
      <c r="F58" s="40">
        <f>H58*G13</f>
        <v>0</v>
      </c>
      <c r="G58" s="40">
        <f>D58+E58+F58</f>
        <v>0</v>
      </c>
      <c r="H58" s="35">
        <f>(D58+E58)/G8</f>
        <v>0</v>
      </c>
    </row>
    <row r="59" spans="1:8" s="70" customFormat="1" ht="18" hidden="1" x14ac:dyDescent="0.25">
      <c r="A59" s="66">
        <v>40</v>
      </c>
      <c r="B59" s="67"/>
      <c r="C59" s="66"/>
      <c r="D59" s="68"/>
      <c r="E59" s="68"/>
      <c r="F59" s="68">
        <f>H59*G13</f>
        <v>0</v>
      </c>
      <c r="G59" s="68">
        <f>D59+E59+F59</f>
        <v>0</v>
      </c>
      <c r="H59" s="69">
        <f>(D59+E59)/G8</f>
        <v>0</v>
      </c>
    </row>
    <row r="60" spans="1:8" s="3" customFormat="1" ht="18" hidden="1" x14ac:dyDescent="0.25">
      <c r="A60" s="55">
        <v>41</v>
      </c>
      <c r="B60" s="58"/>
      <c r="C60" s="55"/>
      <c r="D60" s="40"/>
      <c r="E60" s="40"/>
      <c r="F60" s="40">
        <f>H60*G13</f>
        <v>0</v>
      </c>
      <c r="G60" s="40">
        <f>D60+E60+F60</f>
        <v>0</v>
      </c>
      <c r="H60" s="35">
        <f>(D60+E60)/G8</f>
        <v>0</v>
      </c>
    </row>
    <row r="61" spans="1:8" s="70" customFormat="1" ht="18" hidden="1" x14ac:dyDescent="0.25">
      <c r="A61" s="66">
        <v>42</v>
      </c>
      <c r="B61" s="67"/>
      <c r="C61" s="66"/>
      <c r="D61" s="68"/>
      <c r="E61" s="68"/>
      <c r="F61" s="68">
        <f>H61*G13</f>
        <v>0</v>
      </c>
      <c r="G61" s="68">
        <f>D61+E61+F60</f>
        <v>0</v>
      </c>
      <c r="H61" s="69">
        <f>(D61+E61)/G8</f>
        <v>0</v>
      </c>
    </row>
    <row r="62" spans="1:8" ht="15.75" x14ac:dyDescent="0.25">
      <c r="A62" s="18"/>
      <c r="B62" s="9"/>
      <c r="C62" s="18"/>
      <c r="D62" s="20"/>
      <c r="E62" s="20"/>
      <c r="F62" s="20"/>
      <c r="G62" s="20"/>
      <c r="H62" s="20"/>
    </row>
    <row r="63" spans="1:8" ht="15.75" x14ac:dyDescent="0.25">
      <c r="A63" s="18"/>
      <c r="B63" s="11"/>
      <c r="C63" s="19"/>
      <c r="D63" s="57">
        <f>SUM(D20:D62)</f>
        <v>149999.99849999999</v>
      </c>
      <c r="E63" s="57">
        <f t="shared" ref="E63:G63" si="3">SUM(E20:E62)</f>
        <v>0</v>
      </c>
      <c r="F63" s="57">
        <f t="shared" si="3"/>
        <v>0</v>
      </c>
      <c r="G63" s="57">
        <f t="shared" si="3"/>
        <v>149999.99849999999</v>
      </c>
      <c r="H63" s="21">
        <f>SUM(H20:H62)</f>
        <v>1.0132467832783356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hyperlinks>
    <hyperlink ref="D10" location="FEES!A1" display="Fees (3%)" xr:uid="{3359C5EB-FBE2-4DBB-AD17-6F933E763EC3}"/>
    <hyperlink ref="B20" location="'1'!A1" display="Pegasus24#8067" xr:uid="{3F2602DC-D5B3-43FF-AA73-C321A012C6A8}"/>
    <hyperlink ref="B21" location="'2'!A1" display="Kil0meter" xr:uid="{C4762EDC-46F7-4BF2-B0E9-DD57C4EFC314}"/>
    <hyperlink ref="B22" location="'3'!A1" display="bogia#0137" xr:uid="{CDAF9246-14F5-40D9-8088-EAF238A011DC}"/>
    <hyperlink ref="B23" location="'4'!A1" display="wzpurdy#0061" xr:uid="{CCAA226D-8615-4057-90DC-86D2043C77E4}"/>
    <hyperlink ref="B24" location="'5'!A1" display="aik6#9721" xr:uid="{F94DCFEB-6912-4000-B330-0C9EE57C0DFA}"/>
    <hyperlink ref="B25" location="'6'!A1" display="hsyn#4147" xr:uid="{43C7012C-89AC-4FD3-A0DA-1503E2CFD26E}"/>
    <hyperlink ref="B26" location="'7'!A1" display="WhiteWhale#6020" xr:uid="{25075160-1549-44C0-A6A0-3BE4235F4F28}"/>
    <hyperlink ref="B27" location="'8'!A1" display="Cmoney" xr:uid="{92A100B2-960D-4B7C-818C-EF08C1728D8C}"/>
    <hyperlink ref="B28" location="'9'!A1" display="Sroyce" xr:uid="{5FA072B3-DC4B-4A05-9F73-2FF90A64F8BC}"/>
    <hyperlink ref="B31" location="'12'!A1" display="Sakib132519 " xr:uid="{5030F670-4EBF-4800-9EC4-92B6A8FC15D6}"/>
    <hyperlink ref="B32" location="'13'!A1" display="Macchachanh " xr:uid="{235E2E9B-D5E9-47D7-9B5F-891F5ED449CA}"/>
    <hyperlink ref="B33" location="'14'!A1" display="famfam88 " xr:uid="{CF5BC16B-97E0-48F0-99BC-59796A14AF77}"/>
    <hyperlink ref="B34" location="'15'!A1" display="Falak58 " xr:uid="{17D360F8-EA86-45DE-ADDE-70D02E591332}"/>
    <hyperlink ref="B35" location="'16'!A1" display="dgreat18" xr:uid="{7BCF3029-7D70-40EB-9011-AC2CB91829EF}"/>
    <hyperlink ref="B29" location="'10'!A1" display="Coincabin" xr:uid="{0C41B8A2-B174-4171-8F75-0559CB291F9D}"/>
    <hyperlink ref="B30" location="'11'!A1" display="Driek" xr:uid="{C1F3DC70-E9C2-45F2-AD49-7D3E03B0716A}"/>
    <hyperlink ref="B37" location="'18'!A1" display="nhor32290#5530" xr:uid="{66EE55E2-DF1C-439A-A021-5DEBCC21C404}"/>
    <hyperlink ref="B36" location="'17'!A1" display="PewwwDiePie" xr:uid="{84D97922-B6A3-4CC4-851C-008FF2E46869}"/>
    <hyperlink ref="B38" location="'19'!A1" display="Empire Zeus#9767" xr:uid="{53CCBB1A-B50F-41B7-81A6-62A782F0A56D}"/>
  </hyperlink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4EBB-EB91-4A6B-995B-A7595BB9B02E}">
  <dimension ref="A1:E137"/>
  <sheetViews>
    <sheetView topLeftCell="A100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Main!B54</f>
        <v>0</v>
      </c>
    </row>
    <row r="3" spans="1:5" ht="15.75" x14ac:dyDescent="0.25">
      <c r="A3" s="30">
        <f>Main!C54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Main!G54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Main!H54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Main!E54</f>
        <v>0</v>
      </c>
      <c r="C43" s="27">
        <f>Main!F54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55BA-8175-4CF2-92EE-547E6FA9C66F}">
  <dimension ref="A1:E137"/>
  <sheetViews>
    <sheetView topLeftCell="A7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Main!B53</f>
        <v>0</v>
      </c>
    </row>
    <row r="3" spans="1:5" ht="15.75" x14ac:dyDescent="0.25">
      <c r="A3" s="30">
        <f>Main!C53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Main!G53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Main!H53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Main!E53</f>
        <v>0</v>
      </c>
      <c r="C43" s="27">
        <f>Main!F53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C0A8-FB2A-4856-BFB8-51413EDC71B7}">
  <dimension ref="A1:E137"/>
  <sheetViews>
    <sheetView topLeftCell="A76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Main!B52</f>
        <v>0</v>
      </c>
    </row>
    <row r="3" spans="1:5" ht="15.75" x14ac:dyDescent="0.25">
      <c r="A3" s="30">
        <f>Main!C52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Main!G52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Main!H52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Main!E52</f>
        <v>0</v>
      </c>
      <c r="C43" s="27">
        <f>Main!F52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10DA-1B7E-4E2D-B127-4838946DD939}">
  <dimension ref="A1:E137"/>
  <sheetViews>
    <sheetView topLeftCell="A88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Main!B51</f>
        <v>0</v>
      </c>
    </row>
    <row r="3" spans="1:5" ht="15.75" x14ac:dyDescent="0.25">
      <c r="A3" s="30">
        <f>Main!C51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Main!G51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Main!H51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Main!E51</f>
        <v>0</v>
      </c>
      <c r="C43" s="27">
        <f>Main!F51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172D-1240-40F8-95AE-291D841467D8}">
  <dimension ref="A1:E137"/>
  <sheetViews>
    <sheetView topLeftCell="A100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Main!B50</f>
        <v>0</v>
      </c>
    </row>
    <row r="3" spans="1:5" ht="15.75" x14ac:dyDescent="0.25">
      <c r="A3" s="30">
        <f>Main!C50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Main!G50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Main!H50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Main!E50</f>
        <v>0</v>
      </c>
      <c r="C43" s="27">
        <f>Main!F50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1206-5724-4368-8BE9-B361186C2126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Main!B49</f>
        <v>0</v>
      </c>
    </row>
    <row r="3" spans="1:5" ht="15.75" x14ac:dyDescent="0.25">
      <c r="A3" s="30">
        <f>Main!C49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Main!G49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Main!H49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Main!E49</f>
        <v>0</v>
      </c>
      <c r="C43" s="27">
        <f>Main!F49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629E-3A75-4053-8E1E-0D207047269C}">
  <dimension ref="A1:E137"/>
  <sheetViews>
    <sheetView topLeftCell="A7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Main!B48</f>
        <v>0</v>
      </c>
    </row>
    <row r="3" spans="1:5" ht="15.75" x14ac:dyDescent="0.25">
      <c r="A3" s="30">
        <f>Main!C48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Main!G48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Main!H48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Main!E48</f>
        <v>0</v>
      </c>
      <c r="C43" s="27">
        <f>Main!F48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129D-D07F-466E-B34F-91D64D7B3AF4}">
  <dimension ref="A1:E137"/>
  <sheetViews>
    <sheetView topLeftCell="A1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Main!B47</f>
        <v>0</v>
      </c>
    </row>
    <row r="3" spans="1:5" ht="15.75" x14ac:dyDescent="0.25">
      <c r="A3" s="30">
        <f>Main!C47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Main!G47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Main!H47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Main!E47</f>
        <v>0</v>
      </c>
      <c r="C43" s="27">
        <f>Main!F47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32A9-D6F6-4B21-8A75-04D8BF9FDE0F}">
  <dimension ref="A1:E137"/>
  <sheetViews>
    <sheetView topLeftCell="A1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Main!B46</f>
        <v>0</v>
      </c>
    </row>
    <row r="3" spans="1:5" ht="15.75" x14ac:dyDescent="0.25">
      <c r="A3" s="30">
        <f>Main!C46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Main!G46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Main!H46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Main!E46</f>
        <v>0</v>
      </c>
      <c r="C43" s="27">
        <f>Main!F46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6538-C30A-4CD1-AB25-FA39492C075F}">
  <dimension ref="A1:E137"/>
  <sheetViews>
    <sheetView topLeftCell="A7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Main!B45</f>
        <v>0</v>
      </c>
    </row>
    <row r="3" spans="1:5" ht="15.75" x14ac:dyDescent="0.25">
      <c r="A3" s="30">
        <f>Main!C45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Main!G45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Main!H45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Main!E45</f>
        <v>0</v>
      </c>
      <c r="C43" s="27">
        <f>Main!F45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7"/>
  <sheetViews>
    <sheetView topLeftCell="A21" workbookViewId="0">
      <selection activeCell="A44" sqref="A44"/>
    </sheetView>
  </sheetViews>
  <sheetFormatPr defaultColWidth="8.85546875" defaultRowHeight="15" x14ac:dyDescent="0.25"/>
  <cols>
    <col min="1" max="1" width="16.28515625" style="24" bestFit="1" customWidth="1"/>
    <col min="2" max="2" width="37.28515625" style="4" customWidth="1"/>
    <col min="3" max="3" width="12" style="4" bestFit="1" customWidth="1"/>
    <col min="4" max="4" width="29" style="4" customWidth="1"/>
    <col min="5" max="5" width="15.140625" style="2" customWidth="1"/>
    <col min="6" max="6" width="9.5703125" style="2" bestFit="1" customWidth="1"/>
    <col min="7" max="16384" width="8.85546875" style="2"/>
  </cols>
  <sheetData>
    <row r="1" spans="1:3" ht="20.25" x14ac:dyDescent="0.3">
      <c r="A1" s="22" t="s">
        <v>13</v>
      </c>
    </row>
    <row r="2" spans="1:3" x14ac:dyDescent="0.25">
      <c r="A2" s="36" t="s">
        <v>20</v>
      </c>
      <c r="B2" s="2"/>
      <c r="C2" s="2"/>
    </row>
    <row r="3" spans="1:3" x14ac:dyDescent="0.25">
      <c r="A3" s="36"/>
      <c r="B3" s="2"/>
      <c r="C3" s="2"/>
    </row>
    <row r="4" spans="1:3" hidden="1" x14ac:dyDescent="0.25">
      <c r="A4" s="36"/>
      <c r="B4" s="2"/>
      <c r="C4" s="2"/>
    </row>
    <row r="5" spans="1:3" hidden="1" x14ac:dyDescent="0.25">
      <c r="A5" s="37"/>
      <c r="B5" s="2"/>
      <c r="C5" s="2"/>
    </row>
    <row r="6" spans="1:3" ht="15.75" x14ac:dyDescent="0.25">
      <c r="A6" s="4"/>
      <c r="B6" s="32">
        <f>Main!E3</f>
        <v>43585</v>
      </c>
      <c r="C6" s="2"/>
    </row>
    <row r="7" spans="1:3" x14ac:dyDescent="0.25">
      <c r="A7" s="4"/>
      <c r="C7" s="2"/>
    </row>
    <row r="8" spans="1:3" ht="16.5" thickBot="1" x14ac:dyDescent="0.3">
      <c r="A8" s="25"/>
      <c r="B8" s="38"/>
      <c r="C8" s="2"/>
    </row>
    <row r="9" spans="1:3" ht="15.6" customHeight="1" thickTop="1" x14ac:dyDescent="0.25">
      <c r="A9" s="91" t="s">
        <v>18</v>
      </c>
      <c r="B9" s="93">
        <f>SUM(C43:C102)</f>
        <v>0</v>
      </c>
      <c r="C9" s="2"/>
    </row>
    <row r="10" spans="1:3" ht="15.6" customHeight="1" thickBot="1" x14ac:dyDescent="0.3">
      <c r="A10" s="92"/>
      <c r="B10" s="94"/>
      <c r="C10" s="2"/>
    </row>
    <row r="11" spans="1:3" ht="16.5" thickTop="1" x14ac:dyDescent="0.25">
      <c r="A11" s="25"/>
      <c r="B11" s="26"/>
      <c r="C11" s="26"/>
    </row>
    <row r="12" spans="1:3" ht="15.75" hidden="1" x14ac:dyDescent="0.25">
      <c r="A12" s="25"/>
      <c r="B12" s="26"/>
      <c r="C12" s="26"/>
    </row>
    <row r="13" spans="1:3" ht="15.75" hidden="1" x14ac:dyDescent="0.25">
      <c r="A13" s="25"/>
      <c r="B13" s="26"/>
      <c r="C13" s="26"/>
    </row>
    <row r="14" spans="1:3" hidden="1" x14ac:dyDescent="0.25">
      <c r="C14" s="26"/>
    </row>
    <row r="15" spans="1:3" ht="15.75" thickBot="1" x14ac:dyDescent="0.3"/>
    <row r="16" spans="1:3" ht="30.75" thickBot="1" x14ac:dyDescent="0.3">
      <c r="A16" s="63" t="s">
        <v>10</v>
      </c>
      <c r="B16" s="65" t="s">
        <v>23</v>
      </c>
      <c r="C16" s="64" t="s">
        <v>19</v>
      </c>
    </row>
    <row r="17" spans="1:3" ht="13.5" customHeight="1" x14ac:dyDescent="0.25">
      <c r="A17" s="41">
        <v>43545</v>
      </c>
      <c r="B17" s="42">
        <v>0</v>
      </c>
      <c r="C17" s="27">
        <v>80.918700000000001</v>
      </c>
    </row>
    <row r="18" spans="1:3" ht="13.5" customHeight="1" x14ac:dyDescent="0.25">
      <c r="A18" s="41">
        <v>43546</v>
      </c>
      <c r="B18" s="42">
        <v>0</v>
      </c>
      <c r="C18" s="27">
        <v>35.963699999999996</v>
      </c>
    </row>
    <row r="19" spans="1:3" ht="13.5" customHeight="1" x14ac:dyDescent="0.25">
      <c r="A19" s="41">
        <v>43549</v>
      </c>
      <c r="B19" s="42">
        <v>0</v>
      </c>
      <c r="C19" s="27">
        <v>107.89169999999999</v>
      </c>
    </row>
    <row r="20" spans="1:3" ht="13.5" customHeight="1" x14ac:dyDescent="0.25">
      <c r="A20" s="41">
        <v>43550</v>
      </c>
      <c r="B20" s="42">
        <v>0</v>
      </c>
      <c r="C20" s="27">
        <v>13.4862</v>
      </c>
    </row>
    <row r="21" spans="1:3" ht="13.5" customHeight="1" x14ac:dyDescent="0.25">
      <c r="A21" s="41">
        <v>43551</v>
      </c>
      <c r="B21" s="42">
        <v>0</v>
      </c>
      <c r="C21" s="27">
        <v>13.4862</v>
      </c>
    </row>
    <row r="22" spans="1:3" ht="13.5" customHeight="1" x14ac:dyDescent="0.25">
      <c r="A22" s="41">
        <v>43552</v>
      </c>
      <c r="B22" s="42">
        <v>0</v>
      </c>
      <c r="C22" s="27">
        <v>0</v>
      </c>
    </row>
    <row r="23" spans="1:3" ht="13.5" customHeight="1" x14ac:dyDescent="0.25">
      <c r="A23" s="41">
        <v>43553</v>
      </c>
      <c r="B23" s="42">
        <v>0</v>
      </c>
      <c r="C23" s="27">
        <v>4.4951999999999996</v>
      </c>
    </row>
    <row r="24" spans="1:3" ht="13.5" customHeight="1" x14ac:dyDescent="0.25">
      <c r="A24" s="41">
        <v>43556</v>
      </c>
      <c r="B24" s="42">
        <v>0</v>
      </c>
      <c r="C24" s="27">
        <v>26.9727</v>
      </c>
    </row>
    <row r="25" spans="1:3" ht="13.5" customHeight="1" x14ac:dyDescent="0.25">
      <c r="A25" s="41">
        <v>43557</v>
      </c>
      <c r="B25" s="42">
        <v>0</v>
      </c>
      <c r="C25" s="27">
        <v>8.9907000000000004</v>
      </c>
    </row>
    <row r="26" spans="1:3" ht="13.5" customHeight="1" x14ac:dyDescent="0.25">
      <c r="A26" s="41">
        <v>43558</v>
      </c>
      <c r="B26" s="42">
        <v>0</v>
      </c>
      <c r="C26" s="27">
        <v>17.9817</v>
      </c>
    </row>
    <row r="27" spans="1:3" ht="13.5" customHeight="1" x14ac:dyDescent="0.25">
      <c r="A27" s="41">
        <v>43559</v>
      </c>
      <c r="B27" s="42">
        <v>0</v>
      </c>
      <c r="C27" s="27">
        <v>13.4862</v>
      </c>
    </row>
    <row r="28" spans="1:3" ht="13.5" customHeight="1" x14ac:dyDescent="0.25">
      <c r="A28" s="41">
        <v>43560</v>
      </c>
      <c r="B28" s="42">
        <v>0</v>
      </c>
      <c r="C28" s="27">
        <v>8.9907000000000004</v>
      </c>
    </row>
    <row r="29" spans="1:3" ht="13.5" customHeight="1" x14ac:dyDescent="0.25">
      <c r="A29" s="41">
        <v>43563</v>
      </c>
      <c r="B29" s="42">
        <v>0</v>
      </c>
      <c r="C29" s="27">
        <v>197.80170000000001</v>
      </c>
    </row>
    <row r="30" spans="1:3" ht="13.5" customHeight="1" x14ac:dyDescent="0.25">
      <c r="A30" s="41">
        <v>43564</v>
      </c>
      <c r="B30" s="42">
        <v>0</v>
      </c>
      <c r="C30" s="27">
        <v>44.954699999999995</v>
      </c>
    </row>
    <row r="31" spans="1:3" ht="13.5" customHeight="1" x14ac:dyDescent="0.25">
      <c r="A31" s="41">
        <v>43566</v>
      </c>
      <c r="B31" s="42">
        <v>0</v>
      </c>
      <c r="C31" s="27">
        <v>112.38719999999999</v>
      </c>
    </row>
    <row r="32" spans="1:3" ht="13.5" customHeight="1" x14ac:dyDescent="0.25">
      <c r="A32" s="41">
        <v>43567</v>
      </c>
      <c r="B32" s="42">
        <v>0</v>
      </c>
      <c r="C32" s="27">
        <v>31.4682</v>
      </c>
    </row>
    <row r="33" spans="1:3" ht="13.5" customHeight="1" x14ac:dyDescent="0.25">
      <c r="A33" s="41">
        <v>43570</v>
      </c>
      <c r="B33" s="42">
        <v>0</v>
      </c>
      <c r="C33" s="27">
        <v>134.8647</v>
      </c>
    </row>
    <row r="34" spans="1:3" ht="13.5" customHeight="1" x14ac:dyDescent="0.25">
      <c r="A34" s="41">
        <v>43571</v>
      </c>
      <c r="B34" s="42">
        <v>0</v>
      </c>
      <c r="C34" s="27">
        <v>31.4682</v>
      </c>
    </row>
    <row r="35" spans="1:3" ht="13.5" customHeight="1" x14ac:dyDescent="0.25">
      <c r="A35" s="41">
        <v>43572</v>
      </c>
      <c r="B35" s="42">
        <v>0</v>
      </c>
      <c r="C35" s="27">
        <v>13.4862</v>
      </c>
    </row>
    <row r="36" spans="1:3" ht="13.5" customHeight="1" x14ac:dyDescent="0.25">
      <c r="A36" s="41">
        <v>43574</v>
      </c>
      <c r="B36" s="42">
        <v>0</v>
      </c>
      <c r="C36" s="27">
        <v>71.927700000000002</v>
      </c>
    </row>
    <row r="37" spans="1:3" ht="13.5" customHeight="1" x14ac:dyDescent="0.25">
      <c r="A37" s="41">
        <v>43577</v>
      </c>
      <c r="B37" s="42">
        <v>0</v>
      </c>
      <c r="C37" s="27">
        <v>71.927700000000002</v>
      </c>
    </row>
    <row r="38" spans="1:3" ht="13.5" customHeight="1" x14ac:dyDescent="0.25">
      <c r="A38" s="41">
        <v>43578</v>
      </c>
      <c r="B38" s="42">
        <v>0</v>
      </c>
      <c r="C38" s="27">
        <v>17.9817</v>
      </c>
    </row>
    <row r="39" spans="1:3" ht="13.5" customHeight="1" x14ac:dyDescent="0.25">
      <c r="A39" s="41">
        <v>43579</v>
      </c>
      <c r="B39" s="42">
        <v>0</v>
      </c>
      <c r="C39" s="27">
        <v>17.9817</v>
      </c>
    </row>
    <row r="40" spans="1:3" ht="13.5" customHeight="1" x14ac:dyDescent="0.25">
      <c r="A40" s="41">
        <v>43580</v>
      </c>
      <c r="B40" s="42">
        <v>0</v>
      </c>
      <c r="C40" s="27">
        <v>17.9817</v>
      </c>
    </row>
    <row r="41" spans="1:3" ht="13.5" customHeight="1" x14ac:dyDescent="0.25">
      <c r="A41" s="41">
        <v>43581</v>
      </c>
      <c r="B41" s="42">
        <v>0</v>
      </c>
      <c r="C41" s="27">
        <v>31.4682</v>
      </c>
    </row>
    <row r="42" spans="1:3" ht="13.5" customHeight="1" x14ac:dyDescent="0.25">
      <c r="A42" s="41">
        <v>43584</v>
      </c>
      <c r="B42" s="42">
        <v>0</v>
      </c>
      <c r="C42" s="27">
        <v>121.37819999999999</v>
      </c>
    </row>
    <row r="43" spans="1:3" ht="13.5" customHeight="1" x14ac:dyDescent="0.25">
      <c r="A43" s="41">
        <v>43585</v>
      </c>
      <c r="B43" s="42">
        <v>0</v>
      </c>
      <c r="C43" s="27">
        <f>Main!G10</f>
        <v>0</v>
      </c>
    </row>
    <row r="44" spans="1:3" x14ac:dyDescent="0.25">
      <c r="A44" s="41"/>
      <c r="B44" s="42"/>
      <c r="C44" s="27"/>
    </row>
    <row r="45" spans="1:3" x14ac:dyDescent="0.25">
      <c r="A45" s="41"/>
      <c r="B45" s="42"/>
      <c r="C45" s="27"/>
    </row>
    <row r="46" spans="1:3" x14ac:dyDescent="0.25">
      <c r="A46" s="41"/>
      <c r="B46" s="42"/>
      <c r="C46" s="27"/>
    </row>
    <row r="47" spans="1:3" x14ac:dyDescent="0.25">
      <c r="A47" s="41"/>
      <c r="B47" s="42"/>
      <c r="C47" s="27"/>
    </row>
    <row r="48" spans="1:3" x14ac:dyDescent="0.25">
      <c r="A48" s="41"/>
      <c r="B48" s="42"/>
      <c r="C48" s="27"/>
    </row>
    <row r="49" spans="1:4" x14ac:dyDescent="0.25">
      <c r="A49" s="41"/>
      <c r="B49" s="42"/>
      <c r="C49" s="27"/>
    </row>
    <row r="50" spans="1:4" x14ac:dyDescent="0.25">
      <c r="A50" s="41"/>
      <c r="B50" s="42"/>
      <c r="C50" s="27"/>
    </row>
    <row r="51" spans="1:4" x14ac:dyDescent="0.25">
      <c r="A51" s="41"/>
      <c r="B51" s="42"/>
      <c r="C51" s="27"/>
    </row>
    <row r="52" spans="1:4" x14ac:dyDescent="0.25">
      <c r="B52" s="29"/>
      <c r="C52" s="29"/>
      <c r="D52" s="29"/>
    </row>
    <row r="53" spans="1:4" x14ac:dyDescent="0.25">
      <c r="B53" s="29"/>
      <c r="C53" s="29"/>
      <c r="D53" s="29"/>
    </row>
    <row r="54" spans="1:4" x14ac:dyDescent="0.25">
      <c r="B54" s="29"/>
      <c r="C54" s="29"/>
      <c r="D54" s="29"/>
    </row>
    <row r="55" spans="1:4" x14ac:dyDescent="0.25">
      <c r="B55" s="29"/>
      <c r="C55" s="29"/>
      <c r="D55" s="29"/>
    </row>
    <row r="56" spans="1:4" x14ac:dyDescent="0.25">
      <c r="B56" s="29"/>
      <c r="C56" s="29"/>
      <c r="D56" s="29"/>
    </row>
    <row r="57" spans="1:4" x14ac:dyDescent="0.25">
      <c r="B57" s="29"/>
      <c r="C57" s="29"/>
      <c r="D57" s="29"/>
    </row>
    <row r="58" spans="1:4" x14ac:dyDescent="0.25">
      <c r="B58" s="29"/>
      <c r="C58" s="29"/>
      <c r="D58" s="29"/>
    </row>
    <row r="59" spans="1:4" x14ac:dyDescent="0.25">
      <c r="B59" s="29"/>
      <c r="C59" s="29"/>
      <c r="D59" s="29"/>
    </row>
    <row r="60" spans="1:4" x14ac:dyDescent="0.25">
      <c r="B60" s="29"/>
      <c r="C60" s="29"/>
      <c r="D60" s="29"/>
    </row>
    <row r="61" spans="1:4" x14ac:dyDescent="0.25">
      <c r="B61" s="29"/>
      <c r="C61" s="29"/>
      <c r="D61" s="29"/>
    </row>
    <row r="62" spans="1:4" x14ac:dyDescent="0.25">
      <c r="B62" s="29"/>
      <c r="C62" s="29"/>
      <c r="D62" s="29"/>
    </row>
    <row r="63" spans="1:4" x14ac:dyDescent="0.25">
      <c r="B63" s="29"/>
      <c r="C63" s="29"/>
      <c r="D63" s="29"/>
    </row>
    <row r="64" spans="1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/>
      <c r="D135" s="29"/>
    </row>
    <row r="136" spans="2:4" x14ac:dyDescent="0.25">
      <c r="B136" s="29"/>
      <c r="C136" s="29">
        <f>SUM(C44:C135)</f>
        <v>0</v>
      </c>
      <c r="D136" s="29"/>
    </row>
    <row r="137" spans="2:4" x14ac:dyDescent="0.25">
      <c r="C137" s="29"/>
      <c r="D137" s="29"/>
    </row>
  </sheetData>
  <mergeCells count="2">
    <mergeCell ref="A9:A10"/>
    <mergeCell ref="B9:B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B91C-DBE4-43B6-9171-3B23FAD3AE8D}">
  <dimension ref="A1:E137"/>
  <sheetViews>
    <sheetView topLeftCell="A7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Main!B44</f>
        <v>0</v>
      </c>
    </row>
    <row r="3" spans="1:5" ht="15.75" x14ac:dyDescent="0.25">
      <c r="A3" s="30">
        <f>Main!C44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Main!G44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Main!H44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Main!E44</f>
        <v>0</v>
      </c>
      <c r="C43" s="27">
        <f>Main!F44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0C10-1223-48C6-9725-73AEEF1E259B}">
  <dimension ref="A1:E137"/>
  <sheetViews>
    <sheetView topLeftCell="A7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Main!B43</f>
        <v>0</v>
      </c>
    </row>
    <row r="3" spans="1:5" ht="15.75" x14ac:dyDescent="0.25">
      <c r="A3" s="30">
        <f>Main!C43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Main!G43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Main!H43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Main!E43</f>
        <v>0</v>
      </c>
      <c r="C43" s="27">
        <f>Main!F43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7BD2-BAB8-4E67-9B7B-F047C8D2515E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Main!B42</f>
        <v>0</v>
      </c>
    </row>
    <row r="3" spans="1:5" ht="15.75" x14ac:dyDescent="0.25">
      <c r="A3" s="30">
        <f>Main!C42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Main!G42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Main!H42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Main!E42</f>
        <v>0</v>
      </c>
      <c r="C43" s="27">
        <f>Main!F42</f>
        <v>0</v>
      </c>
      <c r="D43" s="27"/>
      <c r="E43" s="13"/>
    </row>
    <row r="44" spans="1:5" x14ac:dyDescent="0.25">
      <c r="B44" s="29"/>
      <c r="C44" s="27"/>
      <c r="D44" s="29"/>
    </row>
    <row r="45" spans="1:5" x14ac:dyDescent="0.25">
      <c r="B45" s="29"/>
      <c r="C45" s="27"/>
      <c r="D45" s="29"/>
    </row>
    <row r="46" spans="1:5" x14ac:dyDescent="0.25">
      <c r="B46" s="29"/>
      <c r="C46" s="27"/>
      <c r="D46" s="29"/>
    </row>
    <row r="47" spans="1:5" x14ac:dyDescent="0.25">
      <c r="B47" s="29"/>
      <c r="C47" s="27"/>
      <c r="D47" s="29"/>
    </row>
    <row r="48" spans="1:5" x14ac:dyDescent="0.25">
      <c r="B48" s="29"/>
      <c r="C48" s="27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080D-FCCE-4856-9A33-B85A45CC957E}">
  <dimension ref="A1:E137"/>
  <sheetViews>
    <sheetView topLeftCell="A7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Main!B41</f>
        <v>0</v>
      </c>
    </row>
    <row r="3" spans="1:5" ht="15.75" x14ac:dyDescent="0.25">
      <c r="A3" s="30">
        <f>Main!C41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Main!G41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Main!H41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Main!E41</f>
        <v>0</v>
      </c>
      <c r="C43" s="27">
        <f>Main!F41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2E32-A53F-4ECB-A47A-008123BC52A2}">
  <dimension ref="A1:E137"/>
  <sheetViews>
    <sheetView topLeftCell="A76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Main!B40</f>
        <v>0</v>
      </c>
    </row>
    <row r="3" spans="1:5" ht="15.75" x14ac:dyDescent="0.25">
      <c r="A3" s="30">
        <f>Main!C40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Main!G40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Main!H40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Main!E40</f>
        <v>0</v>
      </c>
      <c r="C43" s="27">
        <f>Main!F40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0927-916C-4BBA-83A0-905AFF75B729}">
  <dimension ref="A1:E137"/>
  <sheetViews>
    <sheetView topLeftCell="A4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Main!B39</f>
        <v>0</v>
      </c>
    </row>
    <row r="3" spans="1:5" ht="15.75" x14ac:dyDescent="0.25">
      <c r="A3" s="30">
        <f>Main!C39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Main!G39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Main!H39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Main!E39</f>
        <v>0</v>
      </c>
      <c r="C43" s="27">
        <f>Main!F39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2B98-A7DB-45F1-98F0-41EC16C7485B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Main!B38</f>
        <v>Empire Zeus#9767</v>
      </c>
    </row>
    <row r="3" spans="1:5" ht="15.75" x14ac:dyDescent="0.25">
      <c r="A3" s="30" t="str">
        <f>Main!C38</f>
        <v>VNhN8w1jNx5XCFBUEdVuUDpfceJt7sefzs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95000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Main!G38</f>
        <v>106688.72399800131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Main!H38</f>
        <v>0.72068004989376722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95000</v>
      </c>
      <c r="C38" s="27">
        <v>406.37073580945213</v>
      </c>
      <c r="D38" s="27"/>
      <c r="E38" s="13"/>
    </row>
    <row r="39" spans="1:5" s="28" customFormat="1" ht="13.5" customHeight="1" x14ac:dyDescent="0.25">
      <c r="A39" s="41">
        <v>43579</v>
      </c>
      <c r="B39" s="27">
        <v>5000</v>
      </c>
      <c r="C39" s="27">
        <v>412.52660670933864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411.78761043301802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720.63347084137195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2776.3655742081382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Main!E38</f>
        <v>0</v>
      </c>
      <c r="C43" s="27">
        <f>Main!F38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F58A-8C92-4E6E-ACAC-641842FC182E}">
  <dimension ref="A1:E137"/>
  <sheetViews>
    <sheetView topLeftCell="A1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Main!B37</f>
        <v>nhor32290#5530</v>
      </c>
    </row>
    <row r="3" spans="1:5" ht="15.75" x14ac:dyDescent="0.25">
      <c r="A3" s="30" t="str">
        <f>Main!C37</f>
        <v>VVbqAHBKBNdznPHFTxndqUDSK28qFvegXV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Main!G37</f>
        <v>575.16196854500936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Main!H37</f>
        <v>3.8852068021338411E-3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200</v>
      </c>
      <c r="C24" s="27">
        <v>11.680717347094243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3.8812072009855632</v>
      </c>
      <c r="D25" s="27"/>
      <c r="E25" s="13"/>
    </row>
    <row r="26" spans="1:5" s="28" customFormat="1" ht="13.5" customHeight="1" x14ac:dyDescent="0.25">
      <c r="A26" s="41">
        <v>43558</v>
      </c>
      <c r="B26" s="27">
        <v>5</v>
      </c>
      <c r="C26" s="27">
        <v>7.9401386521795994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5.9550708715541099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3.9700030909286181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87.143192834523845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19.727560452193785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49.13754903752853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13.758419291723213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58.82089246169032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13.724774593818569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5.863216627501691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31.27105386379808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31.20688158192219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2.3487402010526321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2.2655863868493862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2.261527836742959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3.9577020121676356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15.247734200754628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Main!E37</f>
        <v>0</v>
      </c>
      <c r="C43" s="27">
        <f>Main!F37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EF4B-7262-4025-ACD4-4E2AD75B1DA8}">
  <dimension ref="A1:E137"/>
  <sheetViews>
    <sheetView topLeftCell="A1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Main!B36</f>
        <v>PewwwDiePie</v>
      </c>
    </row>
    <row r="3" spans="1:5" ht="15.75" x14ac:dyDescent="0.25">
      <c r="A3" s="30" t="str">
        <f>Main!C36</f>
        <v>VGw5B3Jrt8jzUjKxsn5J7Mt1nqpg32z8i8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Main!G36</f>
        <v>146.69798294721406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Main!H36</f>
        <v>9.9094173880731585E-4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1.6457183386421708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0.54850829020935488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3.048330042008971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1.0128830412088548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2.025172713596771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1.5188710883903513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1.012569463183931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22.22631417849799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5.0316145452506325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12.532781590219413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3.509154758169458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15.002567539563767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3.5005735069925672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1.4954431966580135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7.9758412018403009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7.9594737352358473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0.59905812415427795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0.57784932126899291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0.57681416743952607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1.0094320105340704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3.8890120941487685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Main!E36</f>
        <v>0</v>
      </c>
      <c r="C43" s="27">
        <f>Main!F36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6187-A2A2-4C42-BE60-9BA467A296C6}">
  <dimension ref="A1:E137"/>
  <sheetViews>
    <sheetView topLeftCell="A16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Main!B35</f>
        <v>dgreat18</v>
      </c>
    </row>
    <row r="3" spans="1:5" ht="15.75" x14ac:dyDescent="0.25">
      <c r="A3" s="30" t="str">
        <f>Main!C35</f>
        <v xml:space="preserve"> VDGzvUdv7eEgdpiuK7u73j1xY7gBM3rbFD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Main!G35</f>
        <v>1687.6232156235881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Main!H35</f>
        <v>1.1399858744774866E-2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1.6457183386421708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1</v>
      </c>
      <c r="C23" s="27">
        <v>0.55912888583381248</v>
      </c>
      <c r="D23" s="27"/>
      <c r="E23" s="13"/>
    </row>
    <row r="24" spans="1:5" s="28" customFormat="1" ht="13.5" customHeight="1" x14ac:dyDescent="0.25">
      <c r="A24" s="41">
        <v>43556</v>
      </c>
      <c r="B24" s="27">
        <v>500</v>
      </c>
      <c r="C24" s="27">
        <v>32.309147277357781</v>
      </c>
      <c r="D24" s="27"/>
      <c r="E24" s="13"/>
    </row>
    <row r="25" spans="1:5" s="28" customFormat="1" ht="13.5" customHeight="1" x14ac:dyDescent="0.25">
      <c r="A25" s="41">
        <v>43557</v>
      </c>
      <c r="B25" s="27">
        <v>50</v>
      </c>
      <c r="C25" s="27">
        <v>11.652272926414833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23.29771969900311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17.473192601628089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11.648665504253062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255.69297581190276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57.884023679383205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144.17794125775239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40.369546452685036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172.59052077654687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40.270827176425932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17.203676598842716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91.754600206031355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91.566307796908333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6.891603943828299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6.6476164846573669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6.6357080071224139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11.612572043228925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44.739450155139373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Main!E35</f>
        <v>0</v>
      </c>
      <c r="C43" s="27">
        <f>Main!F35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AFAE-99C2-47D3-B839-78854FBF6ACE}">
  <dimension ref="A1:E137"/>
  <sheetViews>
    <sheetView topLeftCell="A2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Main!B61</f>
        <v>0</v>
      </c>
    </row>
    <row r="3" spans="1:5" ht="15.75" x14ac:dyDescent="0.25">
      <c r="A3" s="30">
        <f>Main!C61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Main!G61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Main!H61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Main!E61</f>
        <v>0</v>
      </c>
      <c r="C43" s="27">
        <f>Main!F61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FE04-9D18-4472-A827-C497C9819936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Main!B34</f>
        <v xml:space="preserve">Falak58 </v>
      </c>
    </row>
    <row r="3" spans="1:5" ht="15.75" x14ac:dyDescent="0.25">
      <c r="A3" s="30" t="str">
        <f>Main!C34</f>
        <v>VVcnJRpKzeVmZDqRvRVgzekRHfTGyQAznK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Main!G34</f>
        <v>146.69798294721406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Main!H34</f>
        <v>9.9094173880731585E-4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1.6457183386421708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0.54850829020935488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3.048330042008971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1.0128830412088548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2.025172713596771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1.5188710883903513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1.012569463183931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22.22631417849799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5.0316145452506325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12.532781590219413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3.509154758169458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15.002567539563767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3.5005735069925672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1.4954431966580135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7.9758412018403009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7.9594737352358473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0.59905812415427795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0.57784932126899291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0.57681416743952607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1.0094320105340704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3.8890120941487685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Main!E34</f>
        <v>0</v>
      </c>
      <c r="C43" s="27">
        <f>Main!F34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7A8F-DFB3-4952-AE4D-D0E4393E1040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Main!B33</f>
        <v xml:space="preserve">famfam88 </v>
      </c>
    </row>
    <row r="3" spans="1:5" ht="15.75" x14ac:dyDescent="0.25">
      <c r="A3" s="30" t="str">
        <f>Main!C33</f>
        <v>VSnHMJcKFAEBRzcxbMT6LLPnyADDT9PABu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Main!G33</f>
        <v>146.69798294721406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Main!H33</f>
        <v>9.9094173880731585E-4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1.6457183386421708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0.54850829020935488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3.048330042008971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1.0128830412088548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2.025172713596771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1.5188710883903513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1.012569463183931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22.22631417849799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5.0316145452506325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12.532781590219413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3.509154758169458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15.002567539563767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3.5005735069925672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1.4954431966580135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7.9758412018403009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7.9594737352358473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0.59905812415427795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0.57784932126899291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0.57681416743952607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1.0094320105340704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3.8890120941487685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Main!E33</f>
        <v>0</v>
      </c>
      <c r="C43" s="27">
        <f>Main!F33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DE02-E04E-44D6-BAF3-40F41CCB19C5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Main!B32</f>
        <v xml:space="preserve">Macchachanh </v>
      </c>
    </row>
    <row r="3" spans="1:5" ht="15.75" x14ac:dyDescent="0.25">
      <c r="A3" s="30" t="str">
        <f>Main!C32</f>
        <v>VVdtBPPmDECgPsypkEraQGhQqZrBW5aSFw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Main!G32</f>
        <v>146.69798294721406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Main!H32</f>
        <v>9.9094173880731585E-4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1.6457183386421708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0.54850829020935488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3.048330042008971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1.0128830412088548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2.025172713596771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1.5188710883903513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1.012569463183931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22.22631417849799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5.0316145452506325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12.532781590219413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3.509154758169458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15.002567539563767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3.5005735069925672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1.4954431966580135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7.9758412018403009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7.9594737352358473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0.59905812415427795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0.57784932126899291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0.57681416743952607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1.0094320105340704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3.8890120941487685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Main!E32</f>
        <v>0</v>
      </c>
      <c r="C43" s="27">
        <f>Main!F32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287-6FEA-4053-A037-C369B0AD4E92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Main!B31</f>
        <v xml:space="preserve">Sakib132519 </v>
      </c>
    </row>
    <row r="3" spans="1:5" ht="15.75" x14ac:dyDescent="0.25">
      <c r="A3" s="30" t="str">
        <f>Main!C31</f>
        <v>VVzQX4mTjzWwZ9gnTdwTv43RxsbUhF8dku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Main!G31</f>
        <v>160.7510681658504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Main!H31</f>
        <v>1.0858700290427294E-3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1.6457183386421708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0.54850829020935488</v>
      </c>
      <c r="D23" s="27"/>
      <c r="E23" s="13"/>
    </row>
    <row r="24" spans="1:5" s="28" customFormat="1" ht="13.5" customHeight="1" x14ac:dyDescent="0.25">
      <c r="A24" s="41">
        <v>43556</v>
      </c>
      <c r="B24" s="27">
        <v>5</v>
      </c>
      <c r="C24" s="27">
        <v>3.3403479756863268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1.1099132212334941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2.219176231265267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1.664372917471076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1.1095696036768845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24.355506966097597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5.5136232720998679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13.733372383463548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3.845317872829892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16.439754035902308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3.8359145718084933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1.6387007265848363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8.7398951707357302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8.7219597657153241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0.65644551763115855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0.63320499550649312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0.63207067804377359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1.1061315955008186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4.2615640357459856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Main!E31</f>
        <v>0</v>
      </c>
      <c r="C43" s="27">
        <f>Main!F31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29BE-EB01-4489-A0F2-76F170B5E025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Main!B30</f>
        <v>Driek</v>
      </c>
    </row>
    <row r="3" spans="1:5" ht="15.75" x14ac:dyDescent="0.25">
      <c r="A3" s="30" t="str">
        <f>Main!C30</f>
        <v>VVRnPigJ9g6TjwNBPXSdF92b6VX2eTPmaE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Main!G30</f>
        <v>1558.9969159181226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Main!H30</f>
        <v>1.0530990839942465E-2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302</v>
      </c>
      <c r="C19" s="27">
        <v>118.72623806208672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14.84049089738056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14.336403071019586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4.7782392354727774</v>
      </c>
      <c r="D23" s="27"/>
      <c r="E23" s="13"/>
    </row>
    <row r="24" spans="1:5" s="28" customFormat="1" ht="13.5" customHeight="1" x14ac:dyDescent="0.25">
      <c r="A24" s="41">
        <v>43556</v>
      </c>
      <c r="B24" s="27">
        <v>100</v>
      </c>
      <c r="C24" s="27">
        <v>32.395381577281576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10.764166662049945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21.522027442156183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16.141430815240316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10.760834188324441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236.20471502306813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53.472252314178625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133.18906950518874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37.292683481777111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159.43611531079628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37.201488334777004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15.892456628796863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84.761300637623137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84.587359391498978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6.366343621427081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6.1409522586816774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6.1299514146672074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10.727491678041039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41.329524366588103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Main!E30</f>
        <v>0</v>
      </c>
      <c r="C43" s="27">
        <f>Main!F30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631C-53FD-4389-AFA5-73CED3E88155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Main!B29</f>
        <v>Coincabin</v>
      </c>
    </row>
    <row r="3" spans="1:5" ht="15.75" x14ac:dyDescent="0.25">
      <c r="A3" s="30" t="str">
        <f>Main!C29</f>
        <v>VC5yEx4qxibTe14kfmTZMfPdeGRGr7sVXc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Main!G29</f>
        <v>1307.8207742569691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Main!H29</f>
        <v>8.8343013724793886E-3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244</v>
      </c>
      <c r="C19" s="27">
        <v>95.924510222348204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11.990330393910119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11.583054136850262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3.8605641505144299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21.455051617586783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7.128971480198504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14.253766654516065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10.690265539750669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7.126764424985268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156.43539623226008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35.413996614686482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88.209436716008852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24.6984727483798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105.59252329040471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24.638075355575726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10.525373084051459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56.136337706524344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56.02113861849638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4.2163488856325495</v>
      </c>
      <c r="D38" s="27"/>
      <c r="E38" s="13"/>
    </row>
    <row r="39" spans="1:5" s="28" customFormat="1" ht="13.5" customHeight="1" x14ac:dyDescent="0.25">
      <c r="A39" s="41">
        <v>43579</v>
      </c>
      <c r="B39" s="27">
        <v>10</v>
      </c>
      <c r="C39" s="27">
        <v>4.1081607362996886</v>
      </c>
      <c r="D39" s="27"/>
      <c r="E39" s="13"/>
    </row>
    <row r="40" spans="1:5" s="28" customFormat="1" ht="13.5" customHeight="1" x14ac:dyDescent="0.25">
      <c r="A40" s="41">
        <v>43580</v>
      </c>
      <c r="B40" s="27">
        <v>255</v>
      </c>
      <c r="C40" s="27">
        <v>5.1423307662968529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8.9991431855710324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34.670761696120174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Main!E29</f>
        <v>0</v>
      </c>
      <c r="C43" s="27">
        <f>Main!F29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6FE2-E2DB-41D9-93B3-C7B4AD2E2695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Main!B28</f>
        <v>Sroyce</v>
      </c>
    </row>
    <row r="3" spans="1:5" ht="15.75" x14ac:dyDescent="0.25">
      <c r="A3" s="30" t="str">
        <f>Main!C28</f>
        <v>VFVzcgu9QW4hPSJnbPpEg75CHC9TihP7m5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Main!G28</f>
        <v>11697.032243780752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Main!H28</f>
        <v>7.9013202756224157E-2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1500</v>
      </c>
      <c r="C17" s="27">
        <v>875.23571587867968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388.99184879571811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1086.7097347725655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135.83607288688353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131.22212101720206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43.73556491822044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243.06002083133362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80.762702759599776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161.47809297889373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121.10789622404764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80.737699469201488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1772.2255506392407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401.19813777705798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999.30719850325204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279.80409498537227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1196.236735667459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279.1198649115056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119.23986232547954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635.95742650920192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634.65235890857798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47.766179557170766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46.075085745128135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45.992547270656381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80.487533215572981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310.09219723273191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Main!E28</f>
        <v>0</v>
      </c>
      <c r="C43" s="27">
        <f>Main!F28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Main!B26</f>
        <v>WhiteWhale#6020</v>
      </c>
    </row>
    <row r="3" spans="1:5" ht="15.6" x14ac:dyDescent="0.3">
      <c r="A3" s="30" t="str">
        <f>Main!C26</f>
        <v>VVy3Rk6z4UFrS7pEgdC1K8bPZmja3fwTj3</v>
      </c>
    </row>
    <row r="4" spans="1:5" ht="15.6" x14ac:dyDescent="0.3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Main!G26</f>
        <v>389.90107479269165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Main!H26</f>
        <v>2.6337734252074715E-3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50</v>
      </c>
      <c r="C17" s="27">
        <v>29.174523862622653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12.966394959857267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36.223657825752177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4.5278690962294501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4.3740707005734016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1.457852163940681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8.1020006943777876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2.6920900919866591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5.3826030992964577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4.0369298741349207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2.6912566489733822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59.074185021308026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13.373271259235267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33.310239950108397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9.3268031661790758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39.874557855581955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9.3039954970501828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3.9746620775159833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21.198580883640062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21.155078630285928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1.5922059852390253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1.5358361915042709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1.5330849090218792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2.6829177738524326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10.336406574424396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Main!E26</f>
        <v>0</v>
      </c>
      <c r="C43" s="27">
        <f>Main!F26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Main!B27</f>
        <v>Cmoney</v>
      </c>
    </row>
    <row r="3" spans="1:5" ht="15.6" x14ac:dyDescent="0.3">
      <c r="A3" s="30" t="str">
        <f>Main!C27</f>
        <v>VWgwX1Bs9gGFBav8y6d75bi2PtJJo1Yofp</v>
      </c>
    </row>
    <row r="4" spans="1:5" ht="15.6" x14ac:dyDescent="0.3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Main!G27</f>
        <v>15596.042991707669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Main!H27</f>
        <v>0.10535093700829888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2000</v>
      </c>
      <c r="C17" s="27">
        <v>1166.9809545049063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518.65579839429074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1448.9463130300874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181.11476384917805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174.96282802293609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58.314086557627256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324.08002777511155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107.68360367946639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215.30412397185833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161.47719496539688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107.65026595893531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2362.9674008523211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534.93085036941079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1332.4095980043362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373.07212664716315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1594.9823142232785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372.15981988200747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158.98648310063939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847.94323534560272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846.20314521143723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63.688239409561028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61.433447660170849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61.323396360875179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107.31671095409733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413.45626297697595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Main!E27</f>
        <v>0</v>
      </c>
      <c r="C43" s="27">
        <f>Main!F27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7"/>
  <sheetViews>
    <sheetView topLeftCell="A7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Main!B25</f>
        <v>hsyn#4147</v>
      </c>
    </row>
    <row r="3" spans="1:5" ht="15.6" x14ac:dyDescent="0.3">
      <c r="A3" s="30" t="str">
        <f>Main!C25</f>
        <v>VYoAwpEmAcHzVY35ybJRveQgT8UozjCui8</v>
      </c>
    </row>
    <row r="4" spans="1:5" ht="15.6" x14ac:dyDescent="0.3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Main!G25</f>
        <v>2339.4064487561504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Main!H25</f>
        <v>1.5802640551244831E-2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300</v>
      </c>
      <c r="C17" s="27">
        <v>175.04714317573595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77.798369759143625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217.34194695451311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27.167214577376708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26.244424203440413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8.7471129836440884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48.612004166266736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16.152540551919959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32.295618595778755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24.221579244809529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16.147539893840296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354.44511012784812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80.239627555411616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199.86143970065041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55.960818997074462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239.24734713349179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55.823972982301115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23.847972465095907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127.19148530184039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126.93047178171558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9.5532359114341521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9.215017149025627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9.1985094541312762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16.097506643114599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62.018439446546388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Main!E25</f>
        <v>0</v>
      </c>
      <c r="C43" s="27">
        <f>Main!F25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107B-8643-44F4-B0EC-3508DA256979}">
  <dimension ref="A1:E137"/>
  <sheetViews>
    <sheetView topLeftCell="A100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Main!B60</f>
        <v>0</v>
      </c>
    </row>
    <row r="3" spans="1:5" ht="15.75" x14ac:dyDescent="0.25">
      <c r="A3" s="30">
        <f>Main!C60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Main!G60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Main!H60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Main!E60</f>
        <v>0</v>
      </c>
      <c r="C43" s="27">
        <f>Main!F60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Main!B24</f>
        <v>aik6#9721</v>
      </c>
    </row>
    <row r="3" spans="1:5" ht="15.6" x14ac:dyDescent="0.3">
      <c r="A3" s="30" t="str">
        <f>Main!C24</f>
        <v>VRdGjdyzbc8L6ZFYAdU9LPB8gs89BVy1zR</v>
      </c>
    </row>
    <row r="4" spans="1:5" ht="15.6" x14ac:dyDescent="0.3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Main!G24</f>
        <v>5130.9859162778848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Main!H24</f>
        <v>3.4659700178030405E-2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434</v>
      </c>
      <c r="C17" s="27">
        <v>253.23486712756466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112.54830825156108</v>
      </c>
      <c r="D18" s="27"/>
      <c r="E18" s="13"/>
    </row>
    <row r="19" spans="1:5" s="28" customFormat="1" ht="13.5" customHeight="1" x14ac:dyDescent="0.25">
      <c r="A19" s="41">
        <v>43549</v>
      </c>
      <c r="B19" s="27">
        <v>64.38</v>
      </c>
      <c r="C19" s="27">
        <v>339.73126782963868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42.465581914123824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41.023150997905084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13.672776127308881</v>
      </c>
      <c r="D23" s="27"/>
      <c r="E23" s="13"/>
    </row>
    <row r="24" spans="1:5" s="28" customFormat="1" ht="13.5" customHeight="1" x14ac:dyDescent="0.25">
      <c r="A24" s="41">
        <v>43556</v>
      </c>
      <c r="B24" s="27">
        <v>197.07</v>
      </c>
      <c r="C24" s="27">
        <v>87.495928992782439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29.072686169243443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58.128340929319279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43.596013249080222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29.063685568841152</v>
      </c>
      <c r="D28" s="27"/>
      <c r="E28" s="13"/>
    </row>
    <row r="29" spans="1:5" s="28" customFormat="1" ht="13.5" customHeight="1" x14ac:dyDescent="0.25">
      <c r="A29" s="41">
        <v>43563</v>
      </c>
      <c r="B29" s="27">
        <v>40</v>
      </c>
      <c r="C29" s="27">
        <v>652.57947140472015</v>
      </c>
      <c r="D29" s="27"/>
      <c r="E29" s="13"/>
    </row>
    <row r="30" spans="1:5" s="28" customFormat="1" ht="13.5" customHeight="1" x14ac:dyDescent="0.25">
      <c r="A30" s="41">
        <v>43564</v>
      </c>
      <c r="B30" s="27">
        <v>94</v>
      </c>
      <c r="C30" s="27">
        <v>153.42739531566201</v>
      </c>
      <c r="D30" s="27"/>
      <c r="E30" s="13"/>
    </row>
    <row r="31" spans="1:5" s="28" customFormat="1" ht="13.5" customHeight="1" x14ac:dyDescent="0.25">
      <c r="A31" s="41">
        <v>43566</v>
      </c>
      <c r="B31" s="27">
        <v>94</v>
      </c>
      <c r="C31" s="27">
        <v>395.53470814485848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110.74895809170471</v>
      </c>
      <c r="D32" s="27"/>
      <c r="E32" s="13"/>
    </row>
    <row r="33" spans="1:5" s="28" customFormat="1" ht="13.5" customHeight="1" x14ac:dyDescent="0.25">
      <c r="A33" s="41">
        <v>43570</v>
      </c>
      <c r="B33" s="27">
        <v>74</v>
      </c>
      <c r="C33" s="27">
        <v>484.14460511880304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112.96624886126256</v>
      </c>
      <c r="D34" s="27"/>
      <c r="E34" s="13"/>
    </row>
    <row r="35" spans="1:5" s="28" customFormat="1" ht="13.5" customHeight="1" x14ac:dyDescent="0.25">
      <c r="A35" s="41">
        <v>43572</v>
      </c>
      <c r="B35" s="27">
        <v>114</v>
      </c>
      <c r="C35" s="27">
        <v>49.649495080285007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264.80209304965211</v>
      </c>
      <c r="D36" s="27"/>
      <c r="E36" s="13"/>
    </row>
    <row r="37" spans="1:5" s="28" customFormat="1" ht="13.5" customHeight="1" x14ac:dyDescent="0.25">
      <c r="A37" s="41">
        <v>43577</v>
      </c>
      <c r="B37" s="27">
        <v>79.2</v>
      </c>
      <c r="C37" s="27">
        <v>269.03124703605829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20.248242477997415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19.531382183187848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19.496393849174908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34.118933188998028</v>
      </c>
      <c r="D41" s="27"/>
      <c r="E41" s="13"/>
    </row>
    <row r="42" spans="1:5" s="28" customFormat="1" ht="13.5" customHeight="1" x14ac:dyDescent="0.25">
      <c r="A42" s="41">
        <v>43584</v>
      </c>
      <c r="B42" s="27">
        <v>168</v>
      </c>
      <c r="C42" s="27">
        <v>136.02413531815131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Main!E24</f>
        <v>0</v>
      </c>
      <c r="C43" s="27">
        <f>Main!F24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9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Main!B22</f>
        <v>bogia#0137</v>
      </c>
    </row>
    <row r="3" spans="1:5" ht="15.6" x14ac:dyDescent="0.3">
      <c r="A3" s="30" t="str">
        <f>Main!C22</f>
        <v>VZNKUg7kzByi4PfXxR6Lchcb6tmCYjd1Q5</v>
      </c>
    </row>
    <row r="4" spans="1:5" ht="15.6" x14ac:dyDescent="0.3">
      <c r="A4" s="31"/>
    </row>
    <row r="5" spans="1:5" ht="15.6" x14ac:dyDescent="0.3">
      <c r="A5" s="31"/>
    </row>
    <row r="6" spans="1:5" ht="15.6" x14ac:dyDescent="0.3">
      <c r="A6" s="23"/>
      <c r="B6" s="32">
        <f>Main!E3</f>
        <v>43585</v>
      </c>
      <c r="C6" s="2"/>
    </row>
    <row r="7" spans="1:5" ht="14.4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Main!G22</f>
        <v>817.66076211263339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Main!H22</f>
        <v>5.5232809687230646E-3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50</v>
      </c>
      <c r="C17" s="27">
        <v>29.174523862622653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12.966394959857267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36.223657825752177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4.5278690962294501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6.0197890392155724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2.0063604541500357</v>
      </c>
      <c r="D23" s="27"/>
      <c r="E23" s="13"/>
    </row>
    <row r="24" spans="1:5" s="28" customFormat="1" ht="13.5" customHeight="1" x14ac:dyDescent="0.25">
      <c r="A24" s="41">
        <v>43556</v>
      </c>
      <c r="B24" s="27">
        <v>100</v>
      </c>
      <c r="C24" s="27">
        <v>16.990689409933879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5.6455767336882969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11.287846166263142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8.4658375441397649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5.6438289220163851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123.88435495179814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28.045060341470606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69.854837405210546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19.559220217557215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83.620855321916537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19.511390300361281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8.3352558727104569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44.455501463388963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44.364272975111341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3.3390119789309192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3.2207989975232691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3.2150292885463561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5.6263414837214736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21.676457500517529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Main!E22</f>
        <v>0</v>
      </c>
      <c r="C43" s="27">
        <f>Main!F22</f>
        <v>0</v>
      </c>
      <c r="D43" s="27"/>
      <c r="E43" s="13"/>
    </row>
    <row r="44" spans="1:5" s="28" customFormat="1" x14ac:dyDescent="0.25">
      <c r="A44" s="41"/>
      <c r="B44" s="27"/>
      <c r="C44" s="27"/>
      <c r="D44" s="27"/>
      <c r="E44" s="13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/>
      <c r="C135" s="29"/>
      <c r="D135" s="29"/>
    </row>
    <row r="136" spans="2:4" x14ac:dyDescent="0.25">
      <c r="B136" s="29"/>
      <c r="C136" s="29"/>
      <c r="D136" s="29"/>
    </row>
    <row r="137" spans="2:4" x14ac:dyDescent="0.25">
      <c r="B137" s="29">
        <f>SUM(B43:B136)</f>
        <v>0</v>
      </c>
      <c r="C137" s="29">
        <f>SUM(C43:C136)</f>
        <v>0</v>
      </c>
      <c r="D137" s="29">
        <f>SUM(D43:D136)</f>
        <v>0</v>
      </c>
    </row>
    <row r="138" spans="2:4" x14ac:dyDescent="0.25">
      <c r="B138" s="29"/>
      <c r="C138" s="29"/>
      <c r="D138" s="29"/>
    </row>
    <row r="139" spans="2:4" x14ac:dyDescent="0.25">
      <c r="B139" s="29"/>
      <c r="C139" s="29"/>
      <c r="D139" s="2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9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Main!B21</f>
        <v>Kil0meter</v>
      </c>
    </row>
    <row r="3" spans="1:5" ht="15.6" x14ac:dyDescent="0.3">
      <c r="A3" s="30" t="str">
        <f>Main!C21</f>
        <v>VZcR6YNRqk9msAiyymPMnjwhjfzWpHZD1q</v>
      </c>
    </row>
    <row r="4" spans="1:5" ht="15.6" x14ac:dyDescent="0.3">
      <c r="A4" s="31"/>
    </row>
    <row r="5" spans="1:5" ht="15.6" x14ac:dyDescent="0.3">
      <c r="A5" s="31"/>
    </row>
    <row r="6" spans="1:5" ht="15.6" x14ac:dyDescent="0.3">
      <c r="A6" s="23"/>
      <c r="B6" s="32">
        <f>Main!E3</f>
        <v>43585</v>
      </c>
      <c r="C6" s="2"/>
    </row>
    <row r="7" spans="1:5" ht="14.4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Main!G21</f>
        <v>536.59905773990556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Main!H21</f>
        <v>3.6247151640147863E-3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50</v>
      </c>
      <c r="C17" s="27">
        <v>29.174523862622653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12.966394959857267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36.223657825752177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4.5278690962294501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6.0197890392155724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2.0063604541500357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11.150330736386758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3.7049731331955136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7.4077758128932292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5.5558009625252716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3.7038261121573126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81.300499199805998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18.4048858044859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45.843021540327811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12.835957924348534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54.877125395145718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12.804569004042749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5.4701052741739966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29.174422085480362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29.114552365521771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2.1912641093933027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2.1136855127732632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2.1098990764614047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3.6923497843865021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14.225418668573161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Main!E21</f>
        <v>0</v>
      </c>
      <c r="C43" s="27">
        <f>Main!F21</f>
        <v>0</v>
      </c>
      <c r="D43" s="27"/>
      <c r="E43" s="13"/>
    </row>
    <row r="44" spans="1:5" s="28" customFormat="1" x14ac:dyDescent="0.25">
      <c r="A44" s="41"/>
      <c r="B44" s="27"/>
      <c r="C44" s="27"/>
      <c r="D44" s="27"/>
      <c r="E44" s="13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/>
      <c r="C135" s="29"/>
      <c r="D135" s="29"/>
    </row>
    <row r="136" spans="2:4" x14ac:dyDescent="0.25">
      <c r="B136" s="29"/>
      <c r="C136" s="29"/>
      <c r="D136" s="29"/>
    </row>
    <row r="137" spans="2:4" x14ac:dyDescent="0.25">
      <c r="B137" s="29">
        <f>SUM(B43:B136)</f>
        <v>0</v>
      </c>
      <c r="C137" s="29">
        <f>SUM(C43:C136)</f>
        <v>0</v>
      </c>
      <c r="D137" s="29">
        <f>SUM(D43:D136)</f>
        <v>0</v>
      </c>
    </row>
    <row r="138" spans="2:4" x14ac:dyDescent="0.25">
      <c r="B138" s="29"/>
      <c r="C138" s="29"/>
      <c r="D138" s="29"/>
    </row>
    <row r="139" spans="2:4" x14ac:dyDescent="0.25">
      <c r="B139" s="29"/>
      <c r="C139" s="29"/>
      <c r="D139" s="2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9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1" x14ac:dyDescent="0.4">
      <c r="A1" s="22" t="s">
        <v>13</v>
      </c>
    </row>
    <row r="2" spans="1:5" ht="15.6" x14ac:dyDescent="0.25">
      <c r="A2" s="33" t="str">
        <f>Main!B23</f>
        <v>wzpurdy#0061</v>
      </c>
    </row>
    <row r="3" spans="1:5" ht="15.6" x14ac:dyDescent="0.3">
      <c r="A3" s="30" t="str">
        <f>Main!C23</f>
        <v>VTAY9CA6E2ygRqLhtskWhUS9j7gZb4iP8q</v>
      </c>
    </row>
    <row r="4" spans="1:5" ht="15.6" x14ac:dyDescent="0.3">
      <c r="A4" s="31"/>
    </row>
    <row r="5" spans="1:5" ht="15.6" x14ac:dyDescent="0.3">
      <c r="A5" s="31"/>
    </row>
    <row r="6" spans="1:5" ht="15.6" x14ac:dyDescent="0.3">
      <c r="A6" s="23"/>
      <c r="B6" s="32">
        <f>Main!E3</f>
        <v>43585</v>
      </c>
      <c r="C6" s="2"/>
    </row>
    <row r="7" spans="1:5" ht="14.4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Main!G23</f>
        <v>389.90107479269165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Main!H23</f>
        <v>2.6337734252074715E-3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50</v>
      </c>
      <c r="C17" s="27">
        <v>29.174523862622653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12.966394959857267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36.223657825752177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4.5278690962294501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4.3740707005734016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1.457852163940681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8.1020006943777876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2.6920900919866591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5.3826030992964577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4.0369298741349207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2.6912566489733822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59.074185021308026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13.373271259235267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33.310239950108397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9.3268031661790758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39.874557855581955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9.3039954970501828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3.9746620775159833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21.198580883640062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21.155078630285928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1.5922059852390253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1.5358361915042709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1.5330849090218792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2.6829177738524326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10.336406574424396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Main!E23</f>
        <v>0</v>
      </c>
      <c r="C43" s="27">
        <f>Main!F23</f>
        <v>0</v>
      </c>
      <c r="D43" s="27"/>
      <c r="E43" s="13"/>
    </row>
    <row r="44" spans="1:5" s="28" customFormat="1" x14ac:dyDescent="0.25">
      <c r="A44" s="41"/>
      <c r="B44" s="27"/>
      <c r="C44" s="27"/>
      <c r="D44" s="27"/>
      <c r="E44" s="13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/>
      <c r="C135" s="29"/>
      <c r="D135" s="29"/>
    </row>
    <row r="136" spans="2:4" x14ac:dyDescent="0.25">
      <c r="B136" s="29"/>
      <c r="C136" s="29"/>
      <c r="D136" s="29"/>
    </row>
    <row r="137" spans="2:4" x14ac:dyDescent="0.25">
      <c r="B137" s="29">
        <f>SUM(B43:B136)</f>
        <v>0</v>
      </c>
      <c r="C137" s="29">
        <f>SUM(C43:C136)</f>
        <v>0</v>
      </c>
      <c r="D137" s="29">
        <f>SUM(D43:D136)</f>
        <v>0</v>
      </c>
    </row>
    <row r="138" spans="2:4" x14ac:dyDescent="0.25">
      <c r="B138" s="29"/>
      <c r="C138" s="29"/>
      <c r="D138" s="29"/>
    </row>
    <row r="139" spans="2:4" x14ac:dyDescent="0.25">
      <c r="B139" s="29"/>
      <c r="C139" s="29"/>
      <c r="D139" s="2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139"/>
  <sheetViews>
    <sheetView workbookViewId="0">
      <selection activeCell="A44" sqref="A44"/>
    </sheetView>
  </sheetViews>
  <sheetFormatPr defaultColWidth="8.85546875" defaultRowHeight="15" x14ac:dyDescent="0.25"/>
  <cols>
    <col min="1" max="1" width="21.4257812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 t="str">
        <f>Main!B20</f>
        <v>Pegasus24#8067</v>
      </c>
    </row>
    <row r="3" spans="1:5" ht="15.75" x14ac:dyDescent="0.25">
      <c r="A3" s="30" t="str">
        <f>Main!C20</f>
        <v>VCQSvhfmse7vwAmm6xT2ipN7BcaCuYEdCG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Main!G20</f>
        <v>536.59905773990556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Main!H20</f>
        <v>3.6247151640147863E-3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50</v>
      </c>
      <c r="C17" s="27">
        <v>29.174523862622653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12.966394959857267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36.223657825752177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4.5278690962294501</v>
      </c>
      <c r="D20" s="27"/>
      <c r="E20" s="13"/>
    </row>
    <row r="21" spans="1:5" s="28" customFormat="1" ht="13.5" customHeight="1" x14ac:dyDescent="0.25">
      <c r="A21" s="41">
        <v>43551</v>
      </c>
      <c r="B21" s="27">
        <v>50</v>
      </c>
      <c r="C21" s="27">
        <v>6.0197890392155724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2.0063604541500357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11.150330736386758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3.7049731331955136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7.4077758128932292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5.5558009625252716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3.7038261121573126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81.300499199805998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18.4048858044859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45.843021540327811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12.835957924348534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54.877125395145718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12.804569004042749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5.4701052741739966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29.174422085480362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29.114552365521771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2.1912641093933027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2.1136855127732632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2.1098990764614047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3.6923497843865021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14.225418668573161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Main!E20</f>
        <v>0</v>
      </c>
      <c r="C43" s="27">
        <f>Main!F20</f>
        <v>0</v>
      </c>
      <c r="D43" s="27"/>
      <c r="E43" s="13"/>
    </row>
    <row r="44" spans="1:5" s="28" customFormat="1" x14ac:dyDescent="0.25">
      <c r="A44" s="41"/>
      <c r="B44" s="27"/>
      <c r="C44" s="27"/>
      <c r="D44" s="27"/>
      <c r="E44" s="13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/>
      <c r="C135" s="29"/>
      <c r="D135" s="29"/>
    </row>
    <row r="136" spans="2:4" x14ac:dyDescent="0.25">
      <c r="B136" s="29"/>
      <c r="C136" s="29"/>
      <c r="D136" s="29"/>
    </row>
    <row r="137" spans="2:4" x14ac:dyDescent="0.25">
      <c r="B137" s="29">
        <f>SUM(B43:B136)</f>
        <v>0</v>
      </c>
      <c r="C137" s="29">
        <f>SUM(C43:C136)</f>
        <v>0</v>
      </c>
      <c r="D137" s="29">
        <f>SUM(D43:D136)</f>
        <v>0</v>
      </c>
    </row>
    <row r="138" spans="2:4" x14ac:dyDescent="0.25">
      <c r="B138" s="29"/>
      <c r="C138" s="29"/>
      <c r="D138" s="29"/>
    </row>
    <row r="139" spans="2:4" x14ac:dyDescent="0.25">
      <c r="B139" s="29"/>
      <c r="C139" s="29"/>
      <c r="D139" s="2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4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9EA9-A411-4394-B0ED-2EDF4A6CB978}">
  <dimension ref="A1:E137"/>
  <sheetViews>
    <sheetView topLeftCell="A13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Main!B59</f>
        <v>0</v>
      </c>
    </row>
    <row r="3" spans="1:5" ht="15.75" x14ac:dyDescent="0.25">
      <c r="A3" s="30">
        <f>Main!C59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Main!G59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Main!H59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Main!E59</f>
        <v>0</v>
      </c>
      <c r="C43" s="27">
        <f>Main!F59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8BC8-355C-4F97-8CE0-76A54B1717A5}">
  <dimension ref="A1:E137"/>
  <sheetViews>
    <sheetView topLeftCell="A4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Main!B58</f>
        <v>0</v>
      </c>
    </row>
    <row r="3" spans="1:5" ht="15.75" x14ac:dyDescent="0.25">
      <c r="A3" s="30">
        <f>Main!C58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Main!G58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Main!H58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Main!E58</f>
        <v>0</v>
      </c>
      <c r="C43" s="27">
        <f>Main!F58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ADA4-9854-4463-85D5-C3A3C0C5236E}">
  <dimension ref="A1:E137"/>
  <sheetViews>
    <sheetView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Main!B57</f>
        <v>0</v>
      </c>
    </row>
    <row r="3" spans="1:5" ht="15.75" x14ac:dyDescent="0.25">
      <c r="A3" s="30">
        <f>Main!C57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Main!G57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Main!H57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Main!E57</f>
        <v>0</v>
      </c>
      <c r="C43" s="27">
        <f>Main!F57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EC31-E26D-4020-A6AF-2F95394FA0D7}">
  <dimension ref="A1:E137"/>
  <sheetViews>
    <sheetView topLeftCell="A85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Main!B56</f>
        <v>0</v>
      </c>
    </row>
    <row r="3" spans="1:5" ht="15.75" x14ac:dyDescent="0.25">
      <c r="A3" s="30">
        <f>Main!C56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Main!G56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Main!H56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Main!E56</f>
        <v>0</v>
      </c>
      <c r="C43" s="27">
        <f>Main!F56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0FEB-416D-4702-BD87-70F12847136E}">
  <dimension ref="A1:E137"/>
  <sheetViews>
    <sheetView topLeftCell="A7" workbookViewId="0">
      <selection activeCell="A44" sqref="A44"/>
    </sheetView>
  </sheetViews>
  <sheetFormatPr defaultColWidth="8.85546875" defaultRowHeight="15" x14ac:dyDescent="0.25"/>
  <cols>
    <col min="1" max="1" width="24.85546875" style="24" customWidth="1"/>
    <col min="2" max="2" width="37.28515625" style="4" customWidth="1"/>
    <col min="3" max="3" width="17" style="4" bestFit="1" customWidth="1"/>
    <col min="4" max="4" width="32.5703125" style="4" customWidth="1"/>
    <col min="5" max="5" width="15.140625" style="2" customWidth="1"/>
    <col min="6" max="6" width="16.28515625" style="2" customWidth="1"/>
    <col min="7" max="16384" width="8.85546875" style="2"/>
  </cols>
  <sheetData>
    <row r="1" spans="1:5" ht="20.25" x14ac:dyDescent="0.3">
      <c r="A1" s="22" t="s">
        <v>13</v>
      </c>
    </row>
    <row r="2" spans="1:5" ht="15.75" x14ac:dyDescent="0.25">
      <c r="A2" s="33">
        <f>Main!B55</f>
        <v>0</v>
      </c>
    </row>
    <row r="3" spans="1:5" ht="15.75" x14ac:dyDescent="0.25">
      <c r="A3" s="30">
        <f>Main!C55</f>
        <v>0</v>
      </c>
    </row>
    <row r="4" spans="1:5" ht="15.75" x14ac:dyDescent="0.25">
      <c r="A4" s="31"/>
    </row>
    <row r="5" spans="1:5" ht="15.75" x14ac:dyDescent="0.25">
      <c r="A5" s="31"/>
    </row>
    <row r="6" spans="1:5" ht="15.75" x14ac:dyDescent="0.25">
      <c r="A6" s="23"/>
      <c r="B6" s="32">
        <f>Main!E3</f>
        <v>43585</v>
      </c>
      <c r="C6" s="2"/>
    </row>
    <row r="7" spans="1:5" ht="15.75" thickBot="1" x14ac:dyDescent="0.3"/>
    <row r="8" spans="1:5" ht="16.5" thickTop="1" x14ac:dyDescent="0.25">
      <c r="A8" s="46" t="s">
        <v>0</v>
      </c>
      <c r="B8" s="47">
        <v>0</v>
      </c>
      <c r="C8" s="2"/>
    </row>
    <row r="9" spans="1:5" ht="15.75" x14ac:dyDescent="0.25">
      <c r="A9" s="48"/>
      <c r="B9" s="49"/>
      <c r="C9" s="2"/>
    </row>
    <row r="10" spans="1:5" ht="15.75" x14ac:dyDescent="0.25">
      <c r="A10" s="50" t="s">
        <v>11</v>
      </c>
      <c r="B10" s="51">
        <f>SUM(C43:C133)</f>
        <v>0</v>
      </c>
      <c r="C10" s="2"/>
    </row>
    <row r="11" spans="1:5" ht="15.75" x14ac:dyDescent="0.25">
      <c r="A11" s="48"/>
      <c r="B11" s="49"/>
      <c r="C11" s="2"/>
    </row>
    <row r="12" spans="1:5" ht="15.75" x14ac:dyDescent="0.25">
      <c r="A12" s="50" t="s">
        <v>12</v>
      </c>
      <c r="B12" s="51">
        <f>Main!G55</f>
        <v>0</v>
      </c>
      <c r="C12" s="2"/>
    </row>
    <row r="13" spans="1:5" ht="15.75" x14ac:dyDescent="0.25">
      <c r="A13" s="48"/>
      <c r="B13" s="52"/>
      <c r="C13" s="2"/>
    </row>
    <row r="14" spans="1:5" ht="16.5" thickBot="1" x14ac:dyDescent="0.3">
      <c r="A14" s="53" t="s">
        <v>9</v>
      </c>
      <c r="B14" s="54">
        <f>Main!H55</f>
        <v>0</v>
      </c>
      <c r="C14" s="2"/>
    </row>
    <row r="15" spans="1:5" ht="17.25" thickTop="1" thickBot="1" x14ac:dyDescent="0.3">
      <c r="B15" s="25"/>
      <c r="C15" s="26"/>
    </row>
    <row r="16" spans="1:5" s="28" customFormat="1" ht="15.75" thickBot="1" x14ac:dyDescent="0.3">
      <c r="A16" s="63" t="s">
        <v>10</v>
      </c>
      <c r="B16" s="64" t="s">
        <v>1</v>
      </c>
      <c r="C16" s="64" t="s">
        <v>14</v>
      </c>
      <c r="D16" s="27"/>
      <c r="E16" s="13"/>
    </row>
    <row r="17" spans="1:5" s="28" customFormat="1" ht="13.5" customHeight="1" x14ac:dyDescent="0.25">
      <c r="A17" s="41">
        <v>43545</v>
      </c>
      <c r="B17" s="27">
        <v>0</v>
      </c>
      <c r="C17" s="27">
        <v>0</v>
      </c>
      <c r="D17" s="27"/>
      <c r="E17" s="13"/>
    </row>
    <row r="18" spans="1:5" s="28" customFormat="1" ht="13.5" customHeight="1" x14ac:dyDescent="0.25">
      <c r="A18" s="41">
        <v>43546</v>
      </c>
      <c r="B18" s="27">
        <v>0</v>
      </c>
      <c r="C18" s="27">
        <v>0</v>
      </c>
      <c r="D18" s="27"/>
      <c r="E18" s="13"/>
    </row>
    <row r="19" spans="1:5" s="28" customFormat="1" ht="13.5" customHeight="1" x14ac:dyDescent="0.25">
      <c r="A19" s="41">
        <v>43549</v>
      </c>
      <c r="B19" s="27">
        <v>0</v>
      </c>
      <c r="C19" s="27">
        <v>0</v>
      </c>
      <c r="D19" s="27"/>
      <c r="E19" s="13"/>
    </row>
    <row r="20" spans="1:5" s="28" customFormat="1" ht="13.5" customHeight="1" x14ac:dyDescent="0.25">
      <c r="A20" s="41">
        <v>43550</v>
      </c>
      <c r="B20" s="27">
        <v>0</v>
      </c>
      <c r="C20" s="27">
        <v>0</v>
      </c>
      <c r="D20" s="27"/>
      <c r="E20" s="13"/>
    </row>
    <row r="21" spans="1:5" s="28" customFormat="1" ht="13.5" customHeight="1" x14ac:dyDescent="0.25">
      <c r="A21" s="41">
        <v>43551</v>
      </c>
      <c r="B21" s="27">
        <v>0</v>
      </c>
      <c r="C21" s="27">
        <v>0</v>
      </c>
      <c r="D21" s="27"/>
      <c r="E21" s="13"/>
    </row>
    <row r="22" spans="1:5" s="28" customFormat="1" ht="13.5" customHeight="1" x14ac:dyDescent="0.25">
      <c r="A22" s="41">
        <v>43552</v>
      </c>
      <c r="B22" s="27">
        <v>0</v>
      </c>
      <c r="C22" s="27">
        <v>0</v>
      </c>
      <c r="D22" s="27"/>
      <c r="E22" s="13"/>
    </row>
    <row r="23" spans="1:5" s="28" customFormat="1" ht="13.5" customHeight="1" x14ac:dyDescent="0.25">
      <c r="A23" s="41">
        <v>43553</v>
      </c>
      <c r="B23" s="27">
        <v>0</v>
      </c>
      <c r="C23" s="27">
        <v>0</v>
      </c>
      <c r="D23" s="27"/>
      <c r="E23" s="13"/>
    </row>
    <row r="24" spans="1:5" s="28" customFormat="1" ht="13.5" customHeight="1" x14ac:dyDescent="0.25">
      <c r="A24" s="41">
        <v>43556</v>
      </c>
      <c r="B24" s="27">
        <v>0</v>
      </c>
      <c r="C24" s="27">
        <v>0</v>
      </c>
      <c r="D24" s="27"/>
      <c r="E24" s="13"/>
    </row>
    <row r="25" spans="1:5" s="28" customFormat="1" ht="13.5" customHeight="1" x14ac:dyDescent="0.25">
      <c r="A25" s="41">
        <v>43557</v>
      </c>
      <c r="B25" s="27">
        <v>0</v>
      </c>
      <c r="C25" s="27">
        <v>0</v>
      </c>
      <c r="D25" s="27"/>
      <c r="E25" s="13"/>
    </row>
    <row r="26" spans="1:5" s="28" customFormat="1" ht="13.5" customHeight="1" x14ac:dyDescent="0.25">
      <c r="A26" s="41">
        <v>43558</v>
      </c>
      <c r="B26" s="27">
        <v>0</v>
      </c>
      <c r="C26" s="27">
        <v>0</v>
      </c>
      <c r="D26" s="27"/>
      <c r="E26" s="13"/>
    </row>
    <row r="27" spans="1:5" s="28" customFormat="1" ht="13.5" customHeight="1" x14ac:dyDescent="0.25">
      <c r="A27" s="41">
        <v>43559</v>
      </c>
      <c r="B27" s="27">
        <v>0</v>
      </c>
      <c r="C27" s="27">
        <v>0</v>
      </c>
      <c r="D27" s="27"/>
      <c r="E27" s="13"/>
    </row>
    <row r="28" spans="1:5" s="28" customFormat="1" ht="13.5" customHeight="1" x14ac:dyDescent="0.25">
      <c r="A28" s="41">
        <v>43560</v>
      </c>
      <c r="B28" s="27">
        <v>0</v>
      </c>
      <c r="C28" s="27">
        <v>0</v>
      </c>
      <c r="D28" s="27"/>
      <c r="E28" s="13"/>
    </row>
    <row r="29" spans="1:5" s="28" customFormat="1" ht="13.5" customHeight="1" x14ac:dyDescent="0.25">
      <c r="A29" s="41">
        <v>43563</v>
      </c>
      <c r="B29" s="27">
        <v>0</v>
      </c>
      <c r="C29" s="27">
        <v>0</v>
      </c>
      <c r="D29" s="27"/>
      <c r="E29" s="13"/>
    </row>
    <row r="30" spans="1:5" s="28" customFormat="1" ht="13.5" customHeight="1" x14ac:dyDescent="0.25">
      <c r="A30" s="41">
        <v>43564</v>
      </c>
      <c r="B30" s="27">
        <v>0</v>
      </c>
      <c r="C30" s="27">
        <v>0</v>
      </c>
      <c r="D30" s="27"/>
      <c r="E30" s="13"/>
    </row>
    <row r="31" spans="1:5" s="28" customFormat="1" ht="13.5" customHeight="1" x14ac:dyDescent="0.25">
      <c r="A31" s="41">
        <v>43566</v>
      </c>
      <c r="B31" s="27">
        <v>0</v>
      </c>
      <c r="C31" s="27">
        <v>0</v>
      </c>
      <c r="D31" s="27"/>
      <c r="E31" s="13"/>
    </row>
    <row r="32" spans="1:5" s="28" customFormat="1" ht="13.5" customHeight="1" x14ac:dyDescent="0.25">
      <c r="A32" s="41">
        <v>43567</v>
      </c>
      <c r="B32" s="27">
        <v>0</v>
      </c>
      <c r="C32" s="27">
        <v>0</v>
      </c>
      <c r="D32" s="27"/>
      <c r="E32" s="13"/>
    </row>
    <row r="33" spans="1:5" s="28" customFormat="1" ht="13.5" customHeight="1" x14ac:dyDescent="0.25">
      <c r="A33" s="41">
        <v>43570</v>
      </c>
      <c r="B33" s="27">
        <v>0</v>
      </c>
      <c r="C33" s="27">
        <v>0</v>
      </c>
      <c r="D33" s="27"/>
      <c r="E33" s="13"/>
    </row>
    <row r="34" spans="1:5" s="28" customFormat="1" ht="13.5" customHeight="1" x14ac:dyDescent="0.25">
      <c r="A34" s="41">
        <v>43571</v>
      </c>
      <c r="B34" s="27">
        <v>0</v>
      </c>
      <c r="C34" s="27">
        <v>0</v>
      </c>
      <c r="D34" s="27"/>
      <c r="E34" s="13"/>
    </row>
    <row r="35" spans="1:5" s="28" customFormat="1" ht="13.5" customHeight="1" x14ac:dyDescent="0.25">
      <c r="A35" s="41">
        <v>43572</v>
      </c>
      <c r="B35" s="27">
        <v>0</v>
      </c>
      <c r="C35" s="27">
        <v>0</v>
      </c>
      <c r="D35" s="27"/>
      <c r="E35" s="13"/>
    </row>
    <row r="36" spans="1:5" s="28" customFormat="1" ht="13.5" customHeight="1" x14ac:dyDescent="0.25">
      <c r="A36" s="41">
        <v>43574</v>
      </c>
      <c r="B36" s="27">
        <v>0</v>
      </c>
      <c r="C36" s="27">
        <v>0</v>
      </c>
      <c r="D36" s="27"/>
      <c r="E36" s="13"/>
    </row>
    <row r="37" spans="1:5" s="28" customFormat="1" ht="13.5" customHeight="1" x14ac:dyDescent="0.25">
      <c r="A37" s="41">
        <v>43577</v>
      </c>
      <c r="B37" s="27">
        <v>0</v>
      </c>
      <c r="C37" s="27">
        <v>0</v>
      </c>
      <c r="D37" s="27"/>
      <c r="E37" s="13"/>
    </row>
    <row r="38" spans="1:5" s="28" customFormat="1" ht="13.5" customHeight="1" x14ac:dyDescent="0.25">
      <c r="A38" s="41">
        <v>43578</v>
      </c>
      <c r="B38" s="27">
        <v>0</v>
      </c>
      <c r="C38" s="27">
        <v>0</v>
      </c>
      <c r="D38" s="27"/>
      <c r="E38" s="13"/>
    </row>
    <row r="39" spans="1:5" s="28" customFormat="1" ht="13.5" customHeight="1" x14ac:dyDescent="0.25">
      <c r="A39" s="41">
        <v>43579</v>
      </c>
      <c r="B39" s="27">
        <v>0</v>
      </c>
      <c r="C39" s="27">
        <v>0</v>
      </c>
      <c r="D39" s="27"/>
      <c r="E39" s="13"/>
    </row>
    <row r="40" spans="1:5" s="28" customFormat="1" ht="13.5" customHeight="1" x14ac:dyDescent="0.25">
      <c r="A40" s="41">
        <v>43580</v>
      </c>
      <c r="B40" s="27">
        <v>0</v>
      </c>
      <c r="C40" s="27">
        <v>0</v>
      </c>
      <c r="D40" s="27"/>
      <c r="E40" s="13"/>
    </row>
    <row r="41" spans="1:5" s="28" customFormat="1" ht="13.5" customHeight="1" x14ac:dyDescent="0.25">
      <c r="A41" s="41">
        <v>43581</v>
      </c>
      <c r="B41" s="27">
        <v>0</v>
      </c>
      <c r="C41" s="27">
        <v>0</v>
      </c>
      <c r="D41" s="27"/>
      <c r="E41" s="13"/>
    </row>
    <row r="42" spans="1:5" s="28" customFormat="1" ht="13.5" customHeight="1" x14ac:dyDescent="0.25">
      <c r="A42" s="41">
        <v>43584</v>
      </c>
      <c r="B42" s="27">
        <v>0</v>
      </c>
      <c r="C42" s="27">
        <v>0</v>
      </c>
      <c r="D42" s="27"/>
      <c r="E42" s="13"/>
    </row>
    <row r="43" spans="1:5" s="28" customFormat="1" ht="13.5" customHeight="1" x14ac:dyDescent="0.25">
      <c r="A43" s="41">
        <v>43585</v>
      </c>
      <c r="B43" s="27">
        <f>Main!E55</f>
        <v>0</v>
      </c>
      <c r="C43" s="27">
        <f>Main!F55</f>
        <v>0</v>
      </c>
      <c r="D43" s="27"/>
      <c r="E43" s="13"/>
    </row>
    <row r="44" spans="1:5" x14ac:dyDescent="0.25">
      <c r="B44" s="29"/>
      <c r="C44" s="29"/>
      <c r="D44" s="29"/>
    </row>
    <row r="45" spans="1:5" x14ac:dyDescent="0.25">
      <c r="B45" s="29"/>
      <c r="C45" s="29"/>
      <c r="D45" s="29"/>
    </row>
    <row r="46" spans="1:5" x14ac:dyDescent="0.25">
      <c r="B46" s="29"/>
      <c r="C46" s="29"/>
      <c r="D46" s="29"/>
    </row>
    <row r="47" spans="1:5" x14ac:dyDescent="0.25">
      <c r="B47" s="29"/>
      <c r="C47" s="29"/>
      <c r="D47" s="29"/>
    </row>
    <row r="48" spans="1:5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>
        <f>SUM(B43:B134)</f>
        <v>0</v>
      </c>
      <c r="C135" s="29">
        <f>SUM(C43:C134)</f>
        <v>0</v>
      </c>
      <c r="D135" s="29">
        <f>SUM(D43:D134)</f>
        <v>0</v>
      </c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FEES</vt:lpstr>
      <vt:lpstr>42</vt:lpstr>
      <vt:lpstr>41</vt:lpstr>
      <vt:lpstr>40</vt:lpstr>
      <vt:lpstr>39</vt:lpstr>
      <vt:lpstr>38</vt:lpstr>
      <vt:lpstr>37</vt:lpstr>
      <vt:lpstr>36</vt:lpstr>
      <vt:lpstr>35</vt:lpstr>
      <vt:lpstr>34</vt:lpstr>
      <vt:lpstr>33</vt:lpstr>
      <vt:lpstr>32</vt:lpstr>
      <vt:lpstr>31</vt:lpstr>
      <vt:lpstr>30</vt:lpstr>
      <vt:lpstr>29</vt:lpstr>
      <vt:lpstr>28</vt:lpstr>
      <vt:lpstr>27</vt:lpstr>
      <vt:lpstr>26</vt:lpstr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7</vt:lpstr>
      <vt:lpstr>8</vt:lpstr>
      <vt:lpstr>6</vt:lpstr>
      <vt:lpstr>5</vt:lpstr>
      <vt:lpstr>3</vt:lpstr>
      <vt:lpstr>2</vt:lpstr>
      <vt:lpstr>4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McCollsiter</dc:creator>
  <cp:lastModifiedBy>Charles McCollister</cp:lastModifiedBy>
  <cp:lastPrinted>2019-04-22T17:33:23Z</cp:lastPrinted>
  <dcterms:created xsi:type="dcterms:W3CDTF">2018-06-27T13:00:28Z</dcterms:created>
  <dcterms:modified xsi:type="dcterms:W3CDTF">2019-04-29T23:26:14Z</dcterms:modified>
</cp:coreProperties>
</file>