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I21" i="1" s="1"/>
  <c r="K21" i="1"/>
  <c r="F21" i="1"/>
  <c r="G21" i="1" s="1"/>
  <c r="K20" i="1"/>
  <c r="I20" i="1"/>
  <c r="F20" i="1"/>
  <c r="G20" i="1" s="1"/>
  <c r="K19" i="1"/>
  <c r="I19" i="1"/>
  <c r="F19" i="1"/>
  <c r="G19" i="1" s="1"/>
  <c r="K18" i="1"/>
  <c r="I18" i="1"/>
  <c r="F18" i="1"/>
  <c r="G18" i="1" s="1"/>
  <c r="K17" i="1"/>
  <c r="I17" i="1"/>
  <c r="F17" i="1"/>
  <c r="G17" i="1" s="1"/>
  <c r="K16" i="1"/>
  <c r="I16" i="1"/>
  <c r="F16" i="1"/>
  <c r="G16" i="1" s="1"/>
  <c r="K15" i="1"/>
  <c r="I15" i="1"/>
  <c r="F15" i="1"/>
  <c r="G15" i="1" s="1"/>
  <c r="K14" i="1"/>
  <c r="I14" i="1"/>
  <c r="F14" i="1"/>
  <c r="G14" i="1" s="1"/>
  <c r="K13" i="1"/>
  <c r="I13" i="1"/>
  <c r="F13" i="1"/>
  <c r="G13" i="1" s="1"/>
  <c r="K12" i="1"/>
  <c r="I12" i="1"/>
  <c r="F12" i="1"/>
  <c r="G12" i="1" s="1"/>
  <c r="K11" i="1"/>
  <c r="I11" i="1"/>
  <c r="F11" i="1"/>
  <c r="G11" i="1" s="1"/>
  <c r="K10" i="1"/>
  <c r="I10" i="1"/>
  <c r="F10" i="1"/>
  <c r="G10" i="1" s="1"/>
  <c r="K9" i="1"/>
  <c r="I9" i="1"/>
  <c r="F9" i="1"/>
  <c r="G9" i="1" s="1"/>
  <c r="K8" i="1"/>
  <c r="I8" i="1"/>
  <c r="F8" i="1"/>
  <c r="G8" i="1" s="1"/>
  <c r="K7" i="1"/>
  <c r="I7" i="1"/>
  <c r="F7" i="1"/>
  <c r="G7" i="1" s="1"/>
  <c r="K6" i="1"/>
  <c r="I6" i="1"/>
  <c r="F6" i="1"/>
  <c r="G6" i="1" s="1"/>
  <c r="K5" i="1"/>
  <c r="I5" i="1"/>
  <c r="F5" i="1"/>
  <c r="G5" i="1" s="1"/>
  <c r="K4" i="1"/>
  <c r="I4" i="1"/>
  <c r="F4" i="1"/>
  <c r="G4" i="1" s="1"/>
  <c r="K3" i="1"/>
  <c r="I3" i="1"/>
  <c r="F3" i="1"/>
  <c r="G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K2" i="1"/>
  <c r="I2" i="1"/>
  <c r="I22" i="1" s="1"/>
  <c r="F2" i="1"/>
  <c r="D2" i="1"/>
  <c r="R45" i="1" l="1"/>
  <c r="S46" i="1"/>
  <c r="R46" i="1"/>
  <c r="N41" i="1"/>
  <c r="Q45" i="1"/>
  <c r="P44" i="1"/>
  <c r="Q44" i="1"/>
  <c r="Q46" i="1"/>
  <c r="P45" i="1"/>
  <c r="P43" i="1"/>
  <c r="P46" i="1"/>
  <c r="O43" i="1"/>
  <c r="O45" i="1"/>
  <c r="O46" i="1"/>
  <c r="O44" i="1"/>
  <c r="N42" i="1"/>
  <c r="O42" i="1"/>
  <c r="N43" i="1"/>
  <c r="N45" i="1"/>
  <c r="N46" i="1"/>
  <c r="N44" i="1"/>
  <c r="M41" i="1"/>
  <c r="M45" i="1"/>
  <c r="M43" i="1"/>
  <c r="M40" i="1"/>
  <c r="L42" i="1"/>
  <c r="M42" i="1"/>
  <c r="M44" i="1"/>
  <c r="M46" i="1"/>
  <c r="K41" i="1"/>
  <c r="L41" i="1"/>
  <c r="L45" i="1"/>
  <c r="K39" i="1"/>
  <c r="L39" i="1"/>
  <c r="K43" i="1"/>
  <c r="L43" i="1"/>
  <c r="K38" i="1"/>
  <c r="K40" i="1"/>
  <c r="L40" i="1"/>
  <c r="L44" i="1"/>
  <c r="L46" i="1"/>
  <c r="K45" i="1"/>
  <c r="K42" i="1"/>
  <c r="K46" i="1"/>
  <c r="K44" i="1"/>
  <c r="J39" i="1"/>
  <c r="J43" i="1"/>
  <c r="J37" i="1"/>
  <c r="J45" i="1"/>
  <c r="J41" i="1"/>
  <c r="J40" i="1"/>
  <c r="T46" i="1"/>
  <c r="J46" i="1"/>
  <c r="J38" i="1"/>
  <c r="R44" i="1"/>
  <c r="J44" i="1"/>
  <c r="P42" i="1"/>
  <c r="J42" i="1"/>
  <c r="S45" i="1"/>
  <c r="Q43" i="1"/>
  <c r="L38" i="1"/>
  <c r="O41" i="1"/>
  <c r="N40" i="1"/>
  <c r="M39" i="1"/>
  <c r="K37" i="1"/>
  <c r="J36" i="1"/>
  <c r="I37" i="1"/>
  <c r="I39" i="1"/>
  <c r="I41" i="1"/>
  <c r="I45" i="1"/>
  <c r="I43" i="1"/>
  <c r="I36" i="1"/>
  <c r="I38" i="1"/>
  <c r="I40" i="1"/>
  <c r="I42" i="1"/>
  <c r="I44" i="1"/>
  <c r="I46" i="1"/>
  <c r="H35" i="1"/>
  <c r="I35" i="1"/>
  <c r="H39" i="1"/>
  <c r="H41" i="1"/>
  <c r="H37" i="1"/>
  <c r="H45" i="1"/>
  <c r="H43" i="1"/>
  <c r="H36" i="1"/>
  <c r="H46" i="1"/>
  <c r="H38" i="1"/>
  <c r="H44" i="1"/>
  <c r="H40" i="1"/>
  <c r="H42" i="1"/>
  <c r="H34" i="1"/>
  <c r="G33" i="1"/>
  <c r="G37" i="1"/>
  <c r="G41" i="1"/>
  <c r="G45" i="1"/>
  <c r="G35" i="1"/>
  <c r="G39" i="1"/>
  <c r="G43" i="1"/>
  <c r="G34" i="1"/>
  <c r="G36" i="1"/>
  <c r="G38" i="1"/>
  <c r="G40" i="1"/>
  <c r="G42" i="1"/>
  <c r="G44" i="1"/>
  <c r="G46" i="1"/>
  <c r="F33" i="1"/>
  <c r="F35" i="1"/>
  <c r="F39" i="1"/>
  <c r="F43" i="1"/>
  <c r="F37" i="1"/>
  <c r="F41" i="1"/>
  <c r="F45" i="1"/>
  <c r="F36" i="1"/>
  <c r="F42" i="1"/>
  <c r="F46" i="1"/>
  <c r="F34" i="1"/>
  <c r="F38" i="1"/>
  <c r="F40" i="1"/>
  <c r="F44" i="1"/>
  <c r="F32" i="1"/>
  <c r="E33" i="1"/>
  <c r="E37" i="1"/>
  <c r="E39" i="1"/>
  <c r="E45" i="1"/>
  <c r="E43" i="1"/>
  <c r="E31" i="1"/>
  <c r="E35" i="1"/>
  <c r="E41" i="1"/>
  <c r="E32" i="1"/>
  <c r="E34" i="1"/>
  <c r="E36" i="1"/>
  <c r="E38" i="1"/>
  <c r="E40" i="1"/>
  <c r="E42" i="1"/>
  <c r="E44" i="1"/>
  <c r="E46" i="1"/>
  <c r="D32" i="1"/>
  <c r="D30" i="1"/>
  <c r="D34" i="1"/>
  <c r="D36" i="1"/>
  <c r="D33" i="1"/>
  <c r="D37" i="1"/>
  <c r="D39" i="1"/>
  <c r="D41" i="1"/>
  <c r="D45" i="1"/>
  <c r="D31" i="1"/>
  <c r="D35" i="1"/>
  <c r="D43" i="1"/>
  <c r="D38" i="1"/>
  <c r="D40" i="1"/>
  <c r="D42" i="1"/>
  <c r="D44" i="1"/>
  <c r="D46" i="1"/>
  <c r="C29" i="1"/>
  <c r="C35" i="1"/>
  <c r="C39" i="1"/>
  <c r="C41" i="1"/>
  <c r="C45" i="1"/>
  <c r="C31" i="1"/>
  <c r="C33" i="1"/>
  <c r="C37" i="1"/>
  <c r="C43" i="1"/>
  <c r="C30" i="1"/>
  <c r="C34" i="1"/>
  <c r="C38" i="1"/>
  <c r="C42" i="1"/>
  <c r="C46" i="1"/>
  <c r="C32" i="1"/>
  <c r="C36" i="1"/>
  <c r="C40" i="1"/>
  <c r="C44" i="1"/>
  <c r="F22" i="1"/>
  <c r="G2" i="1"/>
  <c r="B31" i="1" s="1"/>
  <c r="B44" i="1" l="1"/>
  <c r="B43" i="1"/>
  <c r="B32" i="1"/>
  <c r="B35" i="1"/>
  <c r="B36" i="1"/>
  <c r="B30" i="1"/>
  <c r="B40" i="1"/>
  <c r="B33" i="1"/>
  <c r="B28" i="1"/>
  <c r="B34" i="1"/>
  <c r="B45" i="1"/>
  <c r="B38" i="1"/>
  <c r="B29" i="1"/>
  <c r="B46" i="1"/>
  <c r="B42" i="1"/>
  <c r="B41" i="1"/>
  <c r="B37" i="1"/>
  <c r="B39" i="1"/>
  <c r="G22" i="1"/>
  <c r="H8" i="1" s="1"/>
  <c r="B6" i="1" l="1"/>
  <c r="J7" i="1" s="1"/>
  <c r="H21" i="1"/>
  <c r="H6" i="1"/>
  <c r="H13" i="1"/>
  <c r="H9" i="1"/>
  <c r="H2" i="1"/>
  <c r="H19" i="1"/>
  <c r="H15" i="1"/>
  <c r="H11" i="1"/>
  <c r="H7" i="1"/>
  <c r="H18" i="1"/>
  <c r="H16" i="1"/>
  <c r="H14" i="1"/>
  <c r="H20" i="1"/>
  <c r="H3" i="1"/>
  <c r="H12" i="1"/>
  <c r="H5" i="1"/>
  <c r="H10" i="1"/>
  <c r="H17" i="1"/>
  <c r="H4" i="1"/>
  <c r="J15" i="1" l="1"/>
  <c r="J6" i="1"/>
  <c r="J14" i="1"/>
  <c r="J12" i="1"/>
  <c r="J4" i="1"/>
  <c r="J20" i="1"/>
  <c r="J8" i="1"/>
  <c r="J10" i="1"/>
  <c r="J21" i="1"/>
  <c r="J18" i="1"/>
  <c r="J17" i="1"/>
  <c r="J2" i="1"/>
  <c r="J16" i="1"/>
  <c r="J3" i="1"/>
  <c r="J19" i="1"/>
  <c r="J13" i="1"/>
  <c r="J5" i="1"/>
  <c r="J11" i="1"/>
  <c r="J9" i="1"/>
  <c r="H22" i="1"/>
  <c r="B4" i="1" s="1"/>
  <c r="B3" i="1" s="1"/>
  <c r="L17" i="1" s="1"/>
  <c r="B5" i="1"/>
  <c r="L14" i="1" l="1"/>
  <c r="L18" i="1"/>
  <c r="L9" i="1"/>
  <c r="L11" i="1"/>
  <c r="L5" i="1"/>
  <c r="L19" i="1"/>
  <c r="L15" i="1"/>
  <c r="L16" i="1"/>
  <c r="L7" i="1"/>
  <c r="L8" i="1"/>
  <c r="L21" i="1"/>
  <c r="L4" i="1"/>
  <c r="L6" i="1"/>
  <c r="L3" i="1"/>
  <c r="L13" i="1"/>
  <c r="L12" i="1"/>
  <c r="L2" i="1"/>
  <c r="L20" i="1"/>
  <c r="L10" i="1"/>
  <c r="M14" i="1"/>
  <c r="M6" i="1"/>
  <c r="M4" i="1"/>
  <c r="M2" i="1"/>
  <c r="M19" i="1"/>
  <c r="M11" i="1"/>
  <c r="M17" i="1"/>
  <c r="M16" i="1"/>
  <c r="M8" i="1"/>
  <c r="M13" i="1"/>
  <c r="M20" i="1"/>
  <c r="M12" i="1"/>
  <c r="M18" i="1"/>
  <c r="M10" i="1"/>
  <c r="M5" i="1"/>
  <c r="M3" i="1"/>
  <c r="M9" i="1"/>
  <c r="M21" i="1"/>
  <c r="M15" i="1"/>
  <c r="M7" i="1"/>
</calcChain>
</file>

<file path=xl/sharedStrings.xml><?xml version="1.0" encoding="utf-8"?>
<sst xmlns="http://schemas.openxmlformats.org/spreadsheetml/2006/main" count="20" uniqueCount="20">
  <si>
    <t>a</t>
  </si>
  <si>
    <t>n</t>
  </si>
  <si>
    <t>xi</t>
  </si>
  <si>
    <t>έi</t>
  </si>
  <si>
    <t>yi</t>
  </si>
  <si>
    <t>Числитель b^</t>
  </si>
  <si>
    <t>Знаменатель b^</t>
  </si>
  <si>
    <t>yj-yi</t>
  </si>
  <si>
    <t>yi-b~x</t>
  </si>
  <si>
    <t>y=a+bx</t>
  </si>
  <si>
    <t>y=a^+(b^)*x</t>
  </si>
  <si>
    <t>y=a~+(b~)*x</t>
  </si>
  <si>
    <t>b</t>
  </si>
  <si>
    <t>a^</t>
  </si>
  <si>
    <t>b^</t>
  </si>
  <si>
    <t>a~</t>
  </si>
  <si>
    <t>b~</t>
  </si>
  <si>
    <t>Средние</t>
  </si>
  <si>
    <t>Вывод: как мы видим, используя метод МНК мы ближе к настоящим a и b, чем при методе Тейла</t>
  </si>
  <si>
    <t>j/i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</si>
</sst>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3" borderId="0" xfId="2"/>
    <xf numFmtId="0" fontId="1" fillId="2" borderId="0" xfId="1"/>
    <xf numFmtId="0" fontId="1" fillId="4" borderId="0" xfId="3"/>
  </cellXfs>
  <cellStyles count="4">
    <cellStyle name="60% — акцент5" xfId="3" builtinId="48"/>
    <cellStyle name="Акцент2" xfId="1" builtinId="33"/>
    <cellStyle name="Акцент5" xfId="2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(xi,yi)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[1]Лист1!$E$2:$E$21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[1]Лист1!$G$2:$G$21</c:f>
              <c:numCache>
                <c:formatCode>General</c:formatCode>
                <c:ptCount val="20"/>
                <c:pt idx="0">
                  <c:v>15.534617261420998</c:v>
                </c:pt>
                <c:pt idx="1">
                  <c:v>24.616223975151652</c:v>
                </c:pt>
                <c:pt idx="2">
                  <c:v>34.170734026416127</c:v>
                </c:pt>
                <c:pt idx="3">
                  <c:v>42.424922428502612</c:v>
                </c:pt>
                <c:pt idx="4">
                  <c:v>51.411688561805498</c:v>
                </c:pt>
                <c:pt idx="5">
                  <c:v>61.561820255517418</c:v>
                </c:pt>
                <c:pt idx="6">
                  <c:v>69.302473870754824</c:v>
                </c:pt>
                <c:pt idx="7">
                  <c:v>79.64998035257571</c:v>
                </c:pt>
                <c:pt idx="8">
                  <c:v>87.245834406963354</c:v>
                </c:pt>
                <c:pt idx="9">
                  <c:v>96.79114448126046</c:v>
                </c:pt>
                <c:pt idx="10">
                  <c:v>105.22752538410522</c:v>
                </c:pt>
                <c:pt idx="11">
                  <c:v>115.00682660379391</c:v>
                </c:pt>
                <c:pt idx="12">
                  <c:v>124.32846927743461</c:v>
                </c:pt>
                <c:pt idx="13">
                  <c:v>133.93100058795048</c:v>
                </c:pt>
                <c:pt idx="14">
                  <c:v>142.5043618430951</c:v>
                </c:pt>
                <c:pt idx="15">
                  <c:v>151.8929829911753</c:v>
                </c:pt>
                <c:pt idx="16">
                  <c:v>160.23392686421539</c:v>
                </c:pt>
                <c:pt idx="17">
                  <c:v>168.35621253258486</c:v>
                </c:pt>
                <c:pt idx="18">
                  <c:v>178.38244115692183</c:v>
                </c:pt>
                <c:pt idx="19">
                  <c:v>187.9164484795464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4EE-977C-9A1F04E68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8336"/>
        <c:axId val="120145408"/>
      </c:scatterChart>
      <c:valAx>
        <c:axId val="1133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45408"/>
        <c:crosses val="autoZero"/>
        <c:crossBetween val="midCat"/>
      </c:valAx>
      <c:valAx>
        <c:axId val="1201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5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43150602109698E-2"/>
          <c:y val="2.2623265623858815E-2"/>
          <c:w val="0.91261222428497235"/>
          <c:h val="0.86015854989651708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[1]Лист1!$N$2:$N$21</c:f>
              <c:numCache>
                <c:formatCode>General</c:formatCode>
                <c:ptCount val="20"/>
                <c:pt idx="0">
                  <c:v>16</c:v>
                </c:pt>
                <c:pt idx="1">
                  <c:v>25</c:v>
                </c:pt>
                <c:pt idx="2">
                  <c:v>34</c:v>
                </c:pt>
                <c:pt idx="3">
                  <c:v>43</c:v>
                </c:pt>
                <c:pt idx="4">
                  <c:v>52</c:v>
                </c:pt>
                <c:pt idx="5">
                  <c:v>61</c:v>
                </c:pt>
                <c:pt idx="6">
                  <c:v>70</c:v>
                </c:pt>
                <c:pt idx="7">
                  <c:v>79</c:v>
                </c:pt>
                <c:pt idx="8">
                  <c:v>88</c:v>
                </c:pt>
                <c:pt idx="9">
                  <c:v>97</c:v>
                </c:pt>
                <c:pt idx="10">
                  <c:v>106</c:v>
                </c:pt>
                <c:pt idx="11">
                  <c:v>115</c:v>
                </c:pt>
                <c:pt idx="12">
                  <c:v>124</c:v>
                </c:pt>
                <c:pt idx="13">
                  <c:v>133</c:v>
                </c:pt>
                <c:pt idx="14">
                  <c:v>142</c:v>
                </c:pt>
                <c:pt idx="15">
                  <c:v>151</c:v>
                </c:pt>
                <c:pt idx="16">
                  <c:v>160</c:v>
                </c:pt>
                <c:pt idx="17">
                  <c:v>169</c:v>
                </c:pt>
                <c:pt idx="18">
                  <c:v>178</c:v>
                </c:pt>
                <c:pt idx="19">
                  <c:v>187</c:v>
                </c:pt>
              </c:numCache>
            </c:numRef>
          </c:xVal>
          <c:yVal>
            <c:numRef>
              <c:f>[1]Лист1!$O$2:$O$21</c:f>
              <c:numCache>
                <c:formatCode>General</c:formatCode>
                <c:ptCount val="20"/>
                <c:pt idx="0">
                  <c:v>15.561136605341447</c:v>
                </c:pt>
                <c:pt idx="1">
                  <c:v>24.609909780259148</c:v>
                </c:pt>
                <c:pt idx="2">
                  <c:v>33.65868295517685</c:v>
                </c:pt>
                <c:pt idx="3">
                  <c:v>42.707456130094549</c:v>
                </c:pt>
                <c:pt idx="4">
                  <c:v>51.756229305012248</c:v>
                </c:pt>
                <c:pt idx="5">
                  <c:v>60.805002479929954</c:v>
                </c:pt>
                <c:pt idx="6">
                  <c:v>69.853775654847652</c:v>
                </c:pt>
                <c:pt idx="7">
                  <c:v>78.902548829765351</c:v>
                </c:pt>
                <c:pt idx="8">
                  <c:v>87.95132200468305</c:v>
                </c:pt>
                <c:pt idx="9">
                  <c:v>97.000095179600748</c:v>
                </c:pt>
                <c:pt idx="10">
                  <c:v>106.04886835451845</c:v>
                </c:pt>
                <c:pt idx="11">
                  <c:v>115.09764152943616</c:v>
                </c:pt>
                <c:pt idx="12">
                  <c:v>124.14641470435386</c:v>
                </c:pt>
                <c:pt idx="13">
                  <c:v>133.19518787927154</c:v>
                </c:pt>
                <c:pt idx="14">
                  <c:v>142.24396105418924</c:v>
                </c:pt>
                <c:pt idx="15">
                  <c:v>151.29273422910694</c:v>
                </c:pt>
                <c:pt idx="16">
                  <c:v>160.34150740402464</c:v>
                </c:pt>
                <c:pt idx="17">
                  <c:v>169.39028057894234</c:v>
                </c:pt>
                <c:pt idx="18">
                  <c:v>178.43905375386004</c:v>
                </c:pt>
                <c:pt idx="19">
                  <c:v>187.48782692877774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6-4349-8EAD-F03DE5360BC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[1]Лист1!$N$2:$N$21</c:f>
              <c:numCache>
                <c:formatCode>General</c:formatCode>
                <c:ptCount val="20"/>
                <c:pt idx="0">
                  <c:v>16</c:v>
                </c:pt>
                <c:pt idx="1">
                  <c:v>25</c:v>
                </c:pt>
                <c:pt idx="2">
                  <c:v>34</c:v>
                </c:pt>
                <c:pt idx="3">
                  <c:v>43</c:v>
                </c:pt>
                <c:pt idx="4">
                  <c:v>52</c:v>
                </c:pt>
                <c:pt idx="5">
                  <c:v>61</c:v>
                </c:pt>
                <c:pt idx="6">
                  <c:v>70</c:v>
                </c:pt>
                <c:pt idx="7">
                  <c:v>79</c:v>
                </c:pt>
                <c:pt idx="8">
                  <c:v>88</c:v>
                </c:pt>
                <c:pt idx="9">
                  <c:v>97</c:v>
                </c:pt>
                <c:pt idx="10">
                  <c:v>106</c:v>
                </c:pt>
                <c:pt idx="11">
                  <c:v>115</c:v>
                </c:pt>
                <c:pt idx="12">
                  <c:v>124</c:v>
                </c:pt>
                <c:pt idx="13">
                  <c:v>133</c:v>
                </c:pt>
                <c:pt idx="14">
                  <c:v>142</c:v>
                </c:pt>
                <c:pt idx="15">
                  <c:v>151</c:v>
                </c:pt>
                <c:pt idx="16">
                  <c:v>160</c:v>
                </c:pt>
                <c:pt idx="17">
                  <c:v>169</c:v>
                </c:pt>
                <c:pt idx="18">
                  <c:v>178</c:v>
                </c:pt>
                <c:pt idx="19">
                  <c:v>187</c:v>
                </c:pt>
              </c:numCache>
            </c:numRef>
          </c:xVal>
          <c:yVal>
            <c:numRef>
              <c:f>[1]Лист1!$P$2:$P$21</c:f>
              <c:numCache>
                <c:formatCode>General</c:formatCode>
                <c:ptCount val="20"/>
                <c:pt idx="0">
                  <c:v>12.71116942422961</c:v>
                </c:pt>
                <c:pt idx="1">
                  <c:v>22.032812097870305</c:v>
                </c:pt>
                <c:pt idx="2">
                  <c:v>31.354454771511001</c:v>
                </c:pt>
                <c:pt idx="3">
                  <c:v>40.676097445151697</c:v>
                </c:pt>
                <c:pt idx="4">
                  <c:v>49.997740118792393</c:v>
                </c:pt>
                <c:pt idx="5">
                  <c:v>59.319382792433089</c:v>
                </c:pt>
                <c:pt idx="6">
                  <c:v>68.641025466073785</c:v>
                </c:pt>
                <c:pt idx="7">
                  <c:v>77.962668139714481</c:v>
                </c:pt>
                <c:pt idx="8">
                  <c:v>87.284310813355177</c:v>
                </c:pt>
                <c:pt idx="9">
                  <c:v>96.605953486995872</c:v>
                </c:pt>
                <c:pt idx="10">
                  <c:v>105.92759616063657</c:v>
                </c:pt>
                <c:pt idx="11">
                  <c:v>115.24923883427726</c:v>
                </c:pt>
                <c:pt idx="12">
                  <c:v>124.57088150791796</c:v>
                </c:pt>
                <c:pt idx="13">
                  <c:v>133.89252418155866</c:v>
                </c:pt>
                <c:pt idx="14">
                  <c:v>143.21416685519935</c:v>
                </c:pt>
                <c:pt idx="15">
                  <c:v>152.53580952884005</c:v>
                </c:pt>
                <c:pt idx="16">
                  <c:v>161.85745220248074</c:v>
                </c:pt>
                <c:pt idx="17">
                  <c:v>171.17909487612144</c:v>
                </c:pt>
                <c:pt idx="18">
                  <c:v>180.50073754976214</c:v>
                </c:pt>
                <c:pt idx="19">
                  <c:v>189.82238022340283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6-4349-8EAD-F03DE536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74336"/>
        <c:axId val="113216128"/>
      </c:scatterChart>
      <c:valAx>
        <c:axId val="1133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16128"/>
        <c:crosses val="autoZero"/>
        <c:crossBetween val="midCat"/>
      </c:valAx>
      <c:valAx>
        <c:axId val="1132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491490</xdr:colOff>
      <xdr:row>37</xdr:row>
      <xdr:rowOff>2857</xdr:rowOff>
    </xdr:from>
    <xdr:to>
      <xdr:col>30</xdr:col>
      <xdr:colOff>441960</xdr:colOff>
      <xdr:row>51</xdr:row>
      <xdr:rowOff>71437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</xdr:colOff>
      <xdr:row>3</xdr:row>
      <xdr:rowOff>42861</xdr:rowOff>
    </xdr:from>
    <xdr:to>
      <xdr:col>33</xdr:col>
      <xdr:colOff>441960</xdr:colOff>
      <xdr:row>34</xdr:row>
      <xdr:rowOff>175260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ra\Downloads\TerVer_Regres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E2">
            <v>1</v>
          </cell>
          <cell r="G2">
            <v>15.534617261420998</v>
          </cell>
          <cell r="N2">
            <v>16</v>
          </cell>
          <cell r="O2">
            <v>15.561136605341447</v>
          </cell>
          <cell r="P2">
            <v>12.71116942422961</v>
          </cell>
        </row>
        <row r="3">
          <cell r="E3">
            <v>2</v>
          </cell>
          <cell r="G3">
            <v>24.616223975151652</v>
          </cell>
          <cell r="N3">
            <v>25</v>
          </cell>
          <cell r="O3">
            <v>24.609909780259148</v>
          </cell>
          <cell r="P3">
            <v>22.032812097870305</v>
          </cell>
        </row>
        <row r="4">
          <cell r="E4">
            <v>3</v>
          </cell>
          <cell r="G4">
            <v>34.170734026416127</v>
          </cell>
          <cell r="N4">
            <v>34</v>
          </cell>
          <cell r="O4">
            <v>33.65868295517685</v>
          </cell>
          <cell r="P4">
            <v>31.354454771511001</v>
          </cell>
        </row>
        <row r="5">
          <cell r="E5">
            <v>4</v>
          </cell>
          <cell r="G5">
            <v>42.424922428502612</v>
          </cell>
          <cell r="N5">
            <v>43</v>
          </cell>
          <cell r="O5">
            <v>42.707456130094549</v>
          </cell>
          <cell r="P5">
            <v>40.676097445151697</v>
          </cell>
        </row>
        <row r="6">
          <cell r="E6">
            <v>5</v>
          </cell>
          <cell r="G6">
            <v>51.411688561805498</v>
          </cell>
          <cell r="N6">
            <v>52</v>
          </cell>
          <cell r="O6">
            <v>51.756229305012248</v>
          </cell>
          <cell r="P6">
            <v>49.997740118792393</v>
          </cell>
        </row>
        <row r="7">
          <cell r="E7">
            <v>6</v>
          </cell>
          <cell r="G7">
            <v>61.561820255517418</v>
          </cell>
          <cell r="N7">
            <v>61</v>
          </cell>
          <cell r="O7">
            <v>60.805002479929954</v>
          </cell>
          <cell r="P7">
            <v>59.319382792433089</v>
          </cell>
        </row>
        <row r="8">
          <cell r="E8">
            <v>7</v>
          </cell>
          <cell r="G8">
            <v>69.302473870754824</v>
          </cell>
          <cell r="N8">
            <v>70</v>
          </cell>
          <cell r="O8">
            <v>69.853775654847652</v>
          </cell>
          <cell r="P8">
            <v>68.641025466073785</v>
          </cell>
        </row>
        <row r="9">
          <cell r="E9">
            <v>8</v>
          </cell>
          <cell r="G9">
            <v>79.64998035257571</v>
          </cell>
          <cell r="N9">
            <v>79</v>
          </cell>
          <cell r="O9">
            <v>78.902548829765351</v>
          </cell>
          <cell r="P9">
            <v>77.962668139714481</v>
          </cell>
        </row>
        <row r="10">
          <cell r="E10">
            <v>9</v>
          </cell>
          <cell r="G10">
            <v>87.245834406963354</v>
          </cell>
          <cell r="N10">
            <v>88</v>
          </cell>
          <cell r="O10">
            <v>87.95132200468305</v>
          </cell>
          <cell r="P10">
            <v>87.284310813355177</v>
          </cell>
        </row>
        <row r="11">
          <cell r="E11">
            <v>10</v>
          </cell>
          <cell r="G11">
            <v>96.79114448126046</v>
          </cell>
          <cell r="N11">
            <v>97</v>
          </cell>
          <cell r="O11">
            <v>97.000095179600748</v>
          </cell>
          <cell r="P11">
            <v>96.605953486995872</v>
          </cell>
        </row>
        <row r="12">
          <cell r="E12">
            <v>11</v>
          </cell>
          <cell r="G12">
            <v>105.22752538410522</v>
          </cell>
          <cell r="N12">
            <v>106</v>
          </cell>
          <cell r="O12">
            <v>106.04886835451845</v>
          </cell>
          <cell r="P12">
            <v>105.92759616063657</v>
          </cell>
        </row>
        <row r="13">
          <cell r="E13">
            <v>12</v>
          </cell>
          <cell r="G13">
            <v>115.00682660379391</v>
          </cell>
          <cell r="N13">
            <v>115</v>
          </cell>
          <cell r="O13">
            <v>115.09764152943616</v>
          </cell>
          <cell r="P13">
            <v>115.24923883427726</v>
          </cell>
        </row>
        <row r="14">
          <cell r="E14">
            <v>13</v>
          </cell>
          <cell r="G14">
            <v>124.32846927743461</v>
          </cell>
          <cell r="N14">
            <v>124</v>
          </cell>
          <cell r="O14">
            <v>124.14641470435386</v>
          </cell>
          <cell r="P14">
            <v>124.57088150791796</v>
          </cell>
        </row>
        <row r="15">
          <cell r="E15">
            <v>14</v>
          </cell>
          <cell r="G15">
            <v>133.93100058795048</v>
          </cell>
          <cell r="N15">
            <v>133</v>
          </cell>
          <cell r="O15">
            <v>133.19518787927154</v>
          </cell>
          <cell r="P15">
            <v>133.89252418155866</v>
          </cell>
        </row>
        <row r="16">
          <cell r="E16">
            <v>15</v>
          </cell>
          <cell r="G16">
            <v>142.5043618430951</v>
          </cell>
          <cell r="N16">
            <v>142</v>
          </cell>
          <cell r="O16">
            <v>142.24396105418924</v>
          </cell>
          <cell r="P16">
            <v>143.21416685519935</v>
          </cell>
        </row>
        <row r="17">
          <cell r="E17">
            <v>16</v>
          </cell>
          <cell r="G17">
            <v>151.8929829911753</v>
          </cell>
          <cell r="N17">
            <v>151</v>
          </cell>
          <cell r="O17">
            <v>151.29273422910694</v>
          </cell>
          <cell r="P17">
            <v>152.53580952884005</v>
          </cell>
        </row>
        <row r="18">
          <cell r="E18">
            <v>17</v>
          </cell>
          <cell r="G18">
            <v>160.23392686421539</v>
          </cell>
          <cell r="N18">
            <v>160</v>
          </cell>
          <cell r="O18">
            <v>160.34150740402464</v>
          </cell>
          <cell r="P18">
            <v>161.85745220248074</v>
          </cell>
        </row>
        <row r="19">
          <cell r="E19">
            <v>18</v>
          </cell>
          <cell r="G19">
            <v>168.35621253258486</v>
          </cell>
          <cell r="N19">
            <v>169</v>
          </cell>
          <cell r="O19">
            <v>169.39028057894234</v>
          </cell>
          <cell r="P19">
            <v>171.17909487612144</v>
          </cell>
        </row>
        <row r="20">
          <cell r="E20">
            <v>19</v>
          </cell>
          <cell r="G20">
            <v>178.38244115692183</v>
          </cell>
          <cell r="N20">
            <v>178</v>
          </cell>
          <cell r="O20">
            <v>178.43905375386004</v>
          </cell>
          <cell r="P20">
            <v>180.50073754976214</v>
          </cell>
        </row>
        <row r="21">
          <cell r="E21">
            <v>20</v>
          </cell>
          <cell r="G21">
            <v>187.9164484795464</v>
          </cell>
          <cell r="N21">
            <v>187</v>
          </cell>
          <cell r="O21">
            <v>187.48782692877774</v>
          </cell>
          <cell r="P21">
            <v>189.82238022340283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zoomScale="50" zoomScaleNormal="50" workbookViewId="0">
      <selection activeCell="Q32" sqref="Q32"/>
    </sheetView>
  </sheetViews>
  <sheetFormatPr defaultRowHeight="14.4" x14ac:dyDescent="0.3"/>
  <cols>
    <col min="6" max="6" width="12" customWidth="1"/>
    <col min="7" max="7" width="11.5546875" customWidth="1"/>
    <col min="8" max="8" width="13.6640625" customWidth="1"/>
    <col min="9" max="9" width="16.6640625" customWidth="1"/>
    <col min="15" max="15" width="13" customWidth="1"/>
    <col min="16" max="16" width="12" customWidth="1"/>
  </cols>
  <sheetData>
    <row r="1" spans="1:13" x14ac:dyDescent="0.3">
      <c r="A1" s="3" t="s">
        <v>0</v>
      </c>
      <c r="B1">
        <v>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">
      <c r="A2" s="3" t="s">
        <v>12</v>
      </c>
      <c r="B2">
        <v>9</v>
      </c>
      <c r="D2">
        <f>1</f>
        <v>1</v>
      </c>
      <c r="E2">
        <v>1</v>
      </c>
      <c r="F2" s="1">
        <f ca="1">RAND()*(1+1)-1</f>
        <v>-0.53982011783392569</v>
      </c>
      <c r="G2">
        <f ca="1">$B$1+$B$2*E2+F2</f>
        <v>15.460179882166074</v>
      </c>
      <c r="H2">
        <f ca="1">(E2-$E$22)*(G2-$G$22)</f>
        <v>817.07327697424944</v>
      </c>
      <c r="I2">
        <f>(E2-$E$22)^2</f>
        <v>90.25</v>
      </c>
      <c r="J2">
        <f ca="1">G2-B6*E2</f>
        <v>6.4266335406654775</v>
      </c>
      <c r="K2">
        <f t="shared" ref="K2:K21" si="0">$B$1+E2*$B$2</f>
        <v>16</v>
      </c>
      <c r="L2">
        <f t="shared" ref="L2:L21" ca="1" si="1">$B$3+$B$4*E2</f>
        <v>15.647268994154874</v>
      </c>
      <c r="M2">
        <f t="shared" ref="M2:M21" ca="1" si="2">$B$5+$B$6*E2</f>
        <v>15.707178152421918</v>
      </c>
    </row>
    <row r="3" spans="1:13" x14ac:dyDescent="0.3">
      <c r="A3" s="3" t="s">
        <v>13</v>
      </c>
      <c r="B3">
        <f ca="1">G22-(B4*E22)</f>
        <v>6.6135190727104884</v>
      </c>
      <c r="D3">
        <f>D2+1</f>
        <v>2</v>
      </c>
      <c r="E3">
        <v>2</v>
      </c>
      <c r="F3" s="1">
        <f t="shared" ref="F3:F21" ca="1" si="3">RAND()*(1+1)-1</f>
        <v>-0.32666018469376401</v>
      </c>
      <c r="G3">
        <f t="shared" ref="G3:G21" ca="1" si="4">$B$1+$B$2*E3+F3</f>
        <v>24.673339815306235</v>
      </c>
      <c r="H3">
        <f t="shared" ref="H3:H21" ca="1" si="5">(E3-$E$22)*(G3-$G$22)</f>
        <v>652.75370417684769</v>
      </c>
      <c r="I3">
        <f t="shared" ref="I3:I21" si="6">(E3-$E$22)^2</f>
        <v>72.25</v>
      </c>
      <c r="J3">
        <f ca="1">G3-B6*E3</f>
        <v>6.6062471323050431</v>
      </c>
      <c r="K3">
        <f t="shared" si="0"/>
        <v>25</v>
      </c>
      <c r="L3">
        <f t="shared" ca="1" si="1"/>
        <v>24.68101891559926</v>
      </c>
      <c r="M3">
        <f t="shared" ca="1" si="2"/>
        <v>24.740724493922514</v>
      </c>
    </row>
    <row r="4" spans="1:13" x14ac:dyDescent="0.3">
      <c r="A4" s="3" t="s">
        <v>14</v>
      </c>
      <c r="B4">
        <f ca="1">H22/I22</f>
        <v>9.0337499214443859</v>
      </c>
      <c r="D4">
        <f t="shared" ref="D4:D21" si="7">D3+1</f>
        <v>3</v>
      </c>
      <c r="E4">
        <v>3</v>
      </c>
      <c r="F4" s="1">
        <f t="shared" ca="1" si="3"/>
        <v>-0.39735567763210278</v>
      </c>
      <c r="G4">
        <f t="shared" ca="1" si="4"/>
        <v>33.602644322367894</v>
      </c>
      <c r="H4">
        <f t="shared" ca="1" si="5"/>
        <v>508.98936694131487</v>
      </c>
      <c r="I4">
        <f t="shared" si="6"/>
        <v>56.25</v>
      </c>
      <c r="J4">
        <f ca="1">G4-B6*E4</f>
        <v>6.5020052978661056</v>
      </c>
      <c r="K4">
        <f t="shared" si="0"/>
        <v>34</v>
      </c>
      <c r="L4">
        <f t="shared" ca="1" si="1"/>
        <v>33.71476883704365</v>
      </c>
      <c r="M4">
        <f t="shared" ca="1" si="2"/>
        <v>33.77427083542311</v>
      </c>
    </row>
    <row r="5" spans="1:13" x14ac:dyDescent="0.3">
      <c r="A5" s="3" t="s">
        <v>15</v>
      </c>
      <c r="B5">
        <f ca="1">MEDIAN(J2:J21)</f>
        <v>6.6736318109213215</v>
      </c>
      <c r="D5">
        <f t="shared" si="7"/>
        <v>4</v>
      </c>
      <c r="E5">
        <v>4</v>
      </c>
      <c r="F5" s="1">
        <f t="shared" ca="1" si="3"/>
        <v>-0.35900217133661827</v>
      </c>
      <c r="G5">
        <f t="shared" ca="1" si="4"/>
        <v>42.64099782866338</v>
      </c>
      <c r="H5">
        <f t="shared" ca="1" si="5"/>
        <v>382.37482022488558</v>
      </c>
      <c r="I5">
        <f t="shared" si="6"/>
        <v>42.25</v>
      </c>
      <c r="J5">
        <f ca="1">G5-B6*E5</f>
        <v>6.5068124626609958</v>
      </c>
      <c r="K5">
        <f t="shared" si="0"/>
        <v>43</v>
      </c>
      <c r="L5">
        <f t="shared" ca="1" si="1"/>
        <v>42.748518758488032</v>
      </c>
      <c r="M5">
        <f t="shared" ca="1" si="2"/>
        <v>42.807817176923706</v>
      </c>
    </row>
    <row r="6" spans="1:13" x14ac:dyDescent="0.3">
      <c r="A6" s="3" t="s">
        <v>16</v>
      </c>
      <c r="B6">
        <f ca="1">MEDIAN(B28:T46)</f>
        <v>9.0335463415005961</v>
      </c>
      <c r="D6">
        <f t="shared" si="7"/>
        <v>5</v>
      </c>
      <c r="E6">
        <v>5</v>
      </c>
      <c r="F6" s="1">
        <f t="shared" ca="1" si="3"/>
        <v>-0.60604825532481255</v>
      </c>
      <c r="G6">
        <f t="shared" ca="1" si="4"/>
        <v>51.393951744675185</v>
      </c>
      <c r="H6">
        <f t="shared" ca="1" si="5"/>
        <v>275.4066782676075</v>
      </c>
      <c r="I6">
        <f t="shared" si="6"/>
        <v>30.25</v>
      </c>
      <c r="J6">
        <f ca="1">G6-B6*E6</f>
        <v>6.2262200371722045</v>
      </c>
      <c r="K6">
        <f t="shared" si="0"/>
        <v>52</v>
      </c>
      <c r="L6">
        <f t="shared" ca="1" si="1"/>
        <v>51.782268679932415</v>
      </c>
      <c r="M6">
        <f t="shared" ca="1" si="2"/>
        <v>51.841363518424302</v>
      </c>
    </row>
    <row r="7" spans="1:13" x14ac:dyDescent="0.3">
      <c r="D7">
        <f t="shared" si="7"/>
        <v>6</v>
      </c>
      <c r="E7">
        <v>6</v>
      </c>
      <c r="F7" s="1">
        <f t="shared" ca="1" si="3"/>
        <v>0.56652736091753364</v>
      </c>
      <c r="G7">
        <f t="shared" ca="1" si="4"/>
        <v>61.566527360917533</v>
      </c>
      <c r="H7">
        <f t="shared" ca="1" si="5"/>
        <v>179.55614649131556</v>
      </c>
      <c r="I7">
        <f t="shared" si="6"/>
        <v>20.25</v>
      </c>
      <c r="J7">
        <f ca="1">G7-B6*E7</f>
        <v>7.3652493119139564</v>
      </c>
      <c r="K7">
        <f t="shared" si="0"/>
        <v>61</v>
      </c>
      <c r="L7">
        <f t="shared" ca="1" si="1"/>
        <v>60.816018601376804</v>
      </c>
      <c r="M7">
        <f t="shared" ca="1" si="2"/>
        <v>60.874909859924898</v>
      </c>
    </row>
    <row r="8" spans="1:13" x14ac:dyDescent="0.3">
      <c r="D8">
        <f t="shared" si="7"/>
        <v>7</v>
      </c>
      <c r="E8">
        <v>7</v>
      </c>
      <c r="F8" s="1">
        <f t="shared" ca="1" si="3"/>
        <v>0.10361234576797851</v>
      </c>
      <c r="G8">
        <f t="shared" ca="1" si="4"/>
        <v>70.103612345767985</v>
      </c>
      <c r="H8">
        <f t="shared" ca="1" si="5"/>
        <v>109.77498315737996</v>
      </c>
      <c r="I8">
        <f t="shared" si="6"/>
        <v>12.25</v>
      </c>
      <c r="J8">
        <f ca="1">G8-B6*E8</f>
        <v>6.8687879552638123</v>
      </c>
      <c r="K8">
        <f t="shared" si="0"/>
        <v>70</v>
      </c>
      <c r="L8">
        <f t="shared" ca="1" si="1"/>
        <v>69.849768522821194</v>
      </c>
      <c r="M8">
        <f t="shared" ca="1" si="2"/>
        <v>69.908456201425494</v>
      </c>
    </row>
    <row r="9" spans="1:13" x14ac:dyDescent="0.3">
      <c r="D9">
        <f t="shared" si="7"/>
        <v>8</v>
      </c>
      <c r="E9">
        <v>8</v>
      </c>
      <c r="F9" s="1">
        <f t="shared" ca="1" si="3"/>
        <v>-4.3518771657721445E-2</v>
      </c>
      <c r="G9">
        <f t="shared" ca="1" si="4"/>
        <v>78.956481228342284</v>
      </c>
      <c r="H9">
        <f t="shared" ca="1" si="5"/>
        <v>56.278530048835655</v>
      </c>
      <c r="I9">
        <f t="shared" si="6"/>
        <v>6.25</v>
      </c>
      <c r="J9">
        <f ca="1">G9-B6*E9</f>
        <v>6.6881104963375151</v>
      </c>
      <c r="K9">
        <f t="shared" si="0"/>
        <v>79</v>
      </c>
      <c r="L9">
        <f t="shared" ca="1" si="1"/>
        <v>78.883518444265576</v>
      </c>
      <c r="M9">
        <f t="shared" ca="1" si="2"/>
        <v>78.94200254292609</v>
      </c>
    </row>
    <row r="10" spans="1:13" x14ac:dyDescent="0.3">
      <c r="D10">
        <f t="shared" si="7"/>
        <v>9</v>
      </c>
      <c r="E10">
        <v>9</v>
      </c>
      <c r="F10" s="1">
        <f t="shared" ca="1" si="3"/>
        <v>6.6705556946610178E-2</v>
      </c>
      <c r="G10">
        <f t="shared" ca="1" si="4"/>
        <v>88.066705556946616</v>
      </c>
      <c r="H10">
        <f t="shared" ca="1" si="5"/>
        <v>20.101781536394896</v>
      </c>
      <c r="I10">
        <f t="shared" si="6"/>
        <v>2.25</v>
      </c>
      <c r="J10">
        <f ca="1">G10-B6*E10</f>
        <v>6.7647884834412508</v>
      </c>
      <c r="K10">
        <f t="shared" si="0"/>
        <v>88</v>
      </c>
      <c r="L10">
        <f t="shared" ca="1" si="1"/>
        <v>87.917268365709958</v>
      </c>
      <c r="M10">
        <f t="shared" ca="1" si="2"/>
        <v>87.975548884426686</v>
      </c>
    </row>
    <row r="11" spans="1:13" x14ac:dyDescent="0.3">
      <c r="D11">
        <f t="shared" si="7"/>
        <v>10</v>
      </c>
      <c r="E11">
        <v>10</v>
      </c>
      <c r="F11" s="1">
        <f t="shared" ca="1" si="3"/>
        <v>-0.64414119104094225</v>
      </c>
      <c r="G11">
        <f t="shared" ca="1" si="4"/>
        <v>96.355858808959056</v>
      </c>
      <c r="H11">
        <f t="shared" ca="1" si="5"/>
        <v>2.5560172194587452</v>
      </c>
      <c r="I11">
        <f t="shared" si="6"/>
        <v>0.25</v>
      </c>
      <c r="J11">
        <f ca="1">G11-B6*E11</f>
        <v>6.0203953939530948</v>
      </c>
      <c r="K11">
        <f t="shared" si="0"/>
        <v>97</v>
      </c>
      <c r="L11">
        <f t="shared" ca="1" si="1"/>
        <v>96.951018287154341</v>
      </c>
      <c r="M11">
        <f t="shared" ca="1" si="2"/>
        <v>97.009095225927283</v>
      </c>
    </row>
    <row r="12" spans="1:13" x14ac:dyDescent="0.3">
      <c r="D12">
        <f t="shared" si="7"/>
        <v>11</v>
      </c>
      <c r="E12">
        <v>11</v>
      </c>
      <c r="F12" s="1">
        <f t="shared" ca="1" si="3"/>
        <v>0.68367117906177066</v>
      </c>
      <c r="G12">
        <f t="shared" ca="1" si="4"/>
        <v>106.68367117906178</v>
      </c>
      <c r="H12">
        <f t="shared" ca="1" si="5"/>
        <v>2.6078889655926147</v>
      </c>
      <c r="I12">
        <f t="shared" si="6"/>
        <v>0.25</v>
      </c>
      <c r="J12">
        <f ca="1">G12-B6*E12</f>
        <v>7.3146614225552185</v>
      </c>
      <c r="K12">
        <f t="shared" si="0"/>
        <v>106</v>
      </c>
      <c r="L12">
        <f t="shared" ca="1" si="1"/>
        <v>105.98476820859874</v>
      </c>
      <c r="M12">
        <f t="shared" ca="1" si="2"/>
        <v>106.04264156742788</v>
      </c>
    </row>
    <row r="13" spans="1:13" x14ac:dyDescent="0.3">
      <c r="D13">
        <f t="shared" si="7"/>
        <v>12</v>
      </c>
      <c r="E13">
        <v>12</v>
      </c>
      <c r="F13" s="1">
        <f t="shared" ca="1" si="3"/>
        <v>0.22615942556189195</v>
      </c>
      <c r="G13">
        <f t="shared" ca="1" si="4"/>
        <v>115.22615942556189</v>
      </c>
      <c r="H13">
        <f t="shared" ca="1" si="5"/>
        <v>20.637399266528014</v>
      </c>
      <c r="I13">
        <f t="shared" si="6"/>
        <v>2.25</v>
      </c>
      <c r="J13">
        <f ca="1">G13-B6*E13</f>
        <v>6.8236033275547356</v>
      </c>
      <c r="K13">
        <f t="shared" si="0"/>
        <v>115</v>
      </c>
      <c r="L13">
        <f t="shared" ca="1" si="1"/>
        <v>115.01851813004312</v>
      </c>
      <c r="M13">
        <f t="shared" ca="1" si="2"/>
        <v>115.07618790892847</v>
      </c>
    </row>
    <row r="14" spans="1:13" x14ac:dyDescent="0.3">
      <c r="D14">
        <f t="shared" si="7"/>
        <v>13</v>
      </c>
      <c r="E14">
        <v>13</v>
      </c>
      <c r="F14" s="1">
        <f t="shared" ca="1" si="3"/>
        <v>-0.95463311064840006</v>
      </c>
      <c r="G14">
        <f t="shared" ca="1" si="4"/>
        <v>123.0453668893516</v>
      </c>
      <c r="H14">
        <f t="shared" ca="1" si="5"/>
        <v>53.94368410368763</v>
      </c>
      <c r="I14">
        <f t="shared" si="6"/>
        <v>6.25</v>
      </c>
      <c r="J14">
        <f ca="1">G14-B6*E14</f>
        <v>5.6092644498438489</v>
      </c>
      <c r="K14">
        <f t="shared" si="0"/>
        <v>124</v>
      </c>
      <c r="L14">
        <f t="shared" ca="1" si="1"/>
        <v>124.0522680514875</v>
      </c>
      <c r="M14">
        <f t="shared" ca="1" si="2"/>
        <v>124.10973425042907</v>
      </c>
    </row>
    <row r="15" spans="1:13" x14ac:dyDescent="0.3">
      <c r="D15">
        <f t="shared" si="7"/>
        <v>14</v>
      </c>
      <c r="E15">
        <v>14</v>
      </c>
      <c r="F15" s="1">
        <f t="shared" ca="1" si="3"/>
        <v>0.1878720563385381</v>
      </c>
      <c r="G15">
        <f t="shared" ca="1" si="4"/>
        <v>133.18787205633853</v>
      </c>
      <c r="H15">
        <f t="shared" ca="1" si="5"/>
        <v>111.01992582961697</v>
      </c>
      <c r="I15">
        <f t="shared" si="6"/>
        <v>12.25</v>
      </c>
      <c r="J15">
        <f ca="1">G15-B6*E15</f>
        <v>6.7182232753301889</v>
      </c>
      <c r="K15">
        <f t="shared" si="0"/>
        <v>133</v>
      </c>
      <c r="L15">
        <f t="shared" ca="1" si="1"/>
        <v>133.0860179729319</v>
      </c>
      <c r="M15">
        <f t="shared" ca="1" si="2"/>
        <v>133.14328059192968</v>
      </c>
    </row>
    <row r="16" spans="1:13" x14ac:dyDescent="0.3">
      <c r="D16">
        <f t="shared" si="7"/>
        <v>15</v>
      </c>
      <c r="E16">
        <v>15</v>
      </c>
      <c r="F16" s="1">
        <f t="shared" ca="1" si="3"/>
        <v>0.33073074913114708</v>
      </c>
      <c r="G16">
        <f t="shared" ca="1" si="4"/>
        <v>142.33073074913113</v>
      </c>
      <c r="H16">
        <f t="shared" ca="1" si="5"/>
        <v>183.88276875564566</v>
      </c>
      <c r="I16">
        <f t="shared" si="6"/>
        <v>20.25</v>
      </c>
      <c r="J16">
        <f ca="1">G16-B6*E16</f>
        <v>6.8275356266221934</v>
      </c>
      <c r="K16">
        <f t="shared" si="0"/>
        <v>142</v>
      </c>
      <c r="L16">
        <f t="shared" ca="1" si="1"/>
        <v>142.11976789437628</v>
      </c>
      <c r="M16">
        <f t="shared" ca="1" si="2"/>
        <v>142.17682693343028</v>
      </c>
    </row>
    <row r="17" spans="1:20" x14ac:dyDescent="0.3">
      <c r="D17">
        <f t="shared" si="7"/>
        <v>16</v>
      </c>
      <c r="E17">
        <v>16</v>
      </c>
      <c r="F17" s="1">
        <f t="shared" ca="1" si="3"/>
        <v>0.23974806340912913</v>
      </c>
      <c r="G17">
        <f t="shared" ca="1" si="4"/>
        <v>151.23974806340914</v>
      </c>
      <c r="H17">
        <f t="shared" ca="1" si="5"/>
        <v>273.74520148542928</v>
      </c>
      <c r="I17">
        <f t="shared" si="6"/>
        <v>30.25</v>
      </c>
      <c r="J17">
        <f ca="1">G17-B6*E17</f>
        <v>6.7030065993996004</v>
      </c>
      <c r="K17">
        <f t="shared" si="0"/>
        <v>151</v>
      </c>
      <c r="L17">
        <f t="shared" ca="1" si="1"/>
        <v>151.15351781582066</v>
      </c>
      <c r="M17">
        <f t="shared" ca="1" si="2"/>
        <v>151.21037327493087</v>
      </c>
    </row>
    <row r="18" spans="1:20" x14ac:dyDescent="0.3">
      <c r="D18">
        <f t="shared" si="7"/>
        <v>17</v>
      </c>
      <c r="E18">
        <v>17</v>
      </c>
      <c r="F18" s="1">
        <f t="shared" ca="1" si="3"/>
        <v>0.24660140464526226</v>
      </c>
      <c r="G18">
        <f t="shared" ca="1" si="4"/>
        <v>160.24660140464528</v>
      </c>
      <c r="H18">
        <f t="shared" ca="1" si="5"/>
        <v>382.06160301899672</v>
      </c>
      <c r="I18">
        <f t="shared" si="6"/>
        <v>42.25</v>
      </c>
      <c r="J18">
        <f ca="1">G18-B6*E18</f>
        <v>6.6763135991351419</v>
      </c>
      <c r="K18">
        <f t="shared" si="0"/>
        <v>160</v>
      </c>
      <c r="L18">
        <f t="shared" ca="1" si="1"/>
        <v>160.18726773726505</v>
      </c>
      <c r="M18">
        <f t="shared" ca="1" si="2"/>
        <v>160.24391961643147</v>
      </c>
    </row>
    <row r="19" spans="1:20" x14ac:dyDescent="0.3">
      <c r="D19">
        <f t="shared" si="7"/>
        <v>18</v>
      </c>
      <c r="E19">
        <v>18</v>
      </c>
      <c r="F19" s="1">
        <f t="shared" ca="1" si="3"/>
        <v>0.13871625044837788</v>
      </c>
      <c r="G19">
        <f t="shared" ca="1" si="4"/>
        <v>169.13871625044837</v>
      </c>
      <c r="H19">
        <f t="shared" ca="1" si="5"/>
        <v>507.53117251928865</v>
      </c>
      <c r="I19">
        <f t="shared" si="6"/>
        <v>56.25</v>
      </c>
      <c r="J19">
        <f ca="1">G19-B6*E19</f>
        <v>6.5348821034376385</v>
      </c>
      <c r="K19">
        <f t="shared" si="0"/>
        <v>169</v>
      </c>
      <c r="L19">
        <f t="shared" ca="1" si="1"/>
        <v>169.22101765870943</v>
      </c>
      <c r="M19">
        <f t="shared" ca="1" si="2"/>
        <v>169.27746595793207</v>
      </c>
    </row>
    <row r="20" spans="1:20" x14ac:dyDescent="0.3">
      <c r="D20">
        <f t="shared" si="7"/>
        <v>19</v>
      </c>
      <c r="E20">
        <v>19</v>
      </c>
      <c r="F20" s="1">
        <f t="shared" ca="1" si="3"/>
        <v>9.6823192751062104E-2</v>
      </c>
      <c r="G20">
        <f t="shared" ca="1" si="4"/>
        <v>178.09682319275106</v>
      </c>
      <c r="H20">
        <f t="shared" ca="1" si="5"/>
        <v>651.34590453143335</v>
      </c>
      <c r="I20">
        <f t="shared" si="6"/>
        <v>72.25</v>
      </c>
      <c r="J20">
        <f ca="1">G20-B6*E20</f>
        <v>6.4594427042397342</v>
      </c>
      <c r="K20">
        <f t="shared" si="0"/>
        <v>178</v>
      </c>
      <c r="L20">
        <f t="shared" ca="1" si="1"/>
        <v>178.25476758015381</v>
      </c>
      <c r="M20">
        <f t="shared" ca="1" si="2"/>
        <v>178.31101229943266</v>
      </c>
    </row>
    <row r="21" spans="1:20" x14ac:dyDescent="0.3">
      <c r="D21">
        <f t="shared" si="7"/>
        <v>20</v>
      </c>
      <c r="E21">
        <v>20</v>
      </c>
      <c r="F21" s="1">
        <f t="shared" ca="1" si="3"/>
        <v>0.34187685271942558</v>
      </c>
      <c r="G21">
        <f t="shared" ca="1" si="4"/>
        <v>187.34187685271942</v>
      </c>
      <c r="H21">
        <f t="shared" ca="1" si="5"/>
        <v>815.80284424600734</v>
      </c>
      <c r="I21">
        <f t="shared" si="6"/>
        <v>90.25</v>
      </c>
      <c r="J21">
        <f ca="1">G21-B6*E21</f>
        <v>6.6709500227075011</v>
      </c>
      <c r="K21">
        <f t="shared" si="0"/>
        <v>187</v>
      </c>
      <c r="L21">
        <f t="shared" ca="1" si="1"/>
        <v>187.28851750159819</v>
      </c>
      <c r="M21">
        <f t="shared" ca="1" si="2"/>
        <v>187.34455864093326</v>
      </c>
    </row>
    <row r="22" spans="1:20" x14ac:dyDescent="0.3">
      <c r="D22" s="2" t="s">
        <v>17</v>
      </c>
      <c r="E22">
        <f>AVERAGE(E2:E21)</f>
        <v>10.5</v>
      </c>
      <c r="F22" s="1">
        <f ca="1">AVERAGE(F2:F21)</f>
        <v>-3.210675212347798E-2</v>
      </c>
      <c r="G22">
        <f t="shared" ref="G22" ca="1" si="8">AVERAGE(G2:G21)</f>
        <v>101.46789324787655</v>
      </c>
      <c r="H22">
        <f ca="1">SUM(H2:H21)</f>
        <v>6007.4436977605164</v>
      </c>
      <c r="I22">
        <f>SUM(I2:I21)</f>
        <v>665</v>
      </c>
    </row>
    <row r="24" spans="1:20" x14ac:dyDescent="0.3">
      <c r="B24" t="s">
        <v>18</v>
      </c>
    </row>
    <row r="26" spans="1:20" x14ac:dyDescent="0.3">
      <c r="A26" s="2" t="s">
        <v>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4" t="s">
        <v>19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</row>
    <row r="28" spans="1:20" x14ac:dyDescent="0.3">
      <c r="A28" s="4">
        <v>2</v>
      </c>
      <c r="B28">
        <f ca="1">(G3-G$2)/(E3-E$2)</f>
        <v>9.2131599331401617</v>
      </c>
    </row>
    <row r="29" spans="1:20" x14ac:dyDescent="0.3">
      <c r="A29" s="4">
        <v>3</v>
      </c>
      <c r="B29">
        <f t="shared" ref="B29:B46" ca="1" si="9">(G4-G$2)/(E4-E$2)</f>
        <v>9.0712322201009101</v>
      </c>
      <c r="C29">
        <f ca="1">(G4-G$3)/(E4-E$3)</f>
        <v>8.9293045070616586</v>
      </c>
    </row>
    <row r="30" spans="1:20" x14ac:dyDescent="0.3">
      <c r="A30" s="4">
        <v>4</v>
      </c>
      <c r="B30">
        <f t="shared" ca="1" si="9"/>
        <v>9.0602726488324361</v>
      </c>
      <c r="C30">
        <f t="shared" ref="C30:C46" ca="1" si="10">(G5-G$3)/(E5-E$3)</f>
        <v>8.9838290066785724</v>
      </c>
      <c r="D30">
        <f ca="1">(G5-G$4)/(E5-E$4)</f>
        <v>9.0383535062954863</v>
      </c>
    </row>
    <row r="31" spans="1:20" x14ac:dyDescent="0.3">
      <c r="A31" s="4">
        <v>5</v>
      </c>
      <c r="B31">
        <f t="shared" ca="1" si="9"/>
        <v>8.9834429656272778</v>
      </c>
      <c r="C31">
        <f t="shared" ca="1" si="10"/>
        <v>8.9068706431229838</v>
      </c>
      <c r="D31">
        <f t="shared" ref="D31:D46" ca="1" si="11">(G6-G$4)/(E6-E$4)</f>
        <v>8.8956537111536456</v>
      </c>
      <c r="E31">
        <f ca="1">(G6-G$5)/(E6-E$5)</f>
        <v>8.7529539160118048</v>
      </c>
    </row>
    <row r="32" spans="1:20" x14ac:dyDescent="0.3">
      <c r="A32" s="4">
        <v>6</v>
      </c>
      <c r="B32">
        <f t="shared" ca="1" si="9"/>
        <v>9.2212694957502919</v>
      </c>
      <c r="C32">
        <f t="shared" ca="1" si="10"/>
        <v>9.2232968864028244</v>
      </c>
      <c r="D32">
        <f t="shared" ca="1" si="11"/>
        <v>9.3212943461832136</v>
      </c>
      <c r="E32">
        <f t="shared" ref="E32:E46" ca="1" si="12">(G7-G$5)/(E7-E$5)</f>
        <v>9.4627647661270764</v>
      </c>
      <c r="F32">
        <f ca="1">(G7-G$6)/(E7-E$6)</f>
        <v>10.172575616242348</v>
      </c>
    </row>
    <row r="33" spans="1:20" x14ac:dyDescent="0.3">
      <c r="A33" s="4">
        <v>7</v>
      </c>
      <c r="B33">
        <f t="shared" ca="1" si="9"/>
        <v>9.1072387439336513</v>
      </c>
      <c r="C33">
        <f t="shared" ca="1" si="10"/>
        <v>9.0860545060923492</v>
      </c>
      <c r="D33">
        <f t="shared" ca="1" si="11"/>
        <v>9.1252420058500228</v>
      </c>
      <c r="E33">
        <f t="shared" ca="1" si="12"/>
        <v>9.1542048390348683</v>
      </c>
      <c r="F33">
        <f t="shared" ref="F33:F46" ca="1" si="13">(G8-G$6)/(E8-E$6)</f>
        <v>9.3548303005464</v>
      </c>
      <c r="G33">
        <f ca="1">(G8-G$7)/(E8-E$7)</f>
        <v>8.537084984850452</v>
      </c>
    </row>
    <row r="34" spans="1:20" x14ac:dyDescent="0.3">
      <c r="A34" s="4">
        <v>8</v>
      </c>
      <c r="B34">
        <f t="shared" ca="1" si="9"/>
        <v>9.0709001923108872</v>
      </c>
      <c r="C34">
        <f t="shared" ca="1" si="10"/>
        <v>9.0471902355060081</v>
      </c>
      <c r="D34">
        <f t="shared" ca="1" si="11"/>
        <v>9.0707673811948784</v>
      </c>
      <c r="E34">
        <f t="shared" ca="1" si="12"/>
        <v>9.0788708499197259</v>
      </c>
      <c r="F34">
        <f t="shared" ca="1" si="13"/>
        <v>9.1875098278890324</v>
      </c>
      <c r="G34">
        <f t="shared" ref="G34:G46" ca="1" si="14">(G9-G$7)/(E9-E$7)</f>
        <v>8.6949769337123755</v>
      </c>
      <c r="H34">
        <f ca="1">(G9-G$8)/(E9-E$8)</f>
        <v>8.8528688825742989</v>
      </c>
    </row>
    <row r="35" spans="1:20" x14ac:dyDescent="0.3">
      <c r="A35" s="4">
        <v>9</v>
      </c>
      <c r="B35">
        <f t="shared" ca="1" si="9"/>
        <v>9.0758157093475678</v>
      </c>
      <c r="C35">
        <f t="shared" ca="1" si="10"/>
        <v>9.0561951059486265</v>
      </c>
      <c r="D35">
        <f t="shared" ca="1" si="11"/>
        <v>9.0773435390964536</v>
      </c>
      <c r="E35">
        <f t="shared" ca="1" si="12"/>
        <v>9.0851415456566471</v>
      </c>
      <c r="F35">
        <f t="shared" ca="1" si="13"/>
        <v>9.1681884530678577</v>
      </c>
      <c r="G35">
        <f t="shared" ca="1" si="14"/>
        <v>8.8333927320096937</v>
      </c>
      <c r="H35">
        <f t="shared" ref="H35:H46" ca="1" si="15">(G10-G$8)/(E10-E$8)</f>
        <v>8.9815466055893154</v>
      </c>
      <c r="I35">
        <f ca="1">(G10-G$9)/(E10-E$9)</f>
        <v>9.1102243286043318</v>
      </c>
    </row>
    <row r="36" spans="1:20" x14ac:dyDescent="0.3">
      <c r="A36" s="4">
        <v>10</v>
      </c>
      <c r="B36">
        <f t="shared" ca="1" si="9"/>
        <v>8.9884087696436641</v>
      </c>
      <c r="C36">
        <f t="shared" ca="1" si="10"/>
        <v>8.9603148742066026</v>
      </c>
      <c r="D36">
        <f t="shared" ca="1" si="11"/>
        <v>8.9647449266558805</v>
      </c>
      <c r="E36">
        <f t="shared" ca="1" si="12"/>
        <v>8.9524768300492799</v>
      </c>
      <c r="F36">
        <f t="shared" ca="1" si="13"/>
        <v>8.9923814128567745</v>
      </c>
      <c r="G36">
        <f t="shared" ca="1" si="14"/>
        <v>8.6973328620103807</v>
      </c>
      <c r="H36">
        <f t="shared" ca="1" si="15"/>
        <v>8.7507488210636897</v>
      </c>
      <c r="I36">
        <f t="shared" ref="I36:I46" ca="1" si="16">(G11-G$9)/(E11-E$9)</f>
        <v>8.6996887903083859</v>
      </c>
      <c r="J36">
        <f ca="1">(G11-G$10)/(E11-E$10)</f>
        <v>8.28915325201244</v>
      </c>
    </row>
    <row r="37" spans="1:20" x14ac:dyDescent="0.3">
      <c r="A37" s="4">
        <v>11</v>
      </c>
      <c r="B37">
        <f t="shared" ca="1" si="9"/>
        <v>9.1223491296895709</v>
      </c>
      <c r="C37">
        <f t="shared" ca="1" si="10"/>
        <v>9.1122590404172819</v>
      </c>
      <c r="D37">
        <f t="shared" ca="1" si="11"/>
        <v>9.1351283570867352</v>
      </c>
      <c r="E37">
        <f t="shared" ca="1" si="12"/>
        <v>9.1489533357711981</v>
      </c>
      <c r="F37">
        <f t="shared" ca="1" si="13"/>
        <v>9.2149532390644318</v>
      </c>
      <c r="G37">
        <f t="shared" ca="1" si="14"/>
        <v>9.0234287636288482</v>
      </c>
      <c r="H37">
        <f t="shared" ca="1" si="15"/>
        <v>9.1450147083234476</v>
      </c>
      <c r="I37">
        <f t="shared" ca="1" si="16"/>
        <v>9.2423966502398311</v>
      </c>
      <c r="J37">
        <f t="shared" ref="J37:J46" ca="1" si="17">(G12-G$10)/(E12-E$10)</f>
        <v>9.3084828110575799</v>
      </c>
      <c r="K37">
        <f ca="1">(G12-G$11)/(E12-E$11)</f>
        <v>10.32781237010272</v>
      </c>
    </row>
    <row r="38" spans="1:20" x14ac:dyDescent="0.3">
      <c r="A38" s="4">
        <v>12</v>
      </c>
      <c r="B38">
        <f t="shared" ca="1" si="9"/>
        <v>9.0696345039450748</v>
      </c>
      <c r="C38">
        <f t="shared" ca="1" si="10"/>
        <v>9.0552819610255657</v>
      </c>
      <c r="D38">
        <f t="shared" ca="1" si="11"/>
        <v>9.0692794559104435</v>
      </c>
      <c r="E38">
        <f t="shared" ca="1" si="12"/>
        <v>9.0731451996123127</v>
      </c>
      <c r="F38">
        <f t="shared" ca="1" si="13"/>
        <v>9.1188868115552442</v>
      </c>
      <c r="G38">
        <f t="shared" ca="1" si="14"/>
        <v>8.9432720107740593</v>
      </c>
      <c r="H38">
        <f t="shared" ca="1" si="15"/>
        <v>9.0245094159587804</v>
      </c>
      <c r="I38">
        <f t="shared" ca="1" si="16"/>
        <v>9.0674195493049012</v>
      </c>
      <c r="J38">
        <f t="shared" ca="1" si="17"/>
        <v>9.053151289538425</v>
      </c>
      <c r="K38">
        <f t="shared" ref="K38:K46" ca="1" si="18">(G13-G$11)/(E13-E$11)</f>
        <v>9.4351503083014165</v>
      </c>
      <c r="L38">
        <f ca="1">(G13-G$12)/(E13-E$12)</f>
        <v>8.5424882465001133</v>
      </c>
    </row>
    <row r="39" spans="1:20" x14ac:dyDescent="0.3">
      <c r="A39" s="4">
        <v>13</v>
      </c>
      <c r="B39">
        <f t="shared" ca="1" si="9"/>
        <v>8.9654322505987931</v>
      </c>
      <c r="C39">
        <f t="shared" ca="1" si="10"/>
        <v>8.9429115521859419</v>
      </c>
      <c r="D39">
        <f t="shared" ca="1" si="11"/>
        <v>8.9442722566983708</v>
      </c>
      <c r="E39">
        <f t="shared" ca="1" si="12"/>
        <v>8.9338187845209145</v>
      </c>
      <c r="F39">
        <f t="shared" ca="1" si="13"/>
        <v>8.9564268930845508</v>
      </c>
      <c r="G39">
        <f t="shared" ca="1" si="14"/>
        <v>8.7826913612048667</v>
      </c>
      <c r="H39">
        <f t="shared" ca="1" si="15"/>
        <v>8.8236257572639349</v>
      </c>
      <c r="I39">
        <f t="shared" ca="1" si="16"/>
        <v>8.8177771322018632</v>
      </c>
      <c r="J39">
        <f t="shared" ca="1" si="17"/>
        <v>8.7446653331012456</v>
      </c>
      <c r="K39">
        <f t="shared" ca="1" si="18"/>
        <v>8.8965026934641802</v>
      </c>
      <c r="L39">
        <f t="shared" ref="L39:L46" ca="1" si="19">(G14-G$12)/(E14-E$12)</f>
        <v>8.1808478551449113</v>
      </c>
      <c r="M39">
        <f ca="1">(G14-G$13)/(E14-E$13)</f>
        <v>7.8192074637897093</v>
      </c>
    </row>
    <row r="40" spans="1:20" x14ac:dyDescent="0.3">
      <c r="A40" s="4">
        <v>14</v>
      </c>
      <c r="B40">
        <f t="shared" ca="1" si="9"/>
        <v>9.0559763210901885</v>
      </c>
      <c r="C40">
        <f t="shared" ca="1" si="10"/>
        <v>9.042877686752691</v>
      </c>
      <c r="D40">
        <f t="shared" ca="1" si="11"/>
        <v>9.0532025212700589</v>
      </c>
      <c r="E40">
        <f t="shared" ca="1" si="12"/>
        <v>9.0546874227675147</v>
      </c>
      <c r="F40">
        <f t="shared" ca="1" si="13"/>
        <v>9.0882133679625952</v>
      </c>
      <c r="G40">
        <f t="shared" ca="1" si="14"/>
        <v>8.9526680869276252</v>
      </c>
      <c r="H40">
        <f t="shared" ca="1" si="15"/>
        <v>9.012037101510078</v>
      </c>
      <c r="I40">
        <f t="shared" ca="1" si="16"/>
        <v>9.0385651379993757</v>
      </c>
      <c r="J40">
        <f t="shared" ca="1" si="17"/>
        <v>9.0242332998783841</v>
      </c>
      <c r="K40">
        <f t="shared" ca="1" si="18"/>
        <v>9.2080033118448696</v>
      </c>
      <c r="L40">
        <f t="shared" ca="1" si="19"/>
        <v>8.8347336257589202</v>
      </c>
      <c r="M40">
        <f t="shared" ref="M40:M46" ca="1" si="20">(G15-G$13)/(E15-E$13)</f>
        <v>8.9808563153883227</v>
      </c>
      <c r="N40">
        <f ca="1">(G15-G$14)/(E15-E$14)</f>
        <v>10.142505166986936</v>
      </c>
    </row>
    <row r="41" spans="1:20" x14ac:dyDescent="0.3">
      <c r="A41" s="4">
        <v>15</v>
      </c>
      <c r="B41">
        <f t="shared" ca="1" si="9"/>
        <v>9.0621822047832179</v>
      </c>
      <c r="C41">
        <f t="shared" ca="1" si="10"/>
        <v>9.0505685333711465</v>
      </c>
      <c r="D41">
        <f t="shared" ca="1" si="11"/>
        <v>9.0606738688969362</v>
      </c>
      <c r="E41">
        <f t="shared" ca="1" si="12"/>
        <v>9.0627029927697951</v>
      </c>
      <c r="F41">
        <f t="shared" ca="1" si="13"/>
        <v>9.093677900445595</v>
      </c>
      <c r="G41">
        <f t="shared" ca="1" si="14"/>
        <v>8.9738003764681782</v>
      </c>
      <c r="H41">
        <f t="shared" ca="1" si="15"/>
        <v>9.0283898004203937</v>
      </c>
      <c r="I41">
        <f t="shared" ca="1" si="16"/>
        <v>9.0534642172555504</v>
      </c>
      <c r="J41">
        <f t="shared" ca="1" si="17"/>
        <v>9.0440041986974204</v>
      </c>
      <c r="K41">
        <f t="shared" ca="1" si="18"/>
        <v>9.1949743880344155</v>
      </c>
      <c r="L41">
        <f t="shared" ca="1" si="19"/>
        <v>8.9117648925173398</v>
      </c>
      <c r="M41">
        <f t="shared" ca="1" si="20"/>
        <v>9.0348571078564159</v>
      </c>
      <c r="N41">
        <f t="shared" ref="N41:N46" ca="1" si="21">(G16-G$14)/(E16-E$14)</f>
        <v>9.6426819298897684</v>
      </c>
      <c r="O41">
        <f ca="1">(G16-G$15)/(E16-E$15)</f>
        <v>9.1428586927926006</v>
      </c>
    </row>
    <row r="42" spans="1:20" x14ac:dyDescent="0.3">
      <c r="A42" s="4">
        <v>16</v>
      </c>
      <c r="B42">
        <f t="shared" ca="1" si="9"/>
        <v>9.0519712120828704</v>
      </c>
      <c r="C42">
        <f t="shared" ca="1" si="10"/>
        <v>9.0404577320073507</v>
      </c>
      <c r="D42">
        <f t="shared" ca="1" si="11"/>
        <v>9.0490079800800949</v>
      </c>
      <c r="E42">
        <f t="shared" ca="1" si="12"/>
        <v>9.0498958528954798</v>
      </c>
      <c r="F42">
        <f t="shared" ca="1" si="13"/>
        <v>9.0768905744303598</v>
      </c>
      <c r="G42">
        <f t="shared" ca="1" si="14"/>
        <v>8.9673220702491605</v>
      </c>
      <c r="H42">
        <f t="shared" ca="1" si="15"/>
        <v>9.015126190849017</v>
      </c>
      <c r="I42">
        <f t="shared" ca="1" si="16"/>
        <v>9.0354083543833568</v>
      </c>
      <c r="J42">
        <f t="shared" ca="1" si="17"/>
        <v>9.0247203580660749</v>
      </c>
      <c r="K42">
        <f t="shared" ca="1" si="18"/>
        <v>9.1473148757416798</v>
      </c>
      <c r="L42">
        <f t="shared" ca="1" si="19"/>
        <v>8.9112153768694728</v>
      </c>
      <c r="M42">
        <f t="shared" ca="1" si="20"/>
        <v>9.0033971594618123</v>
      </c>
      <c r="N42">
        <f t="shared" ca="1" si="21"/>
        <v>9.3981270580191794</v>
      </c>
      <c r="O42">
        <f t="shared" ref="O42:O46" ca="1" si="22">(G17-G$15)/(E17-E$15)</f>
        <v>9.0259380035353018</v>
      </c>
      <c r="P42">
        <f ca="1">(G17-G$16)/(E17-E$16)</f>
        <v>8.9090173142780031</v>
      </c>
    </row>
    <row r="43" spans="1:20" x14ac:dyDescent="0.3">
      <c r="A43" s="4">
        <v>17</v>
      </c>
      <c r="B43">
        <f t="shared" ca="1" si="9"/>
        <v>9.0491513451549501</v>
      </c>
      <c r="C43">
        <f t="shared" ca="1" si="10"/>
        <v>9.0382174392892694</v>
      </c>
      <c r="D43">
        <f t="shared" ca="1" si="11"/>
        <v>9.0459969344483842</v>
      </c>
      <c r="E43">
        <f t="shared" ca="1" si="12"/>
        <v>9.0465848904601458</v>
      </c>
      <c r="F43">
        <f t="shared" ca="1" si="13"/>
        <v>9.0710541383308421</v>
      </c>
      <c r="G43">
        <f t="shared" ca="1" si="14"/>
        <v>8.9709158221570675</v>
      </c>
      <c r="H43">
        <f t="shared" ca="1" si="15"/>
        <v>9.0142989058877294</v>
      </c>
      <c r="I43">
        <f t="shared" ca="1" si="16"/>
        <v>9.0322355751447763</v>
      </c>
      <c r="J43">
        <f t="shared" ca="1" si="17"/>
        <v>9.0224869809623325</v>
      </c>
      <c r="K43">
        <f t="shared" ca="1" si="18"/>
        <v>9.1272489422408878</v>
      </c>
      <c r="L43">
        <f t="shared" ca="1" si="19"/>
        <v>8.9271550375972506</v>
      </c>
      <c r="M43">
        <f t="shared" ca="1" si="20"/>
        <v>9.0040883958166766</v>
      </c>
      <c r="N43">
        <f t="shared" ca="1" si="21"/>
        <v>9.3003086288234194</v>
      </c>
      <c r="O43">
        <f t="shared" ca="1" si="22"/>
        <v>9.019576449435581</v>
      </c>
      <c r="P43">
        <f t="shared" ref="P43:P46" ca="1" si="23">(G18-G$16)/(E18-E$16)</f>
        <v>8.9579353277570704</v>
      </c>
      <c r="Q43">
        <f ca="1">(G18-G$17)/(E18-E$17)</f>
        <v>9.0068533412361376</v>
      </c>
    </row>
    <row r="44" spans="1:20" x14ac:dyDescent="0.3">
      <c r="A44" s="4">
        <v>18</v>
      </c>
      <c r="B44">
        <f t="shared" ca="1" si="9"/>
        <v>9.0399139040166059</v>
      </c>
      <c r="C44">
        <f t="shared" ca="1" si="10"/>
        <v>9.0290860271963833</v>
      </c>
      <c r="D44">
        <f t="shared" ca="1" si="11"/>
        <v>9.0357381285386982</v>
      </c>
      <c r="E44">
        <f t="shared" ca="1" si="12"/>
        <v>9.0355513158417846</v>
      </c>
      <c r="F44">
        <f t="shared" ca="1" si="13"/>
        <v>9.0572895773671682</v>
      </c>
      <c r="G44">
        <f t="shared" ca="1" si="14"/>
        <v>8.9643490741275702</v>
      </c>
      <c r="H44">
        <f t="shared" ca="1" si="15"/>
        <v>9.0031912640618526</v>
      </c>
      <c r="I44">
        <f t="shared" ca="1" si="16"/>
        <v>9.0182235022106081</v>
      </c>
      <c r="J44">
        <f t="shared" ca="1" si="17"/>
        <v>9.0080011881668618</v>
      </c>
      <c r="K44">
        <f t="shared" ca="1" si="18"/>
        <v>9.0978571801861641</v>
      </c>
      <c r="L44">
        <f t="shared" ca="1" si="19"/>
        <v>8.9221492959123712</v>
      </c>
      <c r="M44">
        <f t="shared" ca="1" si="20"/>
        <v>8.9854261374810793</v>
      </c>
      <c r="N44">
        <f t="shared" ca="1" si="21"/>
        <v>9.2186698722193547</v>
      </c>
      <c r="O44">
        <f t="shared" ca="1" si="22"/>
        <v>8.9877110485274585</v>
      </c>
      <c r="P44">
        <f t="shared" ca="1" si="23"/>
        <v>8.9359951671057445</v>
      </c>
      <c r="Q44">
        <f t="shared" ref="Q44:Q46" ca="1" si="24">(G19-G$17)/(E19-E$17)</f>
        <v>8.9494840935196152</v>
      </c>
      <c r="R44">
        <f ca="1">(G19-G$18)/(E19-E$18)</f>
        <v>8.8921148458030927</v>
      </c>
    </row>
    <row r="45" spans="1:20" x14ac:dyDescent="0.3">
      <c r="A45" s="4">
        <v>19</v>
      </c>
      <c r="B45">
        <f t="shared" ca="1" si="9"/>
        <v>9.0353690728102762</v>
      </c>
      <c r="C45">
        <f t="shared" ca="1" si="10"/>
        <v>9.024910786908519</v>
      </c>
      <c r="D45">
        <f t="shared" ca="1" si="11"/>
        <v>9.0308861793989479</v>
      </c>
      <c r="E45">
        <f t="shared" ca="1" si="12"/>
        <v>9.0303883576058457</v>
      </c>
      <c r="F45">
        <f t="shared" ca="1" si="13"/>
        <v>9.0502051034339921</v>
      </c>
      <c r="G45">
        <f t="shared" ca="1" si="14"/>
        <v>8.9638689101410414</v>
      </c>
      <c r="H45">
        <f t="shared" ca="1" si="15"/>
        <v>8.9994342372485896</v>
      </c>
      <c r="I45">
        <f t="shared" ca="1" si="16"/>
        <v>9.012758360400797</v>
      </c>
      <c r="J45">
        <f t="shared" ca="1" si="17"/>
        <v>9.0030117635804441</v>
      </c>
      <c r="K45">
        <f t="shared" ca="1" si="18"/>
        <v>9.0823293759768902</v>
      </c>
      <c r="L45">
        <f t="shared" ca="1" si="19"/>
        <v>8.9266440017111606</v>
      </c>
      <c r="M45">
        <f t="shared" ca="1" si="20"/>
        <v>8.9815233953127382</v>
      </c>
      <c r="N45">
        <f t="shared" ca="1" si="21"/>
        <v>9.1752427172332442</v>
      </c>
      <c r="O45">
        <f t="shared" ca="1" si="22"/>
        <v>8.9817902272825059</v>
      </c>
      <c r="P45">
        <f t="shared" ca="1" si="23"/>
        <v>8.9415231109049813</v>
      </c>
      <c r="Q45">
        <f t="shared" ca="1" si="24"/>
        <v>8.9523583764473074</v>
      </c>
      <c r="R45">
        <f t="shared" ref="R45:R46" ca="1" si="25">(G20-G$18)/(E20-E$18)</f>
        <v>8.9251108940528923</v>
      </c>
      <c r="S45">
        <f ca="1">(G20-G$19)/(E20-E$19)</f>
        <v>8.9581069423026918</v>
      </c>
    </row>
    <row r="46" spans="1:20" x14ac:dyDescent="0.3">
      <c r="A46" s="4">
        <v>20</v>
      </c>
      <c r="B46">
        <f t="shared" ca="1" si="9"/>
        <v>9.0464051037133348</v>
      </c>
      <c r="C46">
        <f t="shared" ca="1" si="10"/>
        <v>9.0371409465229551</v>
      </c>
      <c r="D46">
        <f t="shared" ca="1" si="11"/>
        <v>9.0434842664912658</v>
      </c>
      <c r="E46">
        <f t="shared" ca="1" si="12"/>
        <v>9.0438049390035022</v>
      </c>
      <c r="F46">
        <f t="shared" ca="1" si="13"/>
        <v>9.0631950072029497</v>
      </c>
      <c r="G46">
        <f t="shared" ca="1" si="14"/>
        <v>8.9839535351287072</v>
      </c>
      <c r="H46">
        <f t="shared" ca="1" si="15"/>
        <v>9.0183280389962643</v>
      </c>
      <c r="I46">
        <f t="shared" ca="1" si="16"/>
        <v>9.0321163020314277</v>
      </c>
      <c r="J46">
        <f t="shared" ca="1" si="17"/>
        <v>9.0250155723429817</v>
      </c>
      <c r="K46">
        <f t="shared" ca="1" si="18"/>
        <v>9.0986018043760364</v>
      </c>
      <c r="L46">
        <f t="shared" ca="1" si="19"/>
        <v>8.9620228526286283</v>
      </c>
      <c r="M46">
        <f t="shared" ca="1" si="20"/>
        <v>9.0144646783946918</v>
      </c>
      <c r="N46">
        <f t="shared" ca="1" si="21"/>
        <v>9.1852157090525459</v>
      </c>
      <c r="O46">
        <f t="shared" ca="1" si="22"/>
        <v>9.0256674660634815</v>
      </c>
      <c r="P46">
        <f t="shared" ca="1" si="23"/>
        <v>9.0022292207176573</v>
      </c>
      <c r="Q46">
        <f t="shared" ca="1" si="24"/>
        <v>9.0255321973275713</v>
      </c>
      <c r="R46">
        <f t="shared" ca="1" si="25"/>
        <v>9.0317584826913819</v>
      </c>
      <c r="S46">
        <f ca="1">(G21-G$19)/(E21-E$19)</f>
        <v>9.1015803011355274</v>
      </c>
      <c r="T46">
        <f ca="1">(G21-G20)/(D21-D20)</f>
        <v>9.245053659968363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2020-06-12T14:03:06Z</dcterms:modified>
</cp:coreProperties>
</file>