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Аркуш1" sheetId="1" r:id="rId1"/>
    <sheet name="Лист1" sheetId="2" r:id="rId2"/>
    <sheet name="Лист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1" l="1"/>
  <c r="K3" i="1"/>
  <c r="K4" i="1"/>
  <c r="K5" i="1"/>
  <c r="K6" i="1"/>
  <c r="K7" i="1"/>
  <c r="K8" i="1"/>
  <c r="K9" i="1"/>
  <c r="K10" i="1"/>
  <c r="K11" i="1"/>
  <c r="L11" i="2"/>
  <c r="K3" i="2"/>
  <c r="K4" i="2"/>
  <c r="K5" i="2"/>
  <c r="K6" i="2"/>
  <c r="K7" i="2"/>
  <c r="K8" i="2"/>
  <c r="K9" i="2"/>
  <c r="K10" i="2"/>
  <c r="K11" i="2"/>
  <c r="K2" i="2"/>
  <c r="J3" i="2"/>
  <c r="J4" i="2"/>
  <c r="J5" i="2"/>
  <c r="J6" i="2"/>
  <c r="J7" i="2"/>
  <c r="J8" i="2"/>
  <c r="J9" i="2"/>
  <c r="J10" i="2"/>
  <c r="J11" i="2"/>
  <c r="J2" i="2"/>
  <c r="D4" i="3" l="1"/>
  <c r="E4" i="3"/>
  <c r="F4" i="3"/>
  <c r="G4" i="3"/>
  <c r="D5" i="3"/>
  <c r="E5" i="3"/>
  <c r="F5" i="3"/>
  <c r="G5" i="3"/>
  <c r="D6" i="3"/>
  <c r="E6" i="3"/>
  <c r="F6" i="3"/>
  <c r="G6" i="3"/>
  <c r="D7" i="3"/>
  <c r="E7" i="3"/>
  <c r="F7" i="3"/>
  <c r="G7" i="3"/>
  <c r="D8" i="3"/>
  <c r="E8" i="3"/>
  <c r="F8" i="3"/>
  <c r="G8" i="3"/>
  <c r="C7" i="3"/>
  <c r="C8" i="3"/>
  <c r="C5" i="3"/>
  <c r="C6" i="3"/>
  <c r="C4" i="3"/>
  <c r="E19" i="2" l="1" a="1"/>
  <c r="G21" i="2" s="1"/>
  <c r="E19" i="1" a="1"/>
  <c r="G19" i="1" s="1"/>
  <c r="L19" i="2" l="1"/>
  <c r="J20" i="2"/>
  <c r="H21" i="2"/>
  <c r="E19" i="2"/>
  <c r="M19" i="2"/>
  <c r="K20" i="2"/>
  <c r="I21" i="2"/>
  <c r="F19" i="2"/>
  <c r="N19" i="2"/>
  <c r="L20" i="2"/>
  <c r="J21" i="2"/>
  <c r="G19" i="2"/>
  <c r="E20" i="2"/>
  <c r="M20" i="2"/>
  <c r="K21" i="2"/>
  <c r="H19" i="2"/>
  <c r="F20" i="2"/>
  <c r="N20" i="2"/>
  <c r="L21" i="2"/>
  <c r="I19" i="2"/>
  <c r="G20" i="2"/>
  <c r="E21" i="2"/>
  <c r="M21" i="2"/>
  <c r="J19" i="2"/>
  <c r="H20" i="2"/>
  <c r="F21" i="2"/>
  <c r="N21" i="2"/>
  <c r="K19" i="2"/>
  <c r="I20" i="2"/>
  <c r="J21" i="1"/>
  <c r="L20" i="1"/>
  <c r="N19" i="1"/>
  <c r="F19" i="1"/>
  <c r="I21" i="1"/>
  <c r="K20" i="1"/>
  <c r="M19" i="1"/>
  <c r="E19" i="1"/>
  <c r="H21" i="1"/>
  <c r="J20" i="1"/>
  <c r="L19" i="1"/>
  <c r="G21" i="1"/>
  <c r="I20" i="1"/>
  <c r="K19" i="1"/>
  <c r="N21" i="1"/>
  <c r="F21" i="1"/>
  <c r="H20" i="1"/>
  <c r="J19" i="1"/>
  <c r="M21" i="1"/>
  <c r="E21" i="1"/>
  <c r="G20" i="1"/>
  <c r="I19" i="1"/>
  <c r="L21" i="1"/>
  <c r="N20" i="1"/>
  <c r="F20" i="1"/>
  <c r="H19" i="1"/>
  <c r="K21" i="1"/>
  <c r="M20" i="1"/>
  <c r="E20" i="1"/>
  <c r="E24" i="1" l="1" a="1"/>
  <c r="E24" i="2" a="1"/>
  <c r="E24" i="1" l="1"/>
  <c r="G26" i="1"/>
  <c r="F26" i="1"/>
  <c r="E26" i="1"/>
  <c r="G25" i="1"/>
  <c r="F25" i="1"/>
  <c r="E25" i="1"/>
  <c r="G24" i="1"/>
  <c r="F24" i="1"/>
  <c r="F26" i="2"/>
  <c r="E26" i="2"/>
  <c r="G25" i="2"/>
  <c r="F25" i="2"/>
  <c r="E25" i="2"/>
  <c r="G24" i="2"/>
  <c r="F24" i="2"/>
  <c r="G26" i="2"/>
  <c r="E24" i="2"/>
  <c r="E29" i="1" l="1" a="1"/>
  <c r="E29" i="2" a="1"/>
  <c r="F29" i="1" l="1"/>
  <c r="E30" i="1"/>
  <c r="G31" i="1"/>
  <c r="F31" i="1"/>
  <c r="F30" i="1"/>
  <c r="E29" i="1"/>
  <c r="E34" i="1" s="1" a="1"/>
  <c r="E31" i="1"/>
  <c r="G29" i="1"/>
  <c r="G30" i="1"/>
  <c r="G30" i="2"/>
  <c r="F30" i="2"/>
  <c r="E30" i="2"/>
  <c r="G29" i="2"/>
  <c r="F29" i="2"/>
  <c r="G31" i="2"/>
  <c r="E29" i="2"/>
  <c r="F31" i="2"/>
  <c r="E31" i="2"/>
  <c r="F34" i="1" l="1"/>
  <c r="K35" i="1"/>
  <c r="H35" i="1"/>
  <c r="F35" i="1"/>
  <c r="N34" i="1"/>
  <c r="M34" i="1"/>
  <c r="J34" i="1"/>
  <c r="H34" i="1"/>
  <c r="E34" i="1"/>
  <c r="Q2" i="1" s="1" a="1"/>
  <c r="M36" i="1"/>
  <c r="K36" i="1"/>
  <c r="H36" i="1"/>
  <c r="E36" i="1"/>
  <c r="M35" i="1"/>
  <c r="N36" i="1"/>
  <c r="J36" i="1"/>
  <c r="F36" i="1"/>
  <c r="L35" i="1"/>
  <c r="G36" i="1"/>
  <c r="J35" i="1"/>
  <c r="G35" i="1"/>
  <c r="E35" i="1"/>
  <c r="I35" i="1"/>
  <c r="L34" i="1"/>
  <c r="I34" i="1"/>
  <c r="G34" i="1"/>
  <c r="K34" i="1"/>
  <c r="L36" i="1"/>
  <c r="I36" i="1"/>
  <c r="N35" i="1"/>
  <c r="E34" i="2" a="1"/>
  <c r="Q4" i="1" l="1"/>
  <c r="Q3" i="1"/>
  <c r="Q2" i="1"/>
  <c r="L36" i="2"/>
  <c r="N35" i="2"/>
  <c r="F35" i="2"/>
  <c r="H34" i="2"/>
  <c r="K36" i="2"/>
  <c r="M35" i="2"/>
  <c r="E35" i="2"/>
  <c r="G34" i="2"/>
  <c r="J36" i="2"/>
  <c r="L35" i="2"/>
  <c r="N34" i="2"/>
  <c r="F34" i="2"/>
  <c r="I36" i="2"/>
  <c r="K35" i="2"/>
  <c r="M34" i="2"/>
  <c r="E34" i="2"/>
  <c r="H36" i="2"/>
  <c r="J35" i="2"/>
  <c r="L34" i="2"/>
  <c r="G36" i="2"/>
  <c r="I35" i="2"/>
  <c r="K34" i="2"/>
  <c r="N36" i="2"/>
  <c r="F36" i="2"/>
  <c r="H35" i="2"/>
  <c r="J34" i="2"/>
  <c r="M36" i="2"/>
  <c r="E36" i="2"/>
  <c r="G35" i="2"/>
  <c r="I34" i="2"/>
  <c r="J5" i="1" l="1"/>
  <c r="J2" i="1"/>
  <c r="K2" i="1" s="1"/>
  <c r="J6" i="1"/>
  <c r="J7" i="1"/>
  <c r="J8" i="1"/>
  <c r="J9" i="1"/>
  <c r="J10" i="1"/>
  <c r="J3" i="1"/>
  <c r="J11" i="1"/>
  <c r="J4" i="1"/>
  <c r="T10" i="1"/>
  <c r="J14" i="1"/>
  <c r="T8" i="1"/>
  <c r="J15" i="1"/>
  <c r="T9" i="1"/>
  <c r="J13" i="1"/>
  <c r="N13" i="1" s="1"/>
  <c r="T3" i="1"/>
  <c r="T11" i="1"/>
  <c r="T6" i="1"/>
  <c r="T7" i="1"/>
  <c r="T4" i="1"/>
  <c r="T2" i="1"/>
  <c r="T5" i="1"/>
  <c r="O2" i="2" a="1"/>
  <c r="O2" i="2" l="1"/>
  <c r="O4" i="2"/>
  <c r="O3" i="2"/>
  <c r="J15" i="2" l="1"/>
  <c r="R6" i="2"/>
  <c r="J14" i="2"/>
  <c r="R5" i="2"/>
  <c r="J13" i="2"/>
  <c r="R4" i="2"/>
  <c r="R11" i="2"/>
  <c r="R3" i="2"/>
  <c r="R10" i="2"/>
  <c r="R2" i="2"/>
  <c r="R7" i="2"/>
  <c r="R9" i="2"/>
  <c r="R8" i="2"/>
</calcChain>
</file>

<file path=xl/sharedStrings.xml><?xml version="1.0" encoding="utf-8"?>
<sst xmlns="http://schemas.openxmlformats.org/spreadsheetml/2006/main" count="79" uniqueCount="31">
  <si>
    <t>Страны</t>
  </si>
  <si>
    <t>X</t>
  </si>
  <si>
    <t>Y</t>
  </si>
  <si>
    <t>Z</t>
  </si>
  <si>
    <t>T</t>
  </si>
  <si>
    <t>U</t>
  </si>
  <si>
    <t>Великобритания</t>
  </si>
  <si>
    <t>Канада</t>
  </si>
  <si>
    <t>Германия</t>
  </si>
  <si>
    <t>Мадагаскар</t>
  </si>
  <si>
    <t>Франция</t>
  </si>
  <si>
    <t>Испания</t>
  </si>
  <si>
    <t>Украина</t>
  </si>
  <si>
    <t>Марокко</t>
  </si>
  <si>
    <t>Аргентина</t>
  </si>
  <si>
    <t>Эфиопия</t>
  </si>
  <si>
    <t>Транспонированая матрица</t>
  </si>
  <si>
    <t>Матрица умножения</t>
  </si>
  <si>
    <t>Обратная матрица</t>
  </si>
  <si>
    <t>Матрица умножения 2</t>
  </si>
  <si>
    <t>Коэффициенты</t>
  </si>
  <si>
    <t>a^</t>
  </si>
  <si>
    <t>b^</t>
  </si>
  <si>
    <t>c^</t>
  </si>
  <si>
    <t>aY+bZ</t>
  </si>
  <si>
    <t>Турция</t>
  </si>
  <si>
    <t>Италия</t>
  </si>
  <si>
    <t>Реальность</t>
  </si>
  <si>
    <t>Ожидание</t>
  </si>
  <si>
    <t>Колумбия</t>
  </si>
  <si>
    <t>Остаточная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</si>
</sst>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1" fillId="4" borderId="0" xfId="3"/>
    <xf numFmtId="0" fontId="1" fillId="2" borderId="0" xfId="1"/>
    <xf numFmtId="0" fontId="0" fillId="0" borderId="0" xfId="0" applyAlignment="1"/>
    <xf numFmtId="0" fontId="1" fillId="3" borderId="0" xfId="2" applyAlignment="1"/>
    <xf numFmtId="0" fontId="0" fillId="0" borderId="0" xfId="0" applyAlignment="1">
      <alignment horizontal="center"/>
    </xf>
    <xf numFmtId="0" fontId="1" fillId="3" borderId="0" xfId="2" applyAlignment="1">
      <alignment horizontal="center"/>
    </xf>
    <xf numFmtId="0" fontId="1" fillId="4" borderId="0" xfId="3" applyAlignment="1">
      <alignment horizontal="center"/>
    </xf>
    <xf numFmtId="0" fontId="1" fillId="3" borderId="0" xfId="2"/>
    <xf numFmtId="0" fontId="1" fillId="2" borderId="0" xfId="1" applyAlignment="1">
      <alignment horizontal="center"/>
    </xf>
  </cellXfs>
  <cellStyles count="4">
    <cellStyle name="60% — акцент2" xfId="2" builtinId="36"/>
    <cellStyle name="Акцент2" xfId="1" builtinId="33"/>
    <cellStyle name="Акцент5" xfId="3" builtinId="4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Лист2!$B$4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Лист2!$C$3:$G$3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Лист2!$C$4:$G$4</c:f>
              <c:numCache>
                <c:formatCode>General</c:formatCode>
                <c:ptCount val="5"/>
                <c:pt idx="0">
                  <c:v>11.29302</c:v>
                </c:pt>
                <c:pt idx="1">
                  <c:v>7.6821000000000002</c:v>
                </c:pt>
                <c:pt idx="2">
                  <c:v>0.46025999999999989</c:v>
                </c:pt>
                <c:pt idx="3">
                  <c:v>-3.1506600000000002</c:v>
                </c:pt>
                <c:pt idx="4">
                  <c:v>-6.7615800000000004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16-4B2D-BB82-D8E646F66632}"/>
            </c:ext>
          </c:extLst>
        </c:ser>
        <c:ser>
          <c:idx val="1"/>
          <c:order val="1"/>
          <c:tx>
            <c:strRef>
              <c:f>Лист2!$B$5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Лист2!$C$3:$G$3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Лист2!$C$5:$G$5</c:f>
              <c:numCache>
                <c:formatCode>General</c:formatCode>
                <c:ptCount val="5"/>
                <c:pt idx="0">
                  <c:v>22.586040000000001</c:v>
                </c:pt>
                <c:pt idx="1">
                  <c:v>18.97512</c:v>
                </c:pt>
                <c:pt idx="2">
                  <c:v>11.75328</c:v>
                </c:pt>
                <c:pt idx="3">
                  <c:v>8.14236</c:v>
                </c:pt>
                <c:pt idx="4">
                  <c:v>4.5314399999999999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16-4B2D-BB82-D8E646F66632}"/>
            </c:ext>
          </c:extLst>
        </c:ser>
        <c:ser>
          <c:idx val="2"/>
          <c:order val="2"/>
          <c:tx>
            <c:strRef>
              <c:f>Лист2!$B$6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Лист2!$C$3:$G$3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Лист2!$C$6:$G$6</c:f>
              <c:numCache>
                <c:formatCode>General</c:formatCode>
                <c:ptCount val="5"/>
                <c:pt idx="0">
                  <c:v>33.879060000000003</c:v>
                </c:pt>
                <c:pt idx="1">
                  <c:v>30.268140000000002</c:v>
                </c:pt>
                <c:pt idx="2">
                  <c:v>23.046300000000002</c:v>
                </c:pt>
                <c:pt idx="3">
                  <c:v>19.435380000000002</c:v>
                </c:pt>
                <c:pt idx="4">
                  <c:v>15.824460000000002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16-4B2D-BB82-D8E646F66632}"/>
            </c:ext>
          </c:extLst>
        </c:ser>
        <c:ser>
          <c:idx val="3"/>
          <c:order val="3"/>
          <c:tx>
            <c:strRef>
              <c:f>Лист2!$B$7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Лист2!$C$3:$G$3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Лист2!$C$7:$G$7</c:f>
              <c:numCache>
                <c:formatCode>General</c:formatCode>
                <c:ptCount val="5"/>
                <c:pt idx="0">
                  <c:v>45.172080000000001</c:v>
                </c:pt>
                <c:pt idx="1">
                  <c:v>41.561160000000001</c:v>
                </c:pt>
                <c:pt idx="2">
                  <c:v>34.339320000000001</c:v>
                </c:pt>
                <c:pt idx="3">
                  <c:v>30.728400000000001</c:v>
                </c:pt>
                <c:pt idx="4">
                  <c:v>27.11748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16-4B2D-BB82-D8E646F66632}"/>
            </c:ext>
          </c:extLst>
        </c:ser>
        <c:ser>
          <c:idx val="4"/>
          <c:order val="4"/>
          <c:tx>
            <c:strRef>
              <c:f>Лист2!$B$8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Лист2!$C$3:$G$3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Лист2!$C$8:$G$8</c:f>
              <c:numCache>
                <c:formatCode>General</c:formatCode>
                <c:ptCount val="5"/>
                <c:pt idx="0">
                  <c:v>67.758120000000005</c:v>
                </c:pt>
                <c:pt idx="1">
                  <c:v>64.147199999999998</c:v>
                </c:pt>
                <c:pt idx="2">
                  <c:v>56.925360000000005</c:v>
                </c:pt>
                <c:pt idx="3">
                  <c:v>53.314440000000005</c:v>
                </c:pt>
                <c:pt idx="4">
                  <c:v>49.703520000000005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16-4B2D-BB82-D8E646F66632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918849584"/>
        <c:axId val="1918843760"/>
        <c:axId val="1927162336"/>
      </c:surface3DChart>
      <c:catAx>
        <c:axId val="191884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8843760"/>
        <c:crosses val="autoZero"/>
        <c:auto val="1"/>
        <c:lblAlgn val="ctr"/>
        <c:lblOffset val="100"/>
        <c:noMultiLvlLbl val="0"/>
      </c:catAx>
      <c:valAx>
        <c:axId val="191884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8849584"/>
        <c:crosses val="autoZero"/>
        <c:crossBetween val="midCat"/>
      </c:valAx>
      <c:serAx>
        <c:axId val="19271623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884376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365760</xdr:colOff>
      <xdr:row>8</xdr:row>
      <xdr:rowOff>160020</xdr:rowOff>
    </xdr:from>
    <xdr:to>
      <xdr:col>15</xdr:col>
      <xdr:colOff>60960</xdr:colOff>
      <xdr:row>23</xdr:row>
      <xdr:rowOff>160020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T36"/>
  <sheetViews>
    <sheetView topLeftCell="D1" workbookViewId="0">
      <selection activeCell="K11" sqref="K11"/>
    </sheetView>
  </sheetViews>
  <sheetFormatPr defaultRowHeight="14.4" x14ac:dyDescent="0.3"/>
  <cols>
    <col min="4" max="4" width="20.21875" customWidth="1"/>
    <col min="10" max="10" width="10.6640625" customWidth="1"/>
    <col min="12" max="12" width="8.88671875" customWidth="1"/>
  </cols>
  <sheetData>
    <row r="1" spans="4:20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8" t="s">
        <v>28</v>
      </c>
      <c r="K1" s="9" t="s">
        <v>30</v>
      </c>
      <c r="L1" s="9"/>
      <c r="P1" s="7" t="s">
        <v>20</v>
      </c>
      <c r="Q1" s="7"/>
      <c r="R1" s="7"/>
      <c r="T1" s="1" t="s">
        <v>24</v>
      </c>
    </row>
    <row r="2" spans="4:20" x14ac:dyDescent="0.3">
      <c r="D2" t="s">
        <v>10</v>
      </c>
      <c r="E2">
        <v>68.858999999999995</v>
      </c>
      <c r="F2">
        <v>1</v>
      </c>
      <c r="G2">
        <v>1</v>
      </c>
      <c r="H2">
        <v>2.2400000000000002</v>
      </c>
      <c r="I2">
        <v>38</v>
      </c>
      <c r="J2">
        <f>$Q$2*F2+$Q$3*G2+$Q$4*H2</f>
        <v>31.31818250773955</v>
      </c>
      <c r="K2">
        <f>(E2-J2)^2</f>
        <v>1409.3129779872077</v>
      </c>
      <c r="P2" s="2" t="s">
        <v>21</v>
      </c>
      <c r="Q2" s="3">
        <f t="array" ref="Q2:Q4">MMULT(E34:N36,E2:E11)</f>
        <v>11.293017672428714</v>
      </c>
      <c r="R2" s="3"/>
      <c r="T2">
        <f>$Q$2*F2+$Q$3*G2</f>
        <v>7.6820959649500908</v>
      </c>
    </row>
    <row r="3" spans="4:20" x14ac:dyDescent="0.3">
      <c r="D3" t="s">
        <v>11</v>
      </c>
      <c r="E3">
        <v>46.527999999999999</v>
      </c>
      <c r="F3">
        <v>2</v>
      </c>
      <c r="G3">
        <v>4</v>
      </c>
      <c r="H3">
        <v>3.1549999999999998</v>
      </c>
      <c r="I3">
        <v>23</v>
      </c>
      <c r="J3">
        <f t="shared" ref="J3:J11" si="0">$Q$2*F3+$Q$3*G3+$Q$4*H3</f>
        <v>41.433354337487899</v>
      </c>
      <c r="K3">
        <f t="shared" ref="K3:K11" si="1">(E3-J3)^2</f>
        <v>25.955414426553357</v>
      </c>
      <c r="P3" s="2" t="s">
        <v>22</v>
      </c>
      <c r="Q3" s="3">
        <v>-3.6109217074786235</v>
      </c>
      <c r="R3" s="3"/>
      <c r="T3">
        <f>$Q$2*F3+$Q$3*G3</f>
        <v>8.1423485149429347</v>
      </c>
    </row>
    <row r="4" spans="4:20" x14ac:dyDescent="0.3">
      <c r="D4" t="s">
        <v>6</v>
      </c>
      <c r="E4">
        <v>55.619</v>
      </c>
      <c r="F4">
        <v>2</v>
      </c>
      <c r="G4">
        <v>5</v>
      </c>
      <c r="H4">
        <v>8.173</v>
      </c>
      <c r="I4">
        <v>67</v>
      </c>
      <c r="J4">
        <f t="shared" si="0"/>
        <v>90.77148721559746</v>
      </c>
      <c r="K4">
        <f t="shared" si="1"/>
        <v>1235.6973574427429</v>
      </c>
      <c r="P4" s="2" t="s">
        <v>23</v>
      </c>
      <c r="Q4" s="3">
        <v>10.551824349459579</v>
      </c>
      <c r="R4" s="3"/>
      <c r="T4">
        <f>$Q$2*F4+$Q$3*G4</f>
        <v>4.5314268074643103</v>
      </c>
    </row>
    <row r="5" spans="4:20" x14ac:dyDescent="0.3">
      <c r="D5" t="s">
        <v>12</v>
      </c>
      <c r="E5">
        <v>42.097999999999999</v>
      </c>
      <c r="F5">
        <v>3</v>
      </c>
      <c r="G5">
        <v>5</v>
      </c>
      <c r="H5">
        <v>2.8879999999999999</v>
      </c>
      <c r="I5">
        <v>39</v>
      </c>
      <c r="J5">
        <f t="shared" si="0"/>
        <v>46.298113201132281</v>
      </c>
      <c r="K5">
        <f t="shared" si="1"/>
        <v>17.640950902325667</v>
      </c>
      <c r="T5">
        <f>$Q$2*F5+$Q$3*G5</f>
        <v>15.824444479893021</v>
      </c>
    </row>
    <row r="6" spans="4:20" x14ac:dyDescent="0.3">
      <c r="D6" t="s">
        <v>13</v>
      </c>
      <c r="E6">
        <v>35.340000000000003</v>
      </c>
      <c r="F6">
        <v>3</v>
      </c>
      <c r="G6">
        <v>4</v>
      </c>
      <c r="H6">
        <v>3.3559999999999999</v>
      </c>
      <c r="I6">
        <v>18</v>
      </c>
      <c r="J6">
        <f t="shared" si="0"/>
        <v>54.84728870415799</v>
      </c>
      <c r="K6">
        <f t="shared" si="1"/>
        <v>380.53431258736975</v>
      </c>
      <c r="T6">
        <f>$Q$2*F6+$Q$3*G6</f>
        <v>19.435366187371645</v>
      </c>
    </row>
    <row r="7" spans="4:20" x14ac:dyDescent="0.3">
      <c r="D7" t="s">
        <v>7</v>
      </c>
      <c r="E7">
        <v>35.853000000000002</v>
      </c>
      <c r="F7">
        <v>2</v>
      </c>
      <c r="G7">
        <v>7</v>
      </c>
      <c r="H7">
        <v>2.5030000000000001</v>
      </c>
      <c r="I7">
        <v>39</v>
      </c>
      <c r="J7">
        <f t="shared" si="0"/>
        <v>23.720799739204395</v>
      </c>
      <c r="K7">
        <f t="shared" si="1"/>
        <v>147.19028316804898</v>
      </c>
      <c r="T7">
        <f>$Q$2*F7+$Q$3*G7</f>
        <v>-2.690416607492935</v>
      </c>
    </row>
    <row r="8" spans="4:20" x14ac:dyDescent="0.3">
      <c r="D8" t="s">
        <v>8</v>
      </c>
      <c r="E8">
        <v>82.85</v>
      </c>
      <c r="F8">
        <v>4</v>
      </c>
      <c r="G8">
        <v>9</v>
      </c>
      <c r="H8">
        <v>3.3260000000000001</v>
      </c>
      <c r="I8">
        <v>63</v>
      </c>
      <c r="J8">
        <f t="shared" si="0"/>
        <v>47.769143108709805</v>
      </c>
      <c r="K8">
        <f t="shared" si="1"/>
        <v>1230.6665202271824</v>
      </c>
      <c r="T8">
        <f>$Q$2*F8+$Q$3*G8</f>
        <v>12.673775322407245</v>
      </c>
    </row>
    <row r="9" spans="4:20" x14ac:dyDescent="0.3">
      <c r="D9" t="s">
        <v>9</v>
      </c>
      <c r="E9">
        <v>43.57</v>
      </c>
      <c r="F9">
        <v>6</v>
      </c>
      <c r="G9">
        <v>9</v>
      </c>
      <c r="H9">
        <v>2.8109999999999999</v>
      </c>
      <c r="I9">
        <v>7</v>
      </c>
      <c r="J9">
        <f t="shared" si="0"/>
        <v>64.920988913595551</v>
      </c>
      <c r="K9">
        <f t="shared" si="1"/>
        <v>455.86472758848009</v>
      </c>
      <c r="T9">
        <f>$Q$2*F9+$Q$3*G9</f>
        <v>35.259810667264667</v>
      </c>
    </row>
    <row r="10" spans="4:20" x14ac:dyDescent="0.3">
      <c r="D10" t="s">
        <v>14</v>
      </c>
      <c r="E10">
        <v>55.131</v>
      </c>
      <c r="F10">
        <v>3</v>
      </c>
      <c r="G10">
        <v>3</v>
      </c>
      <c r="H10">
        <v>2.7759999999999998</v>
      </c>
      <c r="I10">
        <v>20</v>
      </c>
      <c r="J10">
        <f t="shared" si="0"/>
        <v>52.338152288950056</v>
      </c>
      <c r="K10">
        <f t="shared" si="1"/>
        <v>7.7999983371169135</v>
      </c>
      <c r="T10">
        <f>$Q$2*F10+$Q$3*G10</f>
        <v>23.04628789485027</v>
      </c>
    </row>
    <row r="11" spans="4:20" x14ac:dyDescent="0.3">
      <c r="D11" t="s">
        <v>15</v>
      </c>
      <c r="E11">
        <v>96.85</v>
      </c>
      <c r="F11">
        <v>1</v>
      </c>
      <c r="G11">
        <v>0</v>
      </c>
      <c r="H11">
        <v>3.48</v>
      </c>
      <c r="I11">
        <v>15</v>
      </c>
      <c r="J11">
        <f t="shared" si="0"/>
        <v>48.013366408548052</v>
      </c>
      <c r="K11">
        <f t="shared" si="1"/>
        <v>2385.0167805457322</v>
      </c>
      <c r="L11" s="2">
        <f>SUM(K2:K11)</f>
        <v>7295.6793232127602</v>
      </c>
      <c r="T11">
        <f>$Q$2*F11+$Q$3*G11</f>
        <v>11.293017672428714</v>
      </c>
    </row>
    <row r="12" spans="4:20" x14ac:dyDescent="0.3">
      <c r="D12" s="6" t="s">
        <v>0</v>
      </c>
      <c r="E12" s="6"/>
      <c r="F12" s="4" t="s">
        <v>2</v>
      </c>
      <c r="G12" s="4" t="s">
        <v>3</v>
      </c>
      <c r="H12" s="4" t="s">
        <v>4</v>
      </c>
      <c r="I12" s="4" t="s">
        <v>5</v>
      </c>
      <c r="J12" s="6" t="s">
        <v>28</v>
      </c>
      <c r="K12" s="6"/>
      <c r="L12" s="6" t="s">
        <v>27</v>
      </c>
      <c r="M12" s="6"/>
      <c r="R12" s="5"/>
      <c r="S12" s="5"/>
    </row>
    <row r="13" spans="4:20" x14ac:dyDescent="0.3">
      <c r="D13" s="5" t="s">
        <v>25</v>
      </c>
      <c r="E13" s="5"/>
      <c r="F13" s="3">
        <v>6</v>
      </c>
      <c r="G13" s="3">
        <v>6</v>
      </c>
      <c r="H13" s="3">
        <v>10.895</v>
      </c>
      <c r="I13" s="3">
        <v>74</v>
      </c>
      <c r="J13" s="5">
        <f>$Q$2*F13+$Q$3*G13+$Q$4*H13</f>
        <v>161.05470207706264</v>
      </c>
      <c r="K13" s="5"/>
      <c r="L13" s="5">
        <v>89.614000000000004</v>
      </c>
      <c r="M13" s="5"/>
      <c r="N13" s="3">
        <f>(L13-J13)^2</f>
        <v>5103.7739132636225</v>
      </c>
    </row>
    <row r="14" spans="4:20" x14ac:dyDescent="0.3">
      <c r="D14" s="5" t="s">
        <v>26</v>
      </c>
      <c r="E14" s="5"/>
      <c r="F14" s="3">
        <v>2</v>
      </c>
      <c r="G14" s="3">
        <v>4</v>
      </c>
      <c r="H14" s="3">
        <v>2.87</v>
      </c>
      <c r="I14" s="3">
        <v>40</v>
      </c>
      <c r="J14" s="5">
        <f>$Q$2*F14+$Q$3*G14+$Q$4*H14</f>
        <v>38.426084397891927</v>
      </c>
      <c r="K14" s="5"/>
      <c r="L14" s="5">
        <v>59.588999999999999</v>
      </c>
      <c r="M14" s="5"/>
      <c r="N14" s="3"/>
    </row>
    <row r="15" spans="4:20" x14ac:dyDescent="0.3">
      <c r="D15" s="5" t="s">
        <v>29</v>
      </c>
      <c r="E15" s="5"/>
      <c r="F15" s="3">
        <v>5</v>
      </c>
      <c r="G15" s="3">
        <v>5</v>
      </c>
      <c r="H15" s="3">
        <v>7.98</v>
      </c>
      <c r="I15" s="3">
        <v>21</v>
      </c>
      <c r="J15" s="5">
        <f>$Q$2*F15+$Q$3*G15+$Q$4*H15</f>
        <v>122.6140381334379</v>
      </c>
      <c r="K15" s="5"/>
      <c r="L15" s="5">
        <v>49.933999999999997</v>
      </c>
      <c r="M15" s="5"/>
      <c r="N15" s="3"/>
    </row>
    <row r="18" spans="4:14" x14ac:dyDescent="0.3">
      <c r="D18" s="7" t="s">
        <v>16</v>
      </c>
      <c r="E18" s="7"/>
    </row>
    <row r="19" spans="4:14" x14ac:dyDescent="0.3">
      <c r="E19">
        <f t="array" ref="E19:N21">TRANSPOSE(F2:H11)</f>
        <v>1</v>
      </c>
      <c r="F19">
        <v>2</v>
      </c>
      <c r="G19">
        <v>2</v>
      </c>
      <c r="H19">
        <v>3</v>
      </c>
      <c r="I19">
        <v>3</v>
      </c>
      <c r="J19">
        <v>2</v>
      </c>
      <c r="K19">
        <v>4</v>
      </c>
      <c r="L19">
        <v>6</v>
      </c>
      <c r="M19">
        <v>3</v>
      </c>
      <c r="N19">
        <v>1</v>
      </c>
    </row>
    <row r="20" spans="4:14" x14ac:dyDescent="0.3">
      <c r="E20">
        <v>1</v>
      </c>
      <c r="F20">
        <v>4</v>
      </c>
      <c r="G20">
        <v>5</v>
      </c>
      <c r="H20">
        <v>5</v>
      </c>
      <c r="I20">
        <v>4</v>
      </c>
      <c r="J20">
        <v>7</v>
      </c>
      <c r="K20">
        <v>9</v>
      </c>
      <c r="L20">
        <v>9</v>
      </c>
      <c r="M20">
        <v>3</v>
      </c>
      <c r="N20">
        <v>0</v>
      </c>
    </row>
    <row r="21" spans="4:14" x14ac:dyDescent="0.3">
      <c r="E21">
        <v>2.2400000000000002</v>
      </c>
      <c r="F21">
        <v>3.1549999999999998</v>
      </c>
      <c r="G21">
        <v>8.173</v>
      </c>
      <c r="H21">
        <v>2.8879999999999999</v>
      </c>
      <c r="I21">
        <v>3.3559999999999999</v>
      </c>
      <c r="J21">
        <v>2.5030000000000001</v>
      </c>
      <c r="K21">
        <v>3.3260000000000001</v>
      </c>
      <c r="L21">
        <v>2.8109999999999999</v>
      </c>
      <c r="M21">
        <v>2.7759999999999998</v>
      </c>
      <c r="N21">
        <v>3.48</v>
      </c>
    </row>
    <row r="23" spans="4:14" x14ac:dyDescent="0.3">
      <c r="D23" s="1" t="s">
        <v>17</v>
      </c>
    </row>
    <row r="24" spans="4:14" x14ac:dyDescent="0.3">
      <c r="E24">
        <f t="array" ref="E24:G26">MMULT(E19:N21,F2:H11)</f>
        <v>93</v>
      </c>
      <c r="F24">
        <v>159</v>
      </c>
      <c r="G24">
        <v>90.612000000000009</v>
      </c>
    </row>
    <row r="25" spans="4:14" x14ac:dyDescent="0.3">
      <c r="E25">
        <v>159</v>
      </c>
      <c r="F25">
        <v>303</v>
      </c>
      <c r="G25">
        <v>164.67100000000002</v>
      </c>
    </row>
    <row r="26" spans="4:14" x14ac:dyDescent="0.3">
      <c r="E26">
        <v>90.612000000000009</v>
      </c>
      <c r="F26">
        <v>164.67100000000002</v>
      </c>
      <c r="G26">
        <v>146.41841600000001</v>
      </c>
    </row>
    <row r="28" spans="4:14" x14ac:dyDescent="0.3">
      <c r="D28" s="1" t="s">
        <v>18</v>
      </c>
    </row>
    <row r="29" spans="4:14" x14ac:dyDescent="0.3">
      <c r="E29">
        <f t="array" ref="E29:G31">MINVERSE(E24:G26)</f>
        <v>0.10805667520616925</v>
      </c>
      <c r="F29">
        <v>-5.2369662001843245E-2</v>
      </c>
      <c r="G29">
        <v>-7.9734972838107938E-3</v>
      </c>
    </row>
    <row r="30" spans="4:14" x14ac:dyDescent="0.3">
      <c r="E30">
        <v>-5.2369662001843238E-2</v>
      </c>
      <c r="F30">
        <v>3.3869843296773075E-2</v>
      </c>
      <c r="G30">
        <v>-5.6827629675484216E-3</v>
      </c>
    </row>
    <row r="31" spans="4:14" x14ac:dyDescent="0.3">
      <c r="E31">
        <v>-7.9734972838108008E-3</v>
      </c>
      <c r="F31">
        <v>-5.6827629675484173E-3</v>
      </c>
      <c r="G31">
        <v>1.8155371906972615E-2</v>
      </c>
    </row>
    <row r="33" spans="4:14" x14ac:dyDescent="0.3">
      <c r="D33" s="1" t="s">
        <v>19</v>
      </c>
    </row>
    <row r="34" spans="4:14" x14ac:dyDescent="0.3">
      <c r="E34">
        <f t="array" ref="E34:N36">MMULT(E29:G31,E19:N21)</f>
        <v>3.7826379288589826E-2</v>
      </c>
      <c r="F34">
        <v>-1.8521681525457526E-2</v>
      </c>
      <c r="G34">
        <v>-0.11090235289746332</v>
      </c>
      <c r="H34">
        <v>3.9294255453645989E-2</v>
      </c>
      <c r="I34">
        <v>8.7932320726665764E-2</v>
      </c>
      <c r="J34">
        <v>-0.17043194730194264</v>
      </c>
      <c r="K34">
        <v>-6.5620109157866882E-2</v>
      </c>
      <c r="L34">
        <v>0.15459959235563422</v>
      </c>
      <c r="M34">
        <v>0.14492661115311925</v>
      </c>
      <c r="N34">
        <v>8.0308904658507693E-2</v>
      </c>
    </row>
    <row r="35" spans="4:14" x14ac:dyDescent="0.3">
      <c r="E35">
        <v>-3.1229207752378627E-2</v>
      </c>
      <c r="F35">
        <v>1.2810932020790554E-2</v>
      </c>
      <c r="G35">
        <v>1.8164670746405633E-2</v>
      </c>
      <c r="H35">
        <v>-4.1715889719442026E-3</v>
      </c>
      <c r="I35">
        <v>-4.0700965337529926E-2</v>
      </c>
      <c r="J35">
        <v>0.11812562336595138</v>
      </c>
      <c r="K35">
        <v>7.6449072033518653E-2</v>
      </c>
      <c r="L35">
        <v>-2.5363629041880394E-2</v>
      </c>
      <c r="M35">
        <v>-7.1274806113124922E-2</v>
      </c>
      <c r="N35">
        <v>-7.2145677128911748E-2</v>
      </c>
    </row>
    <row r="36" spans="4:14" x14ac:dyDescent="0.3">
      <c r="E36">
        <v>2.7011772820259444E-2</v>
      </c>
      <c r="F36">
        <v>1.8602151928683329E-2</v>
      </c>
      <c r="G36">
        <v>0.10402304519032349</v>
      </c>
      <c r="H36">
        <v>9.840737816241979E-5</v>
      </c>
      <c r="I36">
        <v>1.4277884398174026E-2</v>
      </c>
      <c r="J36">
        <v>-1.0283439457308065E-2</v>
      </c>
      <c r="K36">
        <v>-2.265408888058805E-2</v>
      </c>
      <c r="L36">
        <v>-4.7951099980300539E-2</v>
      </c>
      <c r="M36">
        <v>9.4305316596783179E-3</v>
      </c>
      <c r="N36">
        <v>5.5207196952453894E-2</v>
      </c>
    </row>
  </sheetData>
  <mergeCells count="16">
    <mergeCell ref="D18:E18"/>
    <mergeCell ref="P1:R1"/>
    <mergeCell ref="D14:E14"/>
    <mergeCell ref="D15:E15"/>
    <mergeCell ref="D12:E12"/>
    <mergeCell ref="L14:M14"/>
    <mergeCell ref="L15:M15"/>
    <mergeCell ref="J14:K14"/>
    <mergeCell ref="J15:K15"/>
    <mergeCell ref="K1:L1"/>
    <mergeCell ref="R12:S12"/>
    <mergeCell ref="D13:E13"/>
    <mergeCell ref="L13:M13"/>
    <mergeCell ref="J12:K12"/>
    <mergeCell ref="L12:M12"/>
    <mergeCell ref="J13:K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T36"/>
  <sheetViews>
    <sheetView tabSelected="1" topLeftCell="B1" workbookViewId="0">
      <selection activeCell="K7" sqref="K7"/>
    </sheetView>
  </sheetViews>
  <sheetFormatPr defaultRowHeight="14.4" x14ac:dyDescent="0.3"/>
  <cols>
    <col min="4" max="4" width="20.21875" customWidth="1"/>
    <col min="10" max="10" width="10.33203125" customWidth="1"/>
    <col min="12" max="12" width="8.88671875" customWidth="1"/>
  </cols>
  <sheetData>
    <row r="1" spans="4:20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4</v>
      </c>
      <c r="J1" s="8" t="s">
        <v>28</v>
      </c>
      <c r="K1" s="9" t="s">
        <v>30</v>
      </c>
      <c r="L1" s="9"/>
      <c r="N1" s="7" t="s">
        <v>20</v>
      </c>
      <c r="O1" s="7"/>
      <c r="P1" s="7"/>
      <c r="R1" s="1" t="s">
        <v>24</v>
      </c>
      <c r="T1" s="1" t="s">
        <v>4</v>
      </c>
    </row>
    <row r="2" spans="4:20" x14ac:dyDescent="0.3">
      <c r="D2" t="s">
        <v>10</v>
      </c>
      <c r="E2">
        <v>68.858999999999995</v>
      </c>
      <c r="F2">
        <v>1</v>
      </c>
      <c r="G2">
        <v>1</v>
      </c>
      <c r="H2">
        <v>38</v>
      </c>
      <c r="I2">
        <v>2.2400000000000002</v>
      </c>
      <c r="J2">
        <f>$O$2*F2+$O$3*G2+$O$4*H2</f>
        <v>63.286414075992653</v>
      </c>
      <c r="K2">
        <f>(E2-J2)^2</f>
        <v>31.053713880444761</v>
      </c>
      <c r="N2" s="2" t="s">
        <v>21</v>
      </c>
      <c r="O2" s="3">
        <f t="array" ref="O2:O4">MMULT(E34:N36,E2:E11)</f>
        <v>23.52552871556794</v>
      </c>
      <c r="P2" s="3"/>
      <c r="R2">
        <f>$O$2*F2+$O$3*G2</f>
        <v>11.6249619383624</v>
      </c>
      <c r="T2">
        <v>2.2400000000000002</v>
      </c>
    </row>
    <row r="3" spans="4:20" x14ac:dyDescent="0.3">
      <c r="D3" t="s">
        <v>11</v>
      </c>
      <c r="E3">
        <v>46.527999999999999</v>
      </c>
      <c r="F3">
        <v>2</v>
      </c>
      <c r="G3">
        <v>4</v>
      </c>
      <c r="H3">
        <v>23</v>
      </c>
      <c r="I3">
        <v>3.1549999999999998</v>
      </c>
      <c r="J3">
        <f t="shared" ref="J3:J11" si="0">$O$2*F3+$O$3*G3+$O$4*H3</f>
        <v>30.717563984563611</v>
      </c>
      <c r="K3">
        <f t="shared" ref="K3:K11" si="1">(E3-J3)^2</f>
        <v>249.96988699820804</v>
      </c>
      <c r="N3" s="2" t="s">
        <v>22</v>
      </c>
      <c r="O3" s="3">
        <v>-11.90056677720554</v>
      </c>
      <c r="P3" s="3"/>
      <c r="R3">
        <f>$O$2*F3+$O$3*G3</f>
        <v>-0.55120967768628049</v>
      </c>
      <c r="T3">
        <v>3.1549999999999998</v>
      </c>
    </row>
    <row r="4" spans="4:20" x14ac:dyDescent="0.3">
      <c r="D4" t="s">
        <v>6</v>
      </c>
      <c r="E4">
        <v>55.619</v>
      </c>
      <c r="F4">
        <v>2</v>
      </c>
      <c r="G4">
        <v>5</v>
      </c>
      <c r="H4">
        <v>67</v>
      </c>
      <c r="I4">
        <v>8.173</v>
      </c>
      <c r="J4">
        <f t="shared" si="0"/>
        <v>78.63552073514046</v>
      </c>
      <c r="K4">
        <f t="shared" si="1"/>
        <v>529.76022675115075</v>
      </c>
      <c r="N4" s="2" t="s">
        <v>23</v>
      </c>
      <c r="O4" s="3">
        <v>1.3595118983586909</v>
      </c>
      <c r="P4" s="3"/>
      <c r="R4">
        <f>$O$2*F4+$O$3*G4</f>
        <v>-12.451776454891821</v>
      </c>
      <c r="T4">
        <v>8.173</v>
      </c>
    </row>
    <row r="5" spans="4:20" x14ac:dyDescent="0.3">
      <c r="D5" t="s">
        <v>12</v>
      </c>
      <c r="E5">
        <v>42.097999999999999</v>
      </c>
      <c r="F5">
        <v>3</v>
      </c>
      <c r="G5">
        <v>5</v>
      </c>
      <c r="H5">
        <v>39</v>
      </c>
      <c r="I5">
        <v>2.8879999999999999</v>
      </c>
      <c r="J5">
        <f t="shared" si="0"/>
        <v>64.094716296665069</v>
      </c>
      <c r="K5">
        <f t="shared" si="1"/>
        <v>483.85552783597069</v>
      </c>
      <c r="R5">
        <f>$O$2*F5+$O$3*G5</f>
        <v>11.073752260676116</v>
      </c>
      <c r="T5">
        <v>2.8879999999999999</v>
      </c>
    </row>
    <row r="6" spans="4:20" x14ac:dyDescent="0.3">
      <c r="D6" t="s">
        <v>13</v>
      </c>
      <c r="E6">
        <v>35.340000000000003</v>
      </c>
      <c r="F6">
        <v>3</v>
      </c>
      <c r="G6">
        <v>4</v>
      </c>
      <c r="H6">
        <v>18</v>
      </c>
      <c r="I6">
        <v>3.3559999999999999</v>
      </c>
      <c r="J6">
        <f t="shared" si="0"/>
        <v>47.445533208338091</v>
      </c>
      <c r="K6">
        <f t="shared" si="1"/>
        <v>146.54393425817622</v>
      </c>
      <c r="R6">
        <f>$O$2*F6+$O$3*G6</f>
        <v>22.974319037881656</v>
      </c>
      <c r="T6">
        <v>3.3559999999999999</v>
      </c>
    </row>
    <row r="7" spans="4:20" x14ac:dyDescent="0.3">
      <c r="D7" t="s">
        <v>7</v>
      </c>
      <c r="E7">
        <v>35.853000000000002</v>
      </c>
      <c r="F7">
        <v>2</v>
      </c>
      <c r="G7">
        <v>7</v>
      </c>
      <c r="H7">
        <v>39</v>
      </c>
      <c r="I7">
        <v>2.5030000000000001</v>
      </c>
      <c r="J7">
        <f t="shared" si="0"/>
        <v>16.768054026686045</v>
      </c>
      <c r="K7">
        <f t="shared" si="1"/>
        <v>364.23516280431261</v>
      </c>
      <c r="R7">
        <f>$O$2*F7+$O$3*G7</f>
        <v>-36.252910009302902</v>
      </c>
      <c r="T7">
        <v>2.5030000000000001</v>
      </c>
    </row>
    <row r="8" spans="4:20" x14ac:dyDescent="0.3">
      <c r="D8" t="s">
        <v>8</v>
      </c>
      <c r="E8">
        <v>82.85</v>
      </c>
      <c r="F8">
        <v>4</v>
      </c>
      <c r="G8">
        <v>9</v>
      </c>
      <c r="H8">
        <v>63</v>
      </c>
      <c r="I8">
        <v>3.3260000000000001</v>
      </c>
      <c r="J8">
        <f t="shared" si="0"/>
        <v>72.646263464019427</v>
      </c>
      <c r="K8">
        <f t="shared" si="1"/>
        <v>104.11623929570472</v>
      </c>
      <c r="R8">
        <f>$O$2*F8+$O$3*G8</f>
        <v>-13.002986132578101</v>
      </c>
      <c r="T8">
        <v>3.3260000000000001</v>
      </c>
    </row>
    <row r="9" spans="4:20" x14ac:dyDescent="0.3">
      <c r="D9" t="s">
        <v>9</v>
      </c>
      <c r="E9">
        <v>43.57</v>
      </c>
      <c r="F9">
        <v>6</v>
      </c>
      <c r="G9">
        <v>9</v>
      </c>
      <c r="H9">
        <v>7</v>
      </c>
      <c r="I9">
        <v>2.8109999999999999</v>
      </c>
      <c r="J9">
        <f t="shared" si="0"/>
        <v>43.56465458706861</v>
      </c>
      <c r="K9">
        <f t="shared" si="1"/>
        <v>2.8573439407077522E-5</v>
      </c>
      <c r="R9">
        <f>$O$2*F9+$O$3*G9</f>
        <v>34.048071298557772</v>
      </c>
      <c r="T9">
        <v>2.8109999999999999</v>
      </c>
    </row>
    <row r="10" spans="4:20" x14ac:dyDescent="0.3">
      <c r="D10" t="s">
        <v>14</v>
      </c>
      <c r="E10">
        <v>55.131</v>
      </c>
      <c r="F10">
        <v>3</v>
      </c>
      <c r="G10">
        <v>3</v>
      </c>
      <c r="H10">
        <v>20</v>
      </c>
      <c r="I10">
        <v>2.7759999999999998</v>
      </c>
      <c r="J10">
        <f t="shared" si="0"/>
        <v>62.065123782261011</v>
      </c>
      <c r="K10">
        <f t="shared" si="1"/>
        <v>48.08207262771775</v>
      </c>
      <c r="R10">
        <f>$O$2*F10+$O$3*G10</f>
        <v>34.874885815087197</v>
      </c>
      <c r="T10">
        <v>2.7759999999999998</v>
      </c>
    </row>
    <row r="11" spans="4:20" x14ac:dyDescent="0.3">
      <c r="D11" t="s">
        <v>15</v>
      </c>
      <c r="E11">
        <v>96.85</v>
      </c>
      <c r="F11">
        <v>1</v>
      </c>
      <c r="G11">
        <v>0</v>
      </c>
      <c r="H11">
        <v>15</v>
      </c>
      <c r="I11">
        <v>3.48</v>
      </c>
      <c r="J11">
        <f t="shared" si="0"/>
        <v>43.918207190948308</v>
      </c>
      <c r="K11">
        <f t="shared" si="1"/>
        <v>2801.7746899803756</v>
      </c>
      <c r="L11" s="2">
        <f>SUM(K2:K11)</f>
        <v>4759.3914830055</v>
      </c>
      <c r="R11">
        <f>$O$2*F11+$O$3*G11</f>
        <v>23.52552871556794</v>
      </c>
      <c r="T11">
        <v>3.48</v>
      </c>
    </row>
    <row r="12" spans="4:20" x14ac:dyDescent="0.3">
      <c r="D12" s="6" t="s">
        <v>0</v>
      </c>
      <c r="E12" s="6"/>
      <c r="F12" s="4" t="s">
        <v>2</v>
      </c>
      <c r="G12" s="4" t="s">
        <v>3</v>
      </c>
      <c r="H12" s="4" t="s">
        <v>5</v>
      </c>
      <c r="I12" s="4" t="s">
        <v>4</v>
      </c>
      <c r="J12" s="6" t="s">
        <v>28</v>
      </c>
      <c r="K12" s="6"/>
      <c r="L12" s="6" t="s">
        <v>27</v>
      </c>
      <c r="M12" s="6"/>
      <c r="R12" s="5"/>
      <c r="S12" s="5"/>
      <c r="T12" s="4" t="s">
        <v>4</v>
      </c>
    </row>
    <row r="13" spans="4:20" x14ac:dyDescent="0.3">
      <c r="D13" s="5" t="s">
        <v>25</v>
      </c>
      <c r="E13" s="5"/>
      <c r="F13" s="3">
        <v>6</v>
      </c>
      <c r="G13" s="3">
        <v>6</v>
      </c>
      <c r="H13" s="3">
        <v>74</v>
      </c>
      <c r="I13" s="3">
        <v>10.895</v>
      </c>
      <c r="J13" s="5">
        <f>$O$2*F13+$O$3*G13+$O$4*H13</f>
        <v>170.35365210871754</v>
      </c>
      <c r="K13" s="5"/>
      <c r="L13" s="5">
        <v>89.614000000000004</v>
      </c>
      <c r="M13" s="5"/>
      <c r="N13" s="3"/>
      <c r="T13" s="3">
        <v>10.895</v>
      </c>
    </row>
    <row r="14" spans="4:20" x14ac:dyDescent="0.3">
      <c r="D14" s="5" t="s">
        <v>26</v>
      </c>
      <c r="E14" s="5"/>
      <c r="F14" s="3">
        <v>2</v>
      </c>
      <c r="G14" s="3">
        <v>4</v>
      </c>
      <c r="H14" s="3">
        <v>40</v>
      </c>
      <c r="I14" s="3">
        <v>2.87</v>
      </c>
      <c r="J14" s="5">
        <f>$O$2*F14+$O$3*G14+$O$4*H14</f>
        <v>53.829266256661356</v>
      </c>
      <c r="K14" s="5"/>
      <c r="L14" s="5">
        <v>59.588999999999999</v>
      </c>
      <c r="M14" s="5"/>
      <c r="N14" s="3"/>
      <c r="T14" s="3">
        <v>2.87</v>
      </c>
    </row>
    <row r="15" spans="4:20" x14ac:dyDescent="0.3">
      <c r="D15" s="5" t="s">
        <v>29</v>
      </c>
      <c r="E15" s="5"/>
      <c r="F15" s="3">
        <v>5</v>
      </c>
      <c r="G15" s="3">
        <v>5</v>
      </c>
      <c r="H15" s="3">
        <v>21</v>
      </c>
      <c r="I15" s="3">
        <v>7.98</v>
      </c>
      <c r="J15" s="5">
        <f>$O$2*F15+$O$3*G15+$O$4*H15</f>
        <v>86.674559557344509</v>
      </c>
      <c r="K15" s="5"/>
      <c r="L15" s="5">
        <v>49.933999999999997</v>
      </c>
      <c r="M15" s="5"/>
      <c r="N15" s="3"/>
      <c r="T15" s="3">
        <v>7.98</v>
      </c>
    </row>
    <row r="18" spans="4:14" x14ac:dyDescent="0.3">
      <c r="D18" s="7" t="s">
        <v>16</v>
      </c>
      <c r="E18" s="7"/>
    </row>
    <row r="19" spans="4:14" x14ac:dyDescent="0.3">
      <c r="E19">
        <f t="array" ref="E19:N21">TRANSPOSE(F2:H11)</f>
        <v>1</v>
      </c>
      <c r="F19">
        <v>2</v>
      </c>
      <c r="G19">
        <v>2</v>
      </c>
      <c r="H19">
        <v>3</v>
      </c>
      <c r="I19">
        <v>3</v>
      </c>
      <c r="J19">
        <v>2</v>
      </c>
      <c r="K19">
        <v>4</v>
      </c>
      <c r="L19">
        <v>6</v>
      </c>
      <c r="M19">
        <v>3</v>
      </c>
      <c r="N19">
        <v>1</v>
      </c>
    </row>
    <row r="20" spans="4:14" x14ac:dyDescent="0.3">
      <c r="E20">
        <v>1</v>
      </c>
      <c r="F20">
        <v>4</v>
      </c>
      <c r="G20">
        <v>5</v>
      </c>
      <c r="H20">
        <v>5</v>
      </c>
      <c r="I20">
        <v>4</v>
      </c>
      <c r="J20">
        <v>7</v>
      </c>
      <c r="K20">
        <v>9</v>
      </c>
      <c r="L20">
        <v>9</v>
      </c>
      <c r="M20">
        <v>3</v>
      </c>
      <c r="N20">
        <v>0</v>
      </c>
    </row>
    <row r="21" spans="4:14" x14ac:dyDescent="0.3">
      <c r="E21">
        <v>38</v>
      </c>
      <c r="F21">
        <v>23</v>
      </c>
      <c r="G21">
        <v>67</v>
      </c>
      <c r="H21">
        <v>39</v>
      </c>
      <c r="I21">
        <v>18</v>
      </c>
      <c r="J21">
        <v>39</v>
      </c>
      <c r="K21">
        <v>63</v>
      </c>
      <c r="L21">
        <v>7</v>
      </c>
      <c r="M21">
        <v>20</v>
      </c>
      <c r="N21">
        <v>15</v>
      </c>
    </row>
    <row r="23" spans="4:14" x14ac:dyDescent="0.3">
      <c r="D23" s="1" t="s">
        <v>17</v>
      </c>
    </row>
    <row r="24" spans="4:14" x14ac:dyDescent="0.3">
      <c r="E24">
        <f t="array" ref="E24:G26">MMULT(E19:N21,F2:H11)</f>
        <v>93</v>
      </c>
      <c r="F24">
        <v>159</v>
      </c>
      <c r="G24">
        <v>836</v>
      </c>
    </row>
    <row r="25" spans="4:14" x14ac:dyDescent="0.3">
      <c r="E25">
        <v>159</v>
      </c>
      <c r="F25">
        <v>303</v>
      </c>
      <c r="G25">
        <v>1695</v>
      </c>
    </row>
    <row r="26" spans="4:14" x14ac:dyDescent="0.3">
      <c r="E26">
        <v>836</v>
      </c>
      <c r="F26">
        <v>1695</v>
      </c>
      <c r="G26">
        <v>14471</v>
      </c>
    </row>
    <row r="28" spans="4:14" x14ac:dyDescent="0.3">
      <c r="D28" s="1" t="s">
        <v>18</v>
      </c>
    </row>
    <row r="29" spans="4:14" x14ac:dyDescent="0.3">
      <c r="E29">
        <f t="array" ref="E29:G31">MINVERSE(E24:G26)</f>
        <v>0.11121482022629389</v>
      </c>
      <c r="F29">
        <v>-6.50262037792151E-2</v>
      </c>
      <c r="G29">
        <v>1.1916125835524799E-3</v>
      </c>
    </row>
    <row r="30" spans="4:14" x14ac:dyDescent="0.3">
      <c r="E30">
        <v>-6.5026203779215128E-2</v>
      </c>
      <c r="F30">
        <v>4.7592919774537529E-2</v>
      </c>
      <c r="G30">
        <v>-1.8179871922062933E-3</v>
      </c>
    </row>
    <row r="31" spans="4:14" x14ac:dyDescent="0.3">
      <c r="E31">
        <v>1.191612583552481E-3</v>
      </c>
      <c r="F31">
        <v>-1.8179871922062939E-3</v>
      </c>
      <c r="G31">
        <v>2.1320573360098085E-4</v>
      </c>
    </row>
    <row r="33" spans="4:14" x14ac:dyDescent="0.3">
      <c r="D33" s="1" t="s">
        <v>19</v>
      </c>
    </row>
    <row r="34" spans="4:14" x14ac:dyDescent="0.3">
      <c r="E34">
        <f t="array" ref="E34:N36">MMULT(E29:G31,E19:N21)</f>
        <v>9.1469894622073028E-2</v>
      </c>
      <c r="F34">
        <v>-1.0268085242565578E-2</v>
      </c>
      <c r="G34">
        <v>-2.2863335345471553E-2</v>
      </c>
      <c r="H34">
        <v>5.4986332541352878E-2</v>
      </c>
      <c r="I34">
        <v>9.4988672065965896E-2</v>
      </c>
      <c r="J34">
        <v>-0.18628089524337121</v>
      </c>
      <c r="K34">
        <v>-6.5304960343954083E-2</v>
      </c>
      <c r="L34">
        <v>9.0394375429694779E-2</v>
      </c>
      <c r="M34">
        <v>0.16239810101228594</v>
      </c>
      <c r="N34">
        <v>0.12908900897958109</v>
      </c>
    </row>
    <row r="35" spans="4:14" x14ac:dyDescent="0.3">
      <c r="E35">
        <v>-8.6516797308516746E-2</v>
      </c>
      <c r="F35">
        <v>1.8505566118975116E-2</v>
      </c>
      <c r="G35">
        <v>-1.3892950563564266E-2</v>
      </c>
      <c r="H35">
        <v>-2.8015512961003158E-2</v>
      </c>
      <c r="I35">
        <v>-3.7430701699208535E-2</v>
      </c>
      <c r="J35">
        <v>0.13219653036728704</v>
      </c>
      <c r="K35">
        <v>5.3698269744980751E-2</v>
      </c>
      <c r="L35">
        <v>2.5453144950102938E-2</v>
      </c>
      <c r="M35">
        <v>-8.8659595858158649E-2</v>
      </c>
      <c r="N35">
        <v>-9.2296011662309524E-2</v>
      </c>
    </row>
    <row r="36" spans="4:14" x14ac:dyDescent="0.3">
      <c r="E36">
        <v>7.475443268183459E-3</v>
      </c>
      <c r="F36">
        <v>1.5008271102345816E-5</v>
      </c>
      <c r="G36">
        <v>7.5780733573392088E-3</v>
      </c>
      <c r="H36">
        <v>2.7999254000642265E-3</v>
      </c>
      <c r="I36">
        <v>1.4059218664992266E-4</v>
      </c>
      <c r="J36">
        <v>-2.027661567900841E-3</v>
      </c>
      <c r="K36">
        <v>1.8365268212150732E-3</v>
      </c>
      <c r="L36">
        <v>-7.7197690933348915E-3</v>
      </c>
      <c r="M36">
        <v>2.3849908460581788E-3</v>
      </c>
      <c r="N36">
        <v>4.3896985875671937E-3</v>
      </c>
    </row>
  </sheetData>
  <mergeCells count="16">
    <mergeCell ref="N1:P1"/>
    <mergeCell ref="D12:E12"/>
    <mergeCell ref="J12:K12"/>
    <mergeCell ref="L12:M12"/>
    <mergeCell ref="R12:S12"/>
    <mergeCell ref="K1:L1"/>
    <mergeCell ref="D15:E15"/>
    <mergeCell ref="J15:K15"/>
    <mergeCell ref="L15:M15"/>
    <mergeCell ref="D18:E18"/>
    <mergeCell ref="D13:E13"/>
    <mergeCell ref="J13:K13"/>
    <mergeCell ref="L13:M13"/>
    <mergeCell ref="D14:E14"/>
    <mergeCell ref="J14:K14"/>
    <mergeCell ref="L14:M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8"/>
  <sheetViews>
    <sheetView workbookViewId="0">
      <selection activeCell="B3" sqref="B3:G8"/>
    </sheetView>
  </sheetViews>
  <sheetFormatPr defaultRowHeight="14.4" x14ac:dyDescent="0.3"/>
  <sheetData>
    <row r="3" spans="2:11" x14ac:dyDescent="0.3">
      <c r="B3" s="1"/>
      <c r="C3" s="1">
        <v>0</v>
      </c>
      <c r="D3" s="1">
        <v>1</v>
      </c>
      <c r="E3" s="1">
        <v>3</v>
      </c>
      <c r="F3" s="1">
        <v>4</v>
      </c>
      <c r="G3" s="1">
        <v>5</v>
      </c>
      <c r="I3" s="7" t="s">
        <v>20</v>
      </c>
      <c r="J3" s="7"/>
      <c r="K3" s="7"/>
    </row>
    <row r="4" spans="2:11" x14ac:dyDescent="0.3">
      <c r="B4" s="1">
        <v>1</v>
      </c>
      <c r="C4">
        <f>$J$4*$B4+$J$5*C$3</f>
        <v>11.29302</v>
      </c>
      <c r="D4">
        <f t="shared" ref="D4:G4" si="0">$J$4*$B4+$J$5*D$3</f>
        <v>7.6821000000000002</v>
      </c>
      <c r="E4">
        <f t="shared" si="0"/>
        <v>0.46025999999999989</v>
      </c>
      <c r="F4">
        <f t="shared" si="0"/>
        <v>-3.1506600000000002</v>
      </c>
      <c r="G4">
        <f t="shared" si="0"/>
        <v>-6.7615800000000004</v>
      </c>
      <c r="I4" s="2" t="s">
        <v>21</v>
      </c>
      <c r="J4" s="3">
        <v>11.29302</v>
      </c>
      <c r="K4" s="3"/>
    </row>
    <row r="5" spans="2:11" x14ac:dyDescent="0.3">
      <c r="B5" s="1">
        <v>2</v>
      </c>
      <c r="C5">
        <f t="shared" ref="C5:G8" si="1">$J$4*$B5+$J$5*C$3</f>
        <v>22.586040000000001</v>
      </c>
      <c r="D5">
        <f t="shared" si="1"/>
        <v>18.97512</v>
      </c>
      <c r="E5">
        <f t="shared" si="1"/>
        <v>11.75328</v>
      </c>
      <c r="F5">
        <f t="shared" si="1"/>
        <v>8.14236</v>
      </c>
      <c r="G5">
        <f t="shared" si="1"/>
        <v>4.5314399999999999</v>
      </c>
      <c r="I5" s="2" t="s">
        <v>22</v>
      </c>
      <c r="J5" s="3">
        <v>-3.6109200000000001</v>
      </c>
      <c r="K5" s="3"/>
    </row>
    <row r="6" spans="2:11" x14ac:dyDescent="0.3">
      <c r="B6" s="1">
        <v>3</v>
      </c>
      <c r="C6">
        <f t="shared" si="1"/>
        <v>33.879060000000003</v>
      </c>
      <c r="D6">
        <f t="shared" si="1"/>
        <v>30.268140000000002</v>
      </c>
      <c r="E6">
        <f t="shared" si="1"/>
        <v>23.046300000000002</v>
      </c>
      <c r="F6">
        <f t="shared" si="1"/>
        <v>19.435380000000002</v>
      </c>
      <c r="G6">
        <f t="shared" si="1"/>
        <v>15.824460000000002</v>
      </c>
      <c r="K6" s="3"/>
    </row>
    <row r="7" spans="2:11" x14ac:dyDescent="0.3">
      <c r="B7" s="1">
        <v>4</v>
      </c>
      <c r="C7">
        <f>$J$4*$B7+$J$5*C$3</f>
        <v>45.172080000000001</v>
      </c>
      <c r="D7">
        <f t="shared" si="1"/>
        <v>41.561160000000001</v>
      </c>
      <c r="E7">
        <f t="shared" si="1"/>
        <v>34.339320000000001</v>
      </c>
      <c r="F7">
        <f t="shared" si="1"/>
        <v>30.728400000000001</v>
      </c>
      <c r="G7">
        <f t="shared" si="1"/>
        <v>27.11748</v>
      </c>
    </row>
    <row r="8" spans="2:11" x14ac:dyDescent="0.3">
      <c r="B8" s="1">
        <v>6</v>
      </c>
      <c r="C8">
        <f t="shared" si="1"/>
        <v>67.758120000000005</v>
      </c>
      <c r="D8">
        <f t="shared" si="1"/>
        <v>64.147199999999998</v>
      </c>
      <c r="E8">
        <f t="shared" si="1"/>
        <v>56.925360000000005</v>
      </c>
      <c r="F8">
        <f t="shared" si="1"/>
        <v>53.314440000000005</v>
      </c>
      <c r="G8">
        <f t="shared" si="1"/>
        <v>49.703520000000005</v>
      </c>
    </row>
  </sheetData>
  <mergeCells count="1">
    <mergeCell ref="I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2020-06-24T07:42:47Z</dcterms:modified>
</cp:coreProperties>
</file>