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V14" i="1"/>
  <c r="R14" i="1"/>
  <c r="T6" i="1"/>
  <c r="V6" i="1"/>
  <c r="R6" i="1"/>
  <c r="V13" i="1"/>
  <c r="T13" i="1"/>
  <c r="R13" i="1"/>
  <c r="V5" i="1"/>
  <c r="T5" i="1"/>
  <c r="R5" i="1"/>
  <c r="R1" i="1"/>
  <c r="N32" i="1"/>
  <c r="N31" i="1"/>
  <c r="N30" i="1"/>
  <c r="N29" i="1"/>
  <c r="N27" i="1"/>
  <c r="N28" i="1"/>
  <c r="N26" i="1"/>
  <c r="N25" i="1"/>
  <c r="N23" i="1"/>
  <c r="N24" i="1"/>
  <c r="N22" i="1"/>
  <c r="N20" i="1"/>
  <c r="N21" i="1"/>
  <c r="N19" i="1"/>
  <c r="N15" i="1"/>
  <c r="N16" i="1"/>
  <c r="N17" i="1"/>
  <c r="N18" i="1"/>
  <c r="N14" i="1"/>
  <c r="N13" i="1"/>
  <c r="N12" i="1"/>
  <c r="N11" i="1"/>
  <c r="N10" i="1"/>
  <c r="N9" i="1"/>
  <c r="N8" i="1"/>
  <c r="N7" i="1"/>
  <c r="N6" i="1"/>
  <c r="N5" i="1"/>
  <c r="N4" i="1"/>
  <c r="N3" i="1"/>
  <c r="L32" i="1"/>
  <c r="L31" i="1"/>
  <c r="L29" i="1"/>
  <c r="L30" i="1"/>
  <c r="L28" i="1"/>
  <c r="L27" i="1"/>
  <c r="L26" i="1"/>
  <c r="L24" i="1"/>
  <c r="L25" i="1"/>
  <c r="L23" i="1"/>
  <c r="L22" i="1"/>
  <c r="L20" i="1"/>
  <c r="L21" i="1"/>
  <c r="L19" i="1"/>
  <c r="L18" i="1"/>
  <c r="L17" i="1"/>
  <c r="L16" i="1"/>
  <c r="L15" i="1"/>
  <c r="L14" i="1"/>
  <c r="L10" i="1"/>
  <c r="L11" i="1"/>
  <c r="L12" i="1"/>
  <c r="L13" i="1"/>
  <c r="L9" i="1"/>
  <c r="L4" i="1"/>
  <c r="L3" i="1"/>
  <c r="J32" i="1"/>
  <c r="J31" i="1"/>
  <c r="J30" i="1"/>
  <c r="J29" i="1"/>
  <c r="J28" i="1"/>
  <c r="J21" i="1"/>
  <c r="J22" i="1"/>
  <c r="J23" i="1"/>
  <c r="J24" i="1"/>
  <c r="J25" i="1"/>
  <c r="J26" i="1"/>
  <c r="J27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4" i="1"/>
  <c r="I4" i="1"/>
  <c r="I5" i="1"/>
  <c r="L5" i="1"/>
  <c r="L6" i="1"/>
  <c r="L7" i="1"/>
  <c r="L8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7" i="1"/>
  <c r="M6" i="1"/>
  <c r="M5" i="1"/>
  <c r="M4" i="1"/>
  <c r="M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3" i="1"/>
  <c r="M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N33" i="1" l="1"/>
  <c r="L33" i="1"/>
  <c r="J33" i="1"/>
  <c r="M33" i="1"/>
  <c r="K33" i="1"/>
  <c r="I33" i="1"/>
</calcChain>
</file>

<file path=xl/sharedStrings.xml><?xml version="1.0" encoding="utf-8"?>
<sst xmlns="http://schemas.openxmlformats.org/spreadsheetml/2006/main" count="54" uniqueCount="22">
  <si>
    <t>x</t>
  </si>
  <si>
    <t>X</t>
  </si>
  <si>
    <t>Y</t>
  </si>
  <si>
    <t>Y2</t>
  </si>
  <si>
    <t>sqrtY</t>
  </si>
  <si>
    <r>
      <t>Y</t>
    </r>
    <r>
      <rPr>
        <vertAlign val="superscript"/>
        <sz val="11"/>
        <color theme="0"/>
        <rFont val="Calibri"/>
        <family val="2"/>
        <charset val="204"/>
        <scheme val="minor"/>
      </rPr>
      <t>2</t>
    </r>
  </si>
  <si>
    <t>X,Y</t>
  </si>
  <si>
    <t>Номер</t>
  </si>
  <si>
    <t>X,sqrtY</t>
  </si>
  <si>
    <r>
      <t>X,Y</t>
    </r>
    <r>
      <rPr>
        <vertAlign val="superscript"/>
        <sz val="11"/>
        <color theme="0"/>
        <rFont val="Calibri"/>
        <family val="2"/>
        <charset val="204"/>
        <scheme val="minor"/>
      </rPr>
      <t>2</t>
    </r>
  </si>
  <si>
    <t>D-</t>
  </si>
  <si>
    <t>D+</t>
  </si>
  <si>
    <t>Max</t>
  </si>
  <si>
    <t>Неоднородность</t>
  </si>
  <si>
    <t>D</t>
  </si>
  <si>
    <t>a</t>
  </si>
  <si>
    <t>Доминирование</t>
  </si>
  <si>
    <t>Уровень значимости</t>
  </si>
  <si>
    <t>0.1</t>
  </si>
  <si>
    <t>0.05</t>
  </si>
  <si>
    <t>0.01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</si>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</sst>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vertAlign val="superscript"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3">
    <xf numFmtId="0" fontId="0" fillId="0" borderId="0" xfId="0"/>
    <xf numFmtId="0" fontId="2" fillId="5" borderId="0" xfId="4"/>
    <xf numFmtId="0" fontId="2" fillId="5" borderId="0" xfId="4" applyAlignment="1">
      <alignment horizontal="center"/>
    </xf>
    <xf numFmtId="0" fontId="1" fillId="3" borderId="0" xfId="2"/>
    <xf numFmtId="0" fontId="2" fillId="4" borderId="0" xfId="3"/>
    <xf numFmtId="0" fontId="2" fillId="2" borderId="0" xfId="1"/>
    <xf numFmtId="0" fontId="2" fillId="6" borderId="0" xfId="5"/>
    <xf numFmtId="0" fontId="2" fillId="5" borderId="0" xfId="4" applyAlignment="1">
      <alignment horizontal="left"/>
    </xf>
    <xf numFmtId="11" fontId="1" fillId="3" borderId="0" xfId="2" applyNumberFormat="1"/>
    <xf numFmtId="0" fontId="2" fillId="2" borderId="0" xfId="1" applyAlignment="1">
      <alignment horizontal="left"/>
    </xf>
    <xf numFmtId="0" fontId="2" fillId="5" borderId="0" xfId="4" applyAlignment="1">
      <alignment horizontal="left"/>
    </xf>
    <xf numFmtId="0" fontId="2" fillId="5" borderId="0" xfId="4" applyAlignment="1">
      <alignment horizontal="center"/>
    </xf>
    <xf numFmtId="0" fontId="2" fillId="5" borderId="0" xfId="4" applyAlignment="1">
      <alignment horizontal="left"/>
    </xf>
  </cellXfs>
  <cellStyles count="6">
    <cellStyle name="40% — акцент2" xfId="2" builtinId="35"/>
    <cellStyle name="60% — акцент2" xfId="3" builtinId="36"/>
    <cellStyle name="60% — акцент5" xfId="5" builtinId="48"/>
    <cellStyle name="Акцент2" xfId="1" builtinId="33"/>
    <cellStyle name="Акцент5" xfId="4" builtinId="45"/>
    <cellStyle name="Обычный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6:B86" totalsRowShown="0" headerRowDxfId="0" headerRowCellStyle="Акцент5" dataCellStyle="40% — акцент2">
  <autoFilter ref="A36:B86"/>
  <sortState ref="A37:B86">
    <sortCondition ref="B1:B51"/>
  </sortState>
  <tableColumns count="2">
    <tableColumn id="1" name="Номер" dataCellStyle="40% — акцент2"/>
    <tableColumn id="2" name="X,Y" dataCellStyle="40% — акцент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36:E86" totalsRowShown="0" headerRowCellStyle="Акцент5" dataCellStyle="40% — акцент2">
  <autoFilter ref="D36:E86"/>
  <sortState ref="D36:E85">
    <sortCondition ref="E1:E51"/>
  </sortState>
  <tableColumns count="2">
    <tableColumn id="1" name="Номер" dataCellStyle="40% — акцент2"/>
    <tableColumn id="2" name="X,Y2" dataCellStyle="40% — акцент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G36:H86" totalsRowShown="0" headerRowCellStyle="Акцент5" dataCellStyle="40% — акцент2">
  <autoFilter ref="G36:H86"/>
  <sortState ref="G36:H85">
    <sortCondition ref="H1:H51"/>
  </sortState>
  <tableColumns count="2">
    <tableColumn id="1" name="Номер" dataCellStyle="40% — акцент2"/>
    <tableColumn id="2" name="X,sqrtY" dataCellStyle="40% — акцент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="70" zoomScaleNormal="70" workbookViewId="0">
      <selection activeCell="Y20" sqref="Y20"/>
    </sheetView>
  </sheetViews>
  <sheetFormatPr defaultRowHeight="14.4" x14ac:dyDescent="0.3"/>
  <cols>
    <col min="2" max="2" width="13.21875" customWidth="1"/>
    <col min="3" max="3" width="9.88671875" customWidth="1"/>
    <col min="4" max="4" width="11.109375" customWidth="1"/>
    <col min="5" max="5" width="12.77734375" customWidth="1"/>
    <col min="7" max="7" width="9.77734375" customWidth="1"/>
    <col min="8" max="8" width="15.77734375" customWidth="1"/>
    <col min="10" max="10" width="10.109375" customWidth="1"/>
    <col min="11" max="11" width="11.6640625" customWidth="1"/>
    <col min="12" max="12" width="8.21875" customWidth="1"/>
    <col min="13" max="13" width="9.88671875" customWidth="1"/>
    <col min="14" max="14" width="14.5546875" customWidth="1"/>
    <col min="17" max="17" width="13.109375" customWidth="1"/>
    <col min="18" max="18" width="10.77734375" customWidth="1"/>
  </cols>
  <sheetData>
    <row r="1" spans="1:22" x14ac:dyDescent="0.3">
      <c r="I1" s="11" t="s">
        <v>2</v>
      </c>
      <c r="J1" s="11"/>
      <c r="K1" s="11" t="s">
        <v>3</v>
      </c>
      <c r="L1" s="11"/>
      <c r="M1" s="11" t="s">
        <v>4</v>
      </c>
      <c r="N1" s="11"/>
      <c r="R1">
        <f>SQRT((20*30)/(20+30))</f>
        <v>3.4641016151377544</v>
      </c>
    </row>
    <row r="2" spans="1:22" ht="16.2" x14ac:dyDescent="0.3">
      <c r="B2" s="1" t="s">
        <v>1</v>
      </c>
      <c r="C2" s="1" t="s">
        <v>2</v>
      </c>
      <c r="D2" s="1" t="s">
        <v>5</v>
      </c>
      <c r="E2" s="1" t="s">
        <v>4</v>
      </c>
      <c r="I2" s="6" t="s">
        <v>11</v>
      </c>
      <c r="J2" s="6" t="s">
        <v>10</v>
      </c>
      <c r="K2" s="6" t="s">
        <v>11</v>
      </c>
      <c r="L2" s="6" t="s">
        <v>10</v>
      </c>
      <c r="M2" s="6" t="s">
        <v>11</v>
      </c>
      <c r="N2" s="6" t="s">
        <v>10</v>
      </c>
    </row>
    <row r="3" spans="1:22" x14ac:dyDescent="0.3">
      <c r="A3" s="1">
        <v>1</v>
      </c>
      <c r="B3">
        <v>7.5766500000000003E-4</v>
      </c>
      <c r="C3">
        <v>3.9037920000000001E-3</v>
      </c>
      <c r="D3">
        <f>POWER(C3,2)</f>
        <v>1.5239591979264E-5</v>
      </c>
      <c r="E3">
        <f>SQRT(C3)</f>
        <v>6.2480332905643199E-2</v>
      </c>
      <c r="H3" s="1">
        <v>1</v>
      </c>
      <c r="I3">
        <f>A3/20</f>
        <v>0.05</v>
      </c>
      <c r="J3">
        <f>A3/30-1/20</f>
        <v>-1.666666666666667E-2</v>
      </c>
      <c r="K3">
        <f>(A3)/20-2/30</f>
        <v>-1.6666666666666663E-2</v>
      </c>
      <c r="L3">
        <f>A3/30-0/20</f>
        <v>3.3333333333333333E-2</v>
      </c>
      <c r="M3">
        <f>(A3)/20-0/30</f>
        <v>0.05</v>
      </c>
      <c r="N3">
        <f>A3/30-2/20</f>
        <v>-6.666666666666668E-2</v>
      </c>
    </row>
    <row r="4" spans="1:22" x14ac:dyDescent="0.3">
      <c r="A4" s="1">
        <v>2</v>
      </c>
      <c r="B4">
        <v>2.1956436999999999E-2</v>
      </c>
      <c r="C4">
        <v>1.7285795999999999E-2</v>
      </c>
      <c r="D4">
        <f t="shared" ref="D4:D32" si="0">POWER(C4,2)</f>
        <v>2.9879874335361599E-4</v>
      </c>
      <c r="E4">
        <f t="shared" ref="E4:E32" si="1">SQRT(C4)</f>
        <v>0.13147545778585445</v>
      </c>
      <c r="H4" s="1">
        <v>2</v>
      </c>
      <c r="I4">
        <f>A4/20-2/30</f>
        <v>3.333333333333334E-2</v>
      </c>
      <c r="J4">
        <f>A4/30-1/20</f>
        <v>1.6666666666666663E-2</v>
      </c>
      <c r="K4">
        <f>(A4)/20-6/30</f>
        <v>-0.1</v>
      </c>
      <c r="L4">
        <f>A4/30-0/20</f>
        <v>6.6666666666666666E-2</v>
      </c>
      <c r="M4">
        <f>(A4)/20-0/30</f>
        <v>0.1</v>
      </c>
      <c r="N4">
        <f>A4/30-3/20</f>
        <v>-8.3333333333333329E-2</v>
      </c>
      <c r="Q4" s="12" t="s">
        <v>13</v>
      </c>
      <c r="R4" s="12"/>
      <c r="S4" s="12"/>
      <c r="T4" s="12"/>
      <c r="U4" s="12"/>
      <c r="V4" s="12"/>
    </row>
    <row r="5" spans="1:22" x14ac:dyDescent="0.3">
      <c r="A5" s="1">
        <v>3</v>
      </c>
      <c r="B5">
        <v>7.9526313000000001E-2</v>
      </c>
      <c r="C5">
        <v>3.7568166E-2</v>
      </c>
      <c r="D5">
        <f t="shared" si="0"/>
        <v>1.4113670966035561E-3</v>
      </c>
      <c r="E5">
        <f t="shared" si="1"/>
        <v>0.19382509125497657</v>
      </c>
      <c r="H5" s="1">
        <v>3</v>
      </c>
      <c r="I5">
        <f>A5/20-5/30</f>
        <v>-1.6666666666666663E-2</v>
      </c>
      <c r="J5">
        <f>A5/30-2/20</f>
        <v>0</v>
      </c>
      <c r="K5">
        <f>(A5)/20-11/30</f>
        <v>-0.21666666666666665</v>
      </c>
      <c r="L5">
        <f>A5/30-1/20</f>
        <v>0.05</v>
      </c>
      <c r="M5">
        <f>(A5)/20-1/30</f>
        <v>0.11666666666666667</v>
      </c>
      <c r="N5">
        <f>A5/30-4/20</f>
        <v>-0.1</v>
      </c>
      <c r="Q5" s="6" t="s">
        <v>14</v>
      </c>
      <c r="R5">
        <f>MAX(I33:J33)</f>
        <v>0.16666666666666663</v>
      </c>
      <c r="T5">
        <f>MAX(K33:L33)</f>
        <v>0.3</v>
      </c>
      <c r="V5">
        <f>MAX(M33:N33)</f>
        <v>0.35000000000000003</v>
      </c>
    </row>
    <row r="6" spans="1:22" x14ac:dyDescent="0.3">
      <c r="A6" s="1">
        <v>4</v>
      </c>
      <c r="B6">
        <v>0.165681143</v>
      </c>
      <c r="C6">
        <v>4.7550050000000003E-2</v>
      </c>
      <c r="D6">
        <f t="shared" si="0"/>
        <v>2.2610072550025002E-3</v>
      </c>
      <c r="E6">
        <f t="shared" si="1"/>
        <v>0.21805973952107713</v>
      </c>
      <c r="H6" s="1">
        <v>4</v>
      </c>
      <c r="I6">
        <f>A6/20-7/30</f>
        <v>-3.3333333333333326E-2</v>
      </c>
      <c r="J6">
        <f>A6/30-2/20</f>
        <v>3.3333333333333326E-2</v>
      </c>
      <c r="K6">
        <f>(A6)/20-12/30</f>
        <v>-0.2</v>
      </c>
      <c r="L6">
        <f>A6/30-1/20</f>
        <v>8.3333333333333329E-2</v>
      </c>
      <c r="M6">
        <f>(A6)/20-2/30</f>
        <v>0.13333333333333336</v>
      </c>
      <c r="N6">
        <f>A6/30-5/20</f>
        <v>-0.11666666666666667</v>
      </c>
      <c r="Q6" s="6" t="s">
        <v>0</v>
      </c>
      <c r="R6">
        <f>$R$1*R5</f>
        <v>0.57735026918962562</v>
      </c>
      <c r="T6">
        <f>$R$1*T5</f>
        <v>1.0392304845413263</v>
      </c>
      <c r="V6">
        <f>$R$1*V5</f>
        <v>1.2124355652982142</v>
      </c>
    </row>
    <row r="7" spans="1:22" x14ac:dyDescent="0.3">
      <c r="A7" s="1">
        <v>5</v>
      </c>
      <c r="B7">
        <v>0.213119848</v>
      </c>
      <c r="C7">
        <v>5.7535348E-2</v>
      </c>
      <c r="D7">
        <f t="shared" si="0"/>
        <v>3.3103162694811039E-3</v>
      </c>
      <c r="E7">
        <f t="shared" si="1"/>
        <v>0.23986527051659645</v>
      </c>
      <c r="H7" s="1">
        <v>5</v>
      </c>
      <c r="I7">
        <f>A7/20-9/30</f>
        <v>-4.9999999999999989E-2</v>
      </c>
      <c r="J7">
        <f>A7/30-2/20</f>
        <v>6.6666666666666652E-2</v>
      </c>
      <c r="K7">
        <f>(A7)/20-15/30</f>
        <v>-0.25</v>
      </c>
      <c r="L7">
        <f>A7/30-1/20</f>
        <v>0.11666666666666665</v>
      </c>
      <c r="M7">
        <f>(A7)/20-3/30</f>
        <v>0.15</v>
      </c>
      <c r="N7">
        <f>A7/30-7/20</f>
        <v>-0.18333333333333332</v>
      </c>
      <c r="Q7" s="6" t="s">
        <v>15</v>
      </c>
      <c r="R7">
        <v>0.88959999999999995</v>
      </c>
      <c r="T7">
        <v>0.2296</v>
      </c>
      <c r="V7">
        <v>0.2392</v>
      </c>
    </row>
    <row r="8" spans="1:22" x14ac:dyDescent="0.3">
      <c r="A8" s="1">
        <v>6</v>
      </c>
      <c r="B8">
        <v>0.229520524</v>
      </c>
      <c r="C8">
        <v>0.112102279</v>
      </c>
      <c r="D8">
        <f t="shared" si="0"/>
        <v>1.2566920956993841E-2</v>
      </c>
      <c r="E8">
        <f t="shared" si="1"/>
        <v>0.33481678422683653</v>
      </c>
      <c r="H8" s="1">
        <v>6</v>
      </c>
      <c r="I8">
        <f>A8/20-9/30</f>
        <v>0</v>
      </c>
      <c r="J8">
        <f>A8/30-3/20</f>
        <v>5.0000000000000017E-2</v>
      </c>
      <c r="K8">
        <f>(A8)/20-15/30</f>
        <v>-0.2</v>
      </c>
      <c r="L8">
        <f>A8/30-1/20</f>
        <v>0.15000000000000002</v>
      </c>
      <c r="M8">
        <f>(A8-1)/20-4/30</f>
        <v>0.11666666666666667</v>
      </c>
      <c r="N8">
        <f>A8/30-8/20</f>
        <v>-0.2</v>
      </c>
      <c r="Q8" s="9" t="s">
        <v>17</v>
      </c>
      <c r="R8" s="9"/>
    </row>
    <row r="9" spans="1:22" x14ac:dyDescent="0.3">
      <c r="A9" s="1">
        <v>7</v>
      </c>
      <c r="B9">
        <v>0.236527401</v>
      </c>
      <c r="C9">
        <v>0.156086841</v>
      </c>
      <c r="D9">
        <f t="shared" si="0"/>
        <v>2.4363101933359284E-2</v>
      </c>
      <c r="E9">
        <f t="shared" si="1"/>
        <v>0.39507827199176621</v>
      </c>
      <c r="H9" s="1">
        <v>7</v>
      </c>
      <c r="I9">
        <f>A9/20-9/30</f>
        <v>4.9999999999999989E-2</v>
      </c>
      <c r="J9">
        <f>A9/30-3/20</f>
        <v>8.3333333333333343E-2</v>
      </c>
      <c r="K9">
        <f>(A9)/20-15/30</f>
        <v>-0.15000000000000002</v>
      </c>
      <c r="L9">
        <f>A9/30-2/20</f>
        <v>0.13333333333333333</v>
      </c>
      <c r="M9">
        <f>(A9)/20-4/30</f>
        <v>0.21666666666666665</v>
      </c>
      <c r="N9">
        <f>A9/30-11/20</f>
        <v>-0.31666666666666671</v>
      </c>
      <c r="Q9" s="5" t="s">
        <v>18</v>
      </c>
      <c r="R9" t="s">
        <v>21</v>
      </c>
      <c r="T9" t="s">
        <v>21</v>
      </c>
      <c r="V9" t="s">
        <v>21</v>
      </c>
    </row>
    <row r="10" spans="1:22" x14ac:dyDescent="0.3">
      <c r="A10" s="1">
        <v>8</v>
      </c>
      <c r="B10">
        <v>0.30447627100000002</v>
      </c>
      <c r="C10">
        <v>0.166292829</v>
      </c>
      <c r="D10">
        <f t="shared" si="0"/>
        <v>2.765330497682324E-2</v>
      </c>
      <c r="E10">
        <f t="shared" si="1"/>
        <v>0.40779017766493592</v>
      </c>
      <c r="H10" s="1">
        <v>8</v>
      </c>
      <c r="I10">
        <f>A10/20-11/30</f>
        <v>3.3333333333333381E-2</v>
      </c>
      <c r="J10">
        <f>A10/30-4/20</f>
        <v>6.6666666666666652E-2</v>
      </c>
      <c r="K10">
        <f>(A10)/20-16/30</f>
        <v>-0.1333333333333333</v>
      </c>
      <c r="L10">
        <f>A10/30-2/20</f>
        <v>0.16666666666666666</v>
      </c>
      <c r="M10">
        <f>(A10)/20-5/30</f>
        <v>0.23333333333333336</v>
      </c>
      <c r="N10">
        <f>A10/30-11/20</f>
        <v>-0.28333333333333338</v>
      </c>
      <c r="Q10" s="5" t="s">
        <v>19</v>
      </c>
      <c r="R10" t="s">
        <v>21</v>
      </c>
      <c r="T10" t="s">
        <v>21</v>
      </c>
      <c r="V10" t="s">
        <v>21</v>
      </c>
    </row>
    <row r="11" spans="1:22" x14ac:dyDescent="0.3">
      <c r="A11" s="1">
        <v>9</v>
      </c>
      <c r="B11">
        <v>0.35414686200000001</v>
      </c>
      <c r="C11">
        <v>0.21018725699999999</v>
      </c>
      <c r="D11">
        <f t="shared" si="0"/>
        <v>4.4178683005184044E-2</v>
      </c>
      <c r="E11">
        <f t="shared" si="1"/>
        <v>0.4584618381065102</v>
      </c>
      <c r="H11" s="1">
        <v>9</v>
      </c>
      <c r="I11">
        <f>A11/20-12/30</f>
        <v>4.9999999999999989E-2</v>
      </c>
      <c r="J11">
        <f>A11/30-4/20</f>
        <v>9.9999999999999978E-2</v>
      </c>
      <c r="K11">
        <f>(A11)/20-19/30</f>
        <v>-0.18333333333333329</v>
      </c>
      <c r="L11">
        <f>A11/30-2/20</f>
        <v>0.19999999999999998</v>
      </c>
      <c r="M11">
        <f>(A11)/20-6/30</f>
        <v>0.25</v>
      </c>
      <c r="N11">
        <f>A11/30-12/20</f>
        <v>-0.3</v>
      </c>
      <c r="Q11" s="5" t="s">
        <v>20</v>
      </c>
      <c r="R11" t="s">
        <v>21</v>
      </c>
      <c r="T11" t="s">
        <v>21</v>
      </c>
      <c r="V11" t="s">
        <v>21</v>
      </c>
    </row>
    <row r="12" spans="1:22" x14ac:dyDescent="0.3">
      <c r="A12" s="1">
        <v>10</v>
      </c>
      <c r="B12">
        <v>0.384306184</v>
      </c>
      <c r="C12">
        <v>0.24578886</v>
      </c>
      <c r="D12">
        <f t="shared" si="0"/>
        <v>6.0412163700099601E-2</v>
      </c>
      <c r="E12">
        <f t="shared" si="1"/>
        <v>0.49577097535051406</v>
      </c>
      <c r="H12" s="1">
        <v>10</v>
      </c>
      <c r="I12">
        <f>(A12)/20-12/30</f>
        <v>9.9999999999999978E-2</v>
      </c>
      <c r="J12">
        <f>A12/30-7/20</f>
        <v>-1.6666666666666663E-2</v>
      </c>
      <c r="K12">
        <f>(A12)/20-20/30</f>
        <v>-0.16666666666666663</v>
      </c>
      <c r="L12">
        <f>A12/30-2/20</f>
        <v>0.23333333333333331</v>
      </c>
      <c r="M12">
        <f>(A12)/20-6/30</f>
        <v>0.3</v>
      </c>
      <c r="N12">
        <f>A12/30-13/20</f>
        <v>-0.31666666666666671</v>
      </c>
      <c r="Q12" s="10" t="s">
        <v>16</v>
      </c>
      <c r="R12" s="10"/>
      <c r="S12" s="10"/>
      <c r="T12" s="10"/>
      <c r="U12" s="10"/>
      <c r="V12" s="10"/>
    </row>
    <row r="13" spans="1:22" x14ac:dyDescent="0.3">
      <c r="A13" s="1">
        <v>11</v>
      </c>
      <c r="B13">
        <v>0.386068931</v>
      </c>
      <c r="C13">
        <v>0.259459198</v>
      </c>
      <c r="D13">
        <f t="shared" si="0"/>
        <v>6.731907542680321E-2</v>
      </c>
      <c r="E13">
        <f t="shared" si="1"/>
        <v>0.50937137532452681</v>
      </c>
      <c r="H13" s="1">
        <v>11</v>
      </c>
      <c r="I13">
        <f>(A13)/20-12/30</f>
        <v>0.15000000000000002</v>
      </c>
      <c r="J13">
        <f>A13/30-7/20</f>
        <v>1.6666666666666663E-2</v>
      </c>
      <c r="K13">
        <f>(A13)/20-20/30</f>
        <v>-0.11666666666666659</v>
      </c>
      <c r="L13">
        <f>A13/30-2/20</f>
        <v>0.26666666666666661</v>
      </c>
      <c r="M13">
        <f>(A13)/20-6/30</f>
        <v>0.35000000000000003</v>
      </c>
      <c r="N13">
        <f>A13/30-13/20</f>
        <v>-0.28333333333333338</v>
      </c>
      <c r="Q13" s="6" t="s">
        <v>14</v>
      </c>
      <c r="R13">
        <f>I33</f>
        <v>0.16666666666666663</v>
      </c>
      <c r="T13">
        <f>K33</f>
        <v>3.3333333333333326E-2</v>
      </c>
      <c r="V13">
        <f>M33</f>
        <v>0.35000000000000003</v>
      </c>
    </row>
    <row r="14" spans="1:22" x14ac:dyDescent="0.3">
      <c r="A14" s="1">
        <v>12</v>
      </c>
      <c r="B14">
        <v>0.45550436799999999</v>
      </c>
      <c r="C14">
        <v>0.309150753</v>
      </c>
      <c r="D14">
        <f t="shared" si="0"/>
        <v>9.5574188080467012E-2</v>
      </c>
      <c r="E14">
        <f t="shared" si="1"/>
        <v>0.55601326692804731</v>
      </c>
      <c r="H14" s="1">
        <v>12</v>
      </c>
      <c r="I14">
        <f>(A14)/20-15/30</f>
        <v>9.9999999999999978E-2</v>
      </c>
      <c r="J14">
        <f>A14/30-8/20</f>
        <v>0</v>
      </c>
      <c r="K14">
        <f>(A14)/20-23/30</f>
        <v>-0.16666666666666674</v>
      </c>
      <c r="L14">
        <f>A14/30-3/20</f>
        <v>0.25</v>
      </c>
      <c r="M14">
        <f>(A14)/20-8/30</f>
        <v>0.33333333333333331</v>
      </c>
      <c r="N14">
        <f>A14/30-14/20</f>
        <v>-0.29999999999999993</v>
      </c>
      <c r="Q14" s="6" t="s">
        <v>0</v>
      </c>
      <c r="R14">
        <f>R13*$R$1</f>
        <v>0.57735026918962562</v>
      </c>
      <c r="T14">
        <f t="shared" ref="T14:V14" si="2">T13*$R$1</f>
        <v>0.11547005383792512</v>
      </c>
      <c r="V14">
        <f t="shared" si="2"/>
        <v>1.2124355652982142</v>
      </c>
    </row>
    <row r="15" spans="1:22" x14ac:dyDescent="0.3">
      <c r="A15" s="1">
        <v>13</v>
      </c>
      <c r="B15">
        <v>0.46076557000000001</v>
      </c>
      <c r="C15">
        <v>0.35167246400000002</v>
      </c>
      <c r="D15">
        <f t="shared" si="0"/>
        <v>0.12367352193583131</v>
      </c>
      <c r="E15">
        <f t="shared" si="1"/>
        <v>0.59301978381838161</v>
      </c>
      <c r="H15" s="1">
        <v>13</v>
      </c>
      <c r="I15">
        <f>(A15)/20-15/30</f>
        <v>0.15000000000000002</v>
      </c>
      <c r="J15">
        <f>A15/30-8/20</f>
        <v>3.3333333333333326E-2</v>
      </c>
      <c r="K15">
        <f>(A15)/20-23/30</f>
        <v>-0.1166666666666667</v>
      </c>
      <c r="L15">
        <f>A15/30-3/20</f>
        <v>0.28333333333333333</v>
      </c>
      <c r="M15">
        <f>(A15)/20-9/30</f>
        <v>0.35000000000000003</v>
      </c>
      <c r="N15">
        <f>A15/30-14/20</f>
        <v>-0.26666666666666661</v>
      </c>
      <c r="Q15" s="6" t="s">
        <v>15</v>
      </c>
      <c r="R15">
        <v>0.88959999999999995</v>
      </c>
      <c r="T15">
        <v>1</v>
      </c>
      <c r="V15">
        <v>0.1019</v>
      </c>
    </row>
    <row r="16" spans="1:22" x14ac:dyDescent="0.3">
      <c r="A16" s="1">
        <v>14</v>
      </c>
      <c r="B16">
        <v>0.52570566299999999</v>
      </c>
      <c r="C16">
        <v>0.41245900000000002</v>
      </c>
      <c r="D16">
        <f t="shared" si="0"/>
        <v>0.17012242668100003</v>
      </c>
      <c r="E16">
        <f t="shared" si="1"/>
        <v>0.64222970968338111</v>
      </c>
      <c r="H16" s="1">
        <v>14</v>
      </c>
      <c r="I16">
        <f>(A16)/20-16/30</f>
        <v>0.16666666666666663</v>
      </c>
      <c r="J16">
        <f>A16/30-11/20</f>
        <v>-8.333333333333337E-2</v>
      </c>
      <c r="K16">
        <f>(A16)/20-25/30</f>
        <v>-0.13333333333333341</v>
      </c>
      <c r="L16">
        <f>A16/30-4/20</f>
        <v>0.26666666666666666</v>
      </c>
      <c r="M16">
        <f>(A16)/20-11/30</f>
        <v>0.33333333333333331</v>
      </c>
      <c r="N16">
        <f>A16/30-14/20</f>
        <v>-0.23333333333333328</v>
      </c>
      <c r="Q16" s="9" t="s">
        <v>17</v>
      </c>
      <c r="R16" s="9"/>
    </row>
    <row r="17" spans="1:22" x14ac:dyDescent="0.3">
      <c r="A17" s="1">
        <v>15</v>
      </c>
      <c r="B17">
        <v>0.70596656700000004</v>
      </c>
      <c r="C17">
        <v>0.41876399600000003</v>
      </c>
      <c r="D17">
        <f t="shared" si="0"/>
        <v>0.17536328434588805</v>
      </c>
      <c r="E17">
        <f t="shared" si="1"/>
        <v>0.64711976943993921</v>
      </c>
      <c r="H17" s="1">
        <v>15</v>
      </c>
      <c r="I17">
        <f>(A17)/20-25/30</f>
        <v>-8.333333333333337E-2</v>
      </c>
      <c r="J17">
        <f>A17/30-11/20</f>
        <v>-5.0000000000000044E-2</v>
      </c>
      <c r="K17">
        <f>(A17)/20-28/30</f>
        <v>-0.18333333333333335</v>
      </c>
      <c r="L17">
        <f>A17/30-4/20</f>
        <v>0.3</v>
      </c>
      <c r="M17">
        <f>(A17)/20-16/30</f>
        <v>0.21666666666666667</v>
      </c>
      <c r="N17">
        <f>A17/30-14/20</f>
        <v>-0.19999999999999996</v>
      </c>
      <c r="Q17" s="5" t="s">
        <v>18</v>
      </c>
      <c r="R17" t="s">
        <v>21</v>
      </c>
      <c r="T17" t="s">
        <v>21</v>
      </c>
      <c r="V17" t="s">
        <v>21</v>
      </c>
    </row>
    <row r="18" spans="1:22" x14ac:dyDescent="0.3">
      <c r="A18" s="1">
        <v>16</v>
      </c>
      <c r="B18">
        <v>0.77295925200000004</v>
      </c>
      <c r="C18">
        <v>0.49650956699999999</v>
      </c>
      <c r="D18">
        <f t="shared" si="0"/>
        <v>0.24652175012252747</v>
      </c>
      <c r="E18">
        <f t="shared" si="1"/>
        <v>0.70463434985813744</v>
      </c>
      <c r="H18" s="1">
        <v>16</v>
      </c>
      <c r="I18">
        <f>(A18)/20-25/30</f>
        <v>-3.3333333333333326E-2</v>
      </c>
      <c r="J18">
        <f>A18/30-13/20</f>
        <v>-0.1166666666666667</v>
      </c>
      <c r="K18">
        <f>(A18)/20-28/30</f>
        <v>-0.1333333333333333</v>
      </c>
      <c r="L18">
        <f>A18/30-7/20</f>
        <v>0.18333333333333335</v>
      </c>
      <c r="M18">
        <f>(A18)/20-19/30</f>
        <v>0.16666666666666674</v>
      </c>
      <c r="N18">
        <f>A18/30-14/20</f>
        <v>-0.16666666666666663</v>
      </c>
      <c r="Q18" s="5" t="s">
        <v>19</v>
      </c>
      <c r="R18" t="s">
        <v>21</v>
      </c>
      <c r="T18" t="s">
        <v>21</v>
      </c>
      <c r="V18" t="s">
        <v>21</v>
      </c>
    </row>
    <row r="19" spans="1:22" x14ac:dyDescent="0.3">
      <c r="A19" s="1">
        <v>17</v>
      </c>
      <c r="B19">
        <v>0.81107230699999999</v>
      </c>
      <c r="C19">
        <v>0.55542140299999998</v>
      </c>
      <c r="D19">
        <f t="shared" si="0"/>
        <v>0.3084929349104884</v>
      </c>
      <c r="E19">
        <f t="shared" si="1"/>
        <v>0.7452659947964887</v>
      </c>
      <c r="H19" s="1">
        <v>17</v>
      </c>
      <c r="I19">
        <f>(A19)/20-26/30</f>
        <v>-1.6666666666666718E-2</v>
      </c>
      <c r="J19">
        <f t="shared" ref="J19:J27" si="3">A19/30-14/20</f>
        <v>-0.1333333333333333</v>
      </c>
      <c r="K19">
        <f>(A19)/20-28/30</f>
        <v>-8.333333333333337E-2</v>
      </c>
      <c r="L19">
        <f>A19/30-8/20</f>
        <v>0.16666666666666663</v>
      </c>
      <c r="M19">
        <f>(A19)/20-22/30</f>
        <v>0.1166666666666667</v>
      </c>
      <c r="N19">
        <f>A19/30-15/20</f>
        <v>-0.18333333333333335</v>
      </c>
      <c r="Q19" s="5" t="s">
        <v>20</v>
      </c>
      <c r="R19" t="s">
        <v>21</v>
      </c>
      <c r="T19" t="s">
        <v>21</v>
      </c>
      <c r="V19" t="s">
        <v>21</v>
      </c>
    </row>
    <row r="20" spans="1:22" x14ac:dyDescent="0.3">
      <c r="A20" s="1">
        <v>18</v>
      </c>
      <c r="B20">
        <v>0.83109318200000004</v>
      </c>
      <c r="C20">
        <v>0.57713659699999997</v>
      </c>
      <c r="D20">
        <f t="shared" si="0"/>
        <v>0.33308665159674039</v>
      </c>
      <c r="E20">
        <f t="shared" si="1"/>
        <v>0.75969506843206502</v>
      </c>
      <c r="H20" s="1">
        <v>18</v>
      </c>
      <c r="I20">
        <f>(A20)/20-27/30</f>
        <v>0</v>
      </c>
      <c r="J20">
        <f t="shared" si="3"/>
        <v>-9.9999999999999978E-2</v>
      </c>
      <c r="K20">
        <f>(A20)/20-28/30</f>
        <v>-3.3333333333333326E-2</v>
      </c>
      <c r="L20">
        <f>A20/30-8/20</f>
        <v>0.19999999999999996</v>
      </c>
      <c r="M20">
        <f>(A20)/20-23/30</f>
        <v>0.1333333333333333</v>
      </c>
      <c r="N20">
        <f>A20/30-15/20</f>
        <v>-0.15000000000000002</v>
      </c>
    </row>
    <row r="21" spans="1:22" x14ac:dyDescent="0.3">
      <c r="A21" s="1">
        <v>19</v>
      </c>
      <c r="B21">
        <v>0.89194392700000003</v>
      </c>
      <c r="C21">
        <v>0.57737988799999995</v>
      </c>
      <c r="D21">
        <f t="shared" si="0"/>
        <v>0.33336753506689248</v>
      </c>
      <c r="E21">
        <f t="shared" si="1"/>
        <v>0.75985517567494398</v>
      </c>
      <c r="H21" s="1">
        <v>19</v>
      </c>
      <c r="I21">
        <f>(A21)/20-28/30</f>
        <v>1.6666666666666607E-2</v>
      </c>
      <c r="J21">
        <f t="shared" si="3"/>
        <v>-6.6666666666666652E-2</v>
      </c>
      <c r="K21">
        <f>(A21)/20-29/30</f>
        <v>-1.6666666666666718E-2</v>
      </c>
      <c r="L21">
        <f>A21/30-8/20</f>
        <v>0.23333333333333328</v>
      </c>
      <c r="M21">
        <f>(A21)/20-26/30</f>
        <v>8.3333333333333259E-2</v>
      </c>
      <c r="N21">
        <f>A21/30-15/20</f>
        <v>-0.1166666666666667</v>
      </c>
    </row>
    <row r="22" spans="1:22" x14ac:dyDescent="0.3">
      <c r="A22" s="1">
        <v>20</v>
      </c>
      <c r="B22">
        <v>0.91691180999999999</v>
      </c>
      <c r="C22">
        <v>0.59781705799999996</v>
      </c>
      <c r="D22">
        <f t="shared" si="0"/>
        <v>0.35738523483577533</v>
      </c>
      <c r="E22">
        <f t="shared" si="1"/>
        <v>0.77318630225838836</v>
      </c>
      <c r="H22" s="1">
        <v>20</v>
      </c>
      <c r="I22">
        <f>(A22)/20-28/30</f>
        <v>6.6666666666666652E-2</v>
      </c>
      <c r="J22">
        <f t="shared" si="3"/>
        <v>-3.3333333333333326E-2</v>
      </c>
      <c r="K22">
        <f>(A22)/20-29/30</f>
        <v>3.3333333333333326E-2</v>
      </c>
      <c r="L22">
        <f>A22/30-9/20</f>
        <v>0.21666666666666662</v>
      </c>
      <c r="M22">
        <f>(A22)/20-28/30</f>
        <v>6.6666666666666652E-2</v>
      </c>
      <c r="N22">
        <f>A22/30-16/20</f>
        <v>-0.13333333333333341</v>
      </c>
    </row>
    <row r="23" spans="1:22" x14ac:dyDescent="0.3">
      <c r="A23" s="1">
        <v>21</v>
      </c>
      <c r="C23">
        <v>0.642330238</v>
      </c>
      <c r="D23">
        <f t="shared" si="0"/>
        <v>0.41258813464913663</v>
      </c>
      <c r="E23">
        <f t="shared" si="1"/>
        <v>0.80145507547210659</v>
      </c>
      <c r="H23" s="1">
        <v>21</v>
      </c>
      <c r="J23">
        <f t="shared" si="3"/>
        <v>0</v>
      </c>
      <c r="L23">
        <f>A23/30-11/20</f>
        <v>0.14999999999999991</v>
      </c>
      <c r="N23">
        <f>A23/30-16/20</f>
        <v>-0.10000000000000009</v>
      </c>
    </row>
    <row r="24" spans="1:22" x14ac:dyDescent="0.3">
      <c r="A24" s="1">
        <v>22</v>
      </c>
      <c r="C24">
        <v>0.64646773800000001</v>
      </c>
      <c r="D24">
        <f t="shared" si="0"/>
        <v>0.41792053627483666</v>
      </c>
      <c r="E24">
        <f t="shared" si="1"/>
        <v>0.80403217472934507</v>
      </c>
      <c r="H24" s="1">
        <v>22</v>
      </c>
      <c r="J24">
        <f t="shared" si="3"/>
        <v>3.3333333333333326E-2</v>
      </c>
      <c r="L24">
        <f>A24/30-11/20</f>
        <v>0.18333333333333324</v>
      </c>
      <c r="N24">
        <f>A24/30-16/20</f>
        <v>-6.6666666666666763E-2</v>
      </c>
    </row>
    <row r="25" spans="1:22" x14ac:dyDescent="0.3">
      <c r="A25" s="1">
        <v>23</v>
      </c>
      <c r="C25">
        <v>0.65847284900000003</v>
      </c>
      <c r="D25">
        <f t="shared" si="0"/>
        <v>0.43358649287017681</v>
      </c>
      <c r="E25">
        <f t="shared" si="1"/>
        <v>0.81146339966753889</v>
      </c>
      <c r="H25" s="1">
        <v>23</v>
      </c>
      <c r="J25">
        <f t="shared" si="3"/>
        <v>6.6666666666666763E-2</v>
      </c>
      <c r="L25">
        <f>A25/30-11/20</f>
        <v>0.21666666666666667</v>
      </c>
      <c r="N25">
        <f>A25/30-17/20</f>
        <v>-8.3333333333333259E-2</v>
      </c>
    </row>
    <row r="26" spans="1:22" x14ac:dyDescent="0.3">
      <c r="A26" s="1">
        <v>24</v>
      </c>
      <c r="C26">
        <v>0.69380392899999999</v>
      </c>
      <c r="D26">
        <f t="shared" si="0"/>
        <v>0.481363891895837</v>
      </c>
      <c r="E26">
        <f t="shared" si="1"/>
        <v>0.83294893540960835</v>
      </c>
      <c r="H26" s="1">
        <v>24</v>
      </c>
      <c r="J26">
        <f t="shared" si="3"/>
        <v>0.10000000000000009</v>
      </c>
      <c r="L26">
        <f>A26/30-13/20</f>
        <v>0.15000000000000002</v>
      </c>
      <c r="N26">
        <f>A26/30-18/20</f>
        <v>-9.9999999999999978E-2</v>
      </c>
    </row>
    <row r="27" spans="1:22" x14ac:dyDescent="0.3">
      <c r="A27" s="1">
        <v>25</v>
      </c>
      <c r="C27">
        <v>0.69918098100000003</v>
      </c>
      <c r="D27">
        <f t="shared" si="0"/>
        <v>0.48885404419212242</v>
      </c>
      <c r="E27">
        <f t="shared" si="1"/>
        <v>0.83617042581043255</v>
      </c>
      <c r="H27" s="1">
        <v>25</v>
      </c>
      <c r="J27">
        <f t="shared" si="3"/>
        <v>0.13333333333333341</v>
      </c>
      <c r="L27">
        <f>A27/30-13/20</f>
        <v>0.18333333333333335</v>
      </c>
      <c r="N27">
        <f>A27/30-18/20</f>
        <v>-6.6666666666666652E-2</v>
      </c>
    </row>
    <row r="28" spans="1:22" x14ac:dyDescent="0.3">
      <c r="A28" s="1">
        <v>26</v>
      </c>
      <c r="C28">
        <v>0.784163049</v>
      </c>
      <c r="D28">
        <f t="shared" si="0"/>
        <v>0.61491168741697644</v>
      </c>
      <c r="E28">
        <f t="shared" si="1"/>
        <v>0.88552981259808528</v>
      </c>
      <c r="H28" s="1">
        <v>26</v>
      </c>
      <c r="J28">
        <f>A28/30-16/20</f>
        <v>6.6666666666666652E-2</v>
      </c>
      <c r="L28">
        <f>A28/30-14/20</f>
        <v>0.16666666666666674</v>
      </c>
      <c r="N28">
        <f>A28/30-18/20</f>
        <v>-3.3333333333333326E-2</v>
      </c>
    </row>
    <row r="29" spans="1:22" x14ac:dyDescent="0.3">
      <c r="A29" s="1">
        <v>27</v>
      </c>
      <c r="C29">
        <v>0.81789756599999996</v>
      </c>
      <c r="D29">
        <f t="shared" si="0"/>
        <v>0.66895642846872427</v>
      </c>
      <c r="E29">
        <f t="shared" si="1"/>
        <v>0.90437689377825214</v>
      </c>
      <c r="H29" s="1">
        <v>27</v>
      </c>
      <c r="J29">
        <f>A29/30-17/20</f>
        <v>5.0000000000000044E-2</v>
      </c>
      <c r="L29">
        <f>A29/30-14/20</f>
        <v>0.20000000000000007</v>
      </c>
      <c r="N29">
        <f>A29/30-19/20</f>
        <v>-4.9999999999999933E-2</v>
      </c>
    </row>
    <row r="30" spans="1:22" x14ac:dyDescent="0.3">
      <c r="A30" s="1">
        <v>28</v>
      </c>
      <c r="C30">
        <v>0.83970223499999996</v>
      </c>
      <c r="D30">
        <f t="shared" si="0"/>
        <v>0.70509984346399512</v>
      </c>
      <c r="E30">
        <f t="shared" si="1"/>
        <v>0.91635268046751517</v>
      </c>
      <c r="H30" s="1">
        <v>28</v>
      </c>
      <c r="J30">
        <f>A30/30-18/20</f>
        <v>3.3333333333333326E-2</v>
      </c>
      <c r="L30">
        <f>A30/30-14/20</f>
        <v>0.23333333333333339</v>
      </c>
      <c r="N30">
        <f>A30/30-19/20</f>
        <v>-1.6666666666666607E-2</v>
      </c>
    </row>
    <row r="31" spans="1:22" x14ac:dyDescent="0.3">
      <c r="A31" s="1">
        <v>29</v>
      </c>
      <c r="C31">
        <v>0.94316580000000005</v>
      </c>
      <c r="D31">
        <f t="shared" si="0"/>
        <v>0.88956172628964014</v>
      </c>
      <c r="E31">
        <f t="shared" si="1"/>
        <v>0.97116723585590559</v>
      </c>
      <c r="H31" s="1">
        <v>29</v>
      </c>
      <c r="J31">
        <f>A31/30-20/20</f>
        <v>-3.3333333333333326E-2</v>
      </c>
      <c r="L31">
        <f>A31/30-18/20</f>
        <v>6.6666666666666652E-2</v>
      </c>
      <c r="N31">
        <f>A31/30-20/20</f>
        <v>-3.3333333333333326E-2</v>
      </c>
    </row>
    <row r="32" spans="1:22" x14ac:dyDescent="0.3">
      <c r="A32" s="1">
        <v>30</v>
      </c>
      <c r="C32">
        <v>0.99840832199999996</v>
      </c>
      <c r="D32">
        <f t="shared" si="0"/>
        <v>0.99681917743885562</v>
      </c>
      <c r="E32">
        <f t="shared" si="1"/>
        <v>0.99920384406786589</v>
      </c>
      <c r="H32" s="1">
        <v>30</v>
      </c>
      <c r="J32">
        <f>A32/30-20/20</f>
        <v>0</v>
      </c>
      <c r="L32">
        <f>A32/30-20/20</f>
        <v>0</v>
      </c>
      <c r="N32">
        <f>A32/30-20/20</f>
        <v>0</v>
      </c>
    </row>
    <row r="33" spans="1:14" x14ac:dyDescent="0.3">
      <c r="H33" s="5" t="s">
        <v>12</v>
      </c>
      <c r="I33" s="5">
        <f>MAX(I3:I22)</f>
        <v>0.16666666666666663</v>
      </c>
      <c r="J33" s="5">
        <f>MAX(J3:J32)</f>
        <v>0.13333333333333341</v>
      </c>
      <c r="K33" s="5">
        <f t="shared" ref="K33:M33" si="4">MAX(K3:K22)</f>
        <v>3.3333333333333326E-2</v>
      </c>
      <c r="L33" s="5">
        <f>MAX(L3:L32)</f>
        <v>0.3</v>
      </c>
      <c r="M33" s="5">
        <f t="shared" si="4"/>
        <v>0.35000000000000003</v>
      </c>
      <c r="N33" s="5">
        <f>MAX(N3:N32)</f>
        <v>0</v>
      </c>
    </row>
    <row r="36" spans="1:14" ht="16.2" x14ac:dyDescent="0.3">
      <c r="A36" s="7" t="s">
        <v>7</v>
      </c>
      <c r="B36" s="2" t="s">
        <v>6</v>
      </c>
      <c r="D36" s="1" t="s">
        <v>7</v>
      </c>
      <c r="E36" s="2" t="s">
        <v>9</v>
      </c>
      <c r="G36" s="1" t="s">
        <v>7</v>
      </c>
      <c r="H36" s="2" t="s">
        <v>8</v>
      </c>
    </row>
    <row r="37" spans="1:14" x14ac:dyDescent="0.3">
      <c r="A37" s="4">
        <v>1</v>
      </c>
      <c r="B37" s="4">
        <v>7.5766500000000003E-4</v>
      </c>
      <c r="D37" s="3">
        <v>1</v>
      </c>
      <c r="E37" s="8">
        <v>1.5239600000000001E-5</v>
      </c>
      <c r="G37" s="4">
        <v>1</v>
      </c>
      <c r="H37" s="4">
        <v>7.5766500000000003E-4</v>
      </c>
    </row>
    <row r="38" spans="1:14" x14ac:dyDescent="0.3">
      <c r="A38" s="3">
        <v>1</v>
      </c>
      <c r="B38" s="3">
        <v>3.9037920000000001E-3</v>
      </c>
      <c r="D38" s="3">
        <v>2</v>
      </c>
      <c r="E38" s="3">
        <v>2.9879899999999998E-4</v>
      </c>
      <c r="G38" s="4">
        <v>2</v>
      </c>
      <c r="H38" s="4">
        <v>2.1956436999999999E-2</v>
      </c>
    </row>
    <row r="39" spans="1:14" x14ac:dyDescent="0.3">
      <c r="A39" s="3">
        <v>2</v>
      </c>
      <c r="B39" s="3">
        <v>1.7285795999999999E-2</v>
      </c>
      <c r="D39" s="4">
        <v>1</v>
      </c>
      <c r="E39" s="4">
        <v>7.5766500000000003E-4</v>
      </c>
      <c r="G39" s="3">
        <v>1</v>
      </c>
      <c r="H39" s="3">
        <v>6.2480332999999999E-2</v>
      </c>
    </row>
    <row r="40" spans="1:14" x14ac:dyDescent="0.3">
      <c r="A40" s="4">
        <v>2</v>
      </c>
      <c r="B40" s="4">
        <v>2.1956436999999999E-2</v>
      </c>
      <c r="D40" s="3">
        <v>3</v>
      </c>
      <c r="E40" s="3">
        <v>1.411367E-3</v>
      </c>
      <c r="G40" s="4">
        <v>3</v>
      </c>
      <c r="H40" s="4">
        <v>7.9526313000000001E-2</v>
      </c>
    </row>
    <row r="41" spans="1:14" x14ac:dyDescent="0.3">
      <c r="A41" s="3">
        <v>3</v>
      </c>
      <c r="B41" s="3">
        <v>3.7568166E-2</v>
      </c>
      <c r="D41" s="3">
        <v>4</v>
      </c>
      <c r="E41" s="3">
        <v>2.2610070000000002E-3</v>
      </c>
      <c r="G41" s="3">
        <v>2</v>
      </c>
      <c r="H41" s="3">
        <v>0.13147545799999999</v>
      </c>
    </row>
    <row r="42" spans="1:14" x14ac:dyDescent="0.3">
      <c r="A42" s="3">
        <v>4</v>
      </c>
      <c r="B42" s="3">
        <v>4.7550050000000003E-2</v>
      </c>
      <c r="D42" s="3">
        <v>5</v>
      </c>
      <c r="E42" s="3">
        <v>3.3103160000000002E-3</v>
      </c>
      <c r="G42" s="4">
        <v>4</v>
      </c>
      <c r="H42" s="4">
        <v>0.165681143</v>
      </c>
    </row>
    <row r="43" spans="1:14" x14ac:dyDescent="0.3">
      <c r="A43" s="3">
        <v>5</v>
      </c>
      <c r="B43" s="3">
        <v>5.7535348E-2</v>
      </c>
      <c r="D43" s="3">
        <v>6</v>
      </c>
      <c r="E43" s="3">
        <v>1.2566921E-2</v>
      </c>
      <c r="G43" s="3">
        <v>3</v>
      </c>
      <c r="H43" s="3">
        <v>0.193825091</v>
      </c>
    </row>
    <row r="44" spans="1:14" x14ac:dyDescent="0.3">
      <c r="A44" s="4">
        <v>3</v>
      </c>
      <c r="B44" s="4">
        <v>7.9526313000000001E-2</v>
      </c>
      <c r="D44" s="4">
        <v>2</v>
      </c>
      <c r="E44" s="4">
        <v>2.1956436999999999E-2</v>
      </c>
      <c r="G44" s="4">
        <v>5</v>
      </c>
      <c r="H44" s="4">
        <v>0.213119848</v>
      </c>
    </row>
    <row r="45" spans="1:14" x14ac:dyDescent="0.3">
      <c r="A45" s="3">
        <v>6</v>
      </c>
      <c r="B45" s="3">
        <v>0.112102279</v>
      </c>
      <c r="D45" s="3">
        <v>7</v>
      </c>
      <c r="E45" s="3">
        <v>2.4363102000000001E-2</v>
      </c>
      <c r="G45" s="3">
        <v>4</v>
      </c>
      <c r="H45" s="3">
        <v>0.21805974</v>
      </c>
    </row>
    <row r="46" spans="1:14" x14ac:dyDescent="0.3">
      <c r="A46" s="3">
        <v>7</v>
      </c>
      <c r="B46" s="3">
        <v>0.156086841</v>
      </c>
      <c r="D46" s="3">
        <v>8</v>
      </c>
      <c r="E46" s="3">
        <v>2.7653305E-2</v>
      </c>
      <c r="G46" s="4">
        <v>6</v>
      </c>
      <c r="H46" s="4">
        <v>0.229520524</v>
      </c>
    </row>
    <row r="47" spans="1:14" x14ac:dyDescent="0.3">
      <c r="A47" s="4">
        <v>4</v>
      </c>
      <c r="B47" s="4">
        <v>0.165681143</v>
      </c>
      <c r="D47" s="3">
        <v>9</v>
      </c>
      <c r="E47" s="3">
        <v>4.4178683000000003E-2</v>
      </c>
      <c r="G47" s="4">
        <v>7</v>
      </c>
      <c r="H47" s="4">
        <v>0.236527401</v>
      </c>
    </row>
    <row r="48" spans="1:14" x14ac:dyDescent="0.3">
      <c r="A48" s="3">
        <v>8</v>
      </c>
      <c r="B48" s="3">
        <v>0.166292829</v>
      </c>
      <c r="D48" s="3">
        <v>10</v>
      </c>
      <c r="E48" s="3">
        <v>6.0412163999999997E-2</v>
      </c>
      <c r="G48" s="3">
        <v>5</v>
      </c>
      <c r="H48" s="3">
        <v>0.23986527099999999</v>
      </c>
    </row>
    <row r="49" spans="1:8" x14ac:dyDescent="0.3">
      <c r="A49" s="3">
        <v>9</v>
      </c>
      <c r="B49" s="3">
        <v>0.21018725699999999</v>
      </c>
      <c r="D49" s="3">
        <v>11</v>
      </c>
      <c r="E49" s="3">
        <v>6.7319075000000006E-2</v>
      </c>
      <c r="G49" s="4">
        <v>8</v>
      </c>
      <c r="H49" s="4">
        <v>0.30447627100000002</v>
      </c>
    </row>
    <row r="50" spans="1:8" x14ac:dyDescent="0.3">
      <c r="A50" s="4">
        <v>5</v>
      </c>
      <c r="B50" s="4">
        <v>0.213119848</v>
      </c>
      <c r="D50" s="4">
        <v>3</v>
      </c>
      <c r="E50" s="4">
        <v>7.9526313000000001E-2</v>
      </c>
      <c r="G50" s="3">
        <v>6</v>
      </c>
      <c r="H50" s="3">
        <v>0.33481678399999998</v>
      </c>
    </row>
    <row r="51" spans="1:8" x14ac:dyDescent="0.3">
      <c r="A51" s="4">
        <v>6</v>
      </c>
      <c r="B51" s="4">
        <v>0.229520524</v>
      </c>
      <c r="D51" s="3">
        <v>12</v>
      </c>
      <c r="E51" s="3">
        <v>9.5574188000000004E-2</v>
      </c>
      <c r="G51" s="4">
        <v>9</v>
      </c>
      <c r="H51" s="4">
        <v>0.35414686200000001</v>
      </c>
    </row>
    <row r="52" spans="1:8" x14ac:dyDescent="0.3">
      <c r="A52" s="4">
        <v>7</v>
      </c>
      <c r="B52" s="4">
        <v>0.236527401</v>
      </c>
      <c r="D52" s="3">
        <v>13</v>
      </c>
      <c r="E52" s="3">
        <v>0.12367352199999999</v>
      </c>
      <c r="G52" s="4">
        <v>10</v>
      </c>
      <c r="H52" s="4">
        <v>0.384306184</v>
      </c>
    </row>
    <row r="53" spans="1:8" x14ac:dyDescent="0.3">
      <c r="A53" s="3">
        <v>10</v>
      </c>
      <c r="B53" s="3">
        <v>0.24578886</v>
      </c>
      <c r="D53" s="4">
        <v>4</v>
      </c>
      <c r="E53" s="4">
        <v>0.165681143</v>
      </c>
      <c r="G53" s="4">
        <v>11</v>
      </c>
      <c r="H53" s="4">
        <v>0.386068931</v>
      </c>
    </row>
    <row r="54" spans="1:8" x14ac:dyDescent="0.3">
      <c r="A54" s="3">
        <v>11</v>
      </c>
      <c r="B54" s="3">
        <v>0.259459198</v>
      </c>
      <c r="D54" s="3">
        <v>14</v>
      </c>
      <c r="E54" s="3">
        <v>0.17012242699999999</v>
      </c>
      <c r="G54" s="3">
        <v>7</v>
      </c>
      <c r="H54" s="3">
        <v>0.39507827200000001</v>
      </c>
    </row>
    <row r="55" spans="1:8" x14ac:dyDescent="0.3">
      <c r="A55" s="4">
        <v>8</v>
      </c>
      <c r="B55" s="4">
        <v>0.30447627100000002</v>
      </c>
      <c r="D55" s="3">
        <v>15</v>
      </c>
      <c r="E55" s="3">
        <v>0.17536328400000001</v>
      </c>
      <c r="G55" s="3">
        <v>8</v>
      </c>
      <c r="H55" s="3">
        <v>0.407790178</v>
      </c>
    </row>
    <row r="56" spans="1:8" x14ac:dyDescent="0.3">
      <c r="A56" s="3">
        <v>12</v>
      </c>
      <c r="B56" s="3">
        <v>0.309150753</v>
      </c>
      <c r="D56" s="4">
        <v>5</v>
      </c>
      <c r="E56" s="4">
        <v>0.213119848</v>
      </c>
      <c r="G56" s="4">
        <v>12</v>
      </c>
      <c r="H56" s="4">
        <v>0.45550436799999999</v>
      </c>
    </row>
    <row r="57" spans="1:8" x14ac:dyDescent="0.3">
      <c r="A57" s="3">
        <v>13</v>
      </c>
      <c r="B57" s="3">
        <v>0.35167246400000002</v>
      </c>
      <c r="D57" s="4">
        <v>6</v>
      </c>
      <c r="E57" s="4">
        <v>0.229520524</v>
      </c>
      <c r="G57" s="3">
        <v>9</v>
      </c>
      <c r="H57" s="3">
        <v>0.45846183800000001</v>
      </c>
    </row>
    <row r="58" spans="1:8" x14ac:dyDescent="0.3">
      <c r="A58" s="4">
        <v>9</v>
      </c>
      <c r="B58" s="4">
        <v>0.35414686200000001</v>
      </c>
      <c r="D58" s="4">
        <v>7</v>
      </c>
      <c r="E58" s="4">
        <v>0.236527401</v>
      </c>
      <c r="G58" s="4">
        <v>13</v>
      </c>
      <c r="H58" s="4">
        <v>0.46076557000000001</v>
      </c>
    </row>
    <row r="59" spans="1:8" x14ac:dyDescent="0.3">
      <c r="A59" s="4">
        <v>10</v>
      </c>
      <c r="B59" s="4">
        <v>0.384306184</v>
      </c>
      <c r="D59" s="3">
        <v>16</v>
      </c>
      <c r="E59" s="3">
        <v>0.24652175000000001</v>
      </c>
      <c r="G59" s="3">
        <v>10</v>
      </c>
      <c r="H59" s="3">
        <v>0.495770975</v>
      </c>
    </row>
    <row r="60" spans="1:8" x14ac:dyDescent="0.3">
      <c r="A60" s="4">
        <v>11</v>
      </c>
      <c r="B60" s="4">
        <v>0.386068931</v>
      </c>
      <c r="D60" s="4">
        <v>8</v>
      </c>
      <c r="E60" s="4">
        <v>0.30447627100000002</v>
      </c>
      <c r="G60" s="3">
        <v>11</v>
      </c>
      <c r="H60" s="3">
        <v>0.50937137499999996</v>
      </c>
    </row>
    <row r="61" spans="1:8" x14ac:dyDescent="0.3">
      <c r="A61" s="3">
        <v>14</v>
      </c>
      <c r="B61" s="3">
        <v>0.41245900000000002</v>
      </c>
      <c r="D61" s="3">
        <v>17</v>
      </c>
      <c r="E61" s="3">
        <v>0.30849293500000002</v>
      </c>
      <c r="G61" s="4">
        <v>14</v>
      </c>
      <c r="H61" s="4">
        <v>0.52570566299999999</v>
      </c>
    </row>
    <row r="62" spans="1:8" x14ac:dyDescent="0.3">
      <c r="A62" s="3">
        <v>15</v>
      </c>
      <c r="B62" s="3">
        <v>0.41876399600000003</v>
      </c>
      <c r="D62" s="3">
        <v>18</v>
      </c>
      <c r="E62" s="3">
        <v>0.33308665199999998</v>
      </c>
      <c r="G62" s="3">
        <v>12</v>
      </c>
      <c r="H62" s="3">
        <v>0.55601326699999998</v>
      </c>
    </row>
    <row r="63" spans="1:8" x14ac:dyDescent="0.3">
      <c r="A63" s="4">
        <v>12</v>
      </c>
      <c r="B63" s="4">
        <v>0.45550436799999999</v>
      </c>
      <c r="D63" s="3">
        <v>19</v>
      </c>
      <c r="E63" s="3">
        <v>0.33336753499999999</v>
      </c>
      <c r="G63" s="3">
        <v>13</v>
      </c>
      <c r="H63" s="3">
        <v>0.59301978399999999</v>
      </c>
    </row>
    <row r="64" spans="1:8" x14ac:dyDescent="0.3">
      <c r="A64" s="4">
        <v>13</v>
      </c>
      <c r="B64" s="4">
        <v>0.46076557000000001</v>
      </c>
      <c r="D64" s="4">
        <v>9</v>
      </c>
      <c r="E64" s="4">
        <v>0.35414686200000001</v>
      </c>
      <c r="G64" s="3">
        <v>14</v>
      </c>
      <c r="H64" s="3">
        <v>0.64222970999999995</v>
      </c>
    </row>
    <row r="65" spans="1:8" x14ac:dyDescent="0.3">
      <c r="A65" s="3">
        <v>16</v>
      </c>
      <c r="B65" s="3">
        <v>0.49650956699999999</v>
      </c>
      <c r="D65" s="3">
        <v>20</v>
      </c>
      <c r="E65" s="3">
        <v>0.35738523500000002</v>
      </c>
      <c r="G65" s="3">
        <v>15</v>
      </c>
      <c r="H65" s="3">
        <v>0.64711976900000001</v>
      </c>
    </row>
    <row r="66" spans="1:8" x14ac:dyDescent="0.3">
      <c r="A66" s="4">
        <v>14</v>
      </c>
      <c r="B66" s="4">
        <v>0.52570566299999999</v>
      </c>
      <c r="D66" s="4">
        <v>10</v>
      </c>
      <c r="E66" s="4">
        <v>0.384306184</v>
      </c>
      <c r="G66" s="3">
        <v>16</v>
      </c>
      <c r="H66" s="3">
        <v>0.70463434999999996</v>
      </c>
    </row>
    <row r="67" spans="1:8" x14ac:dyDescent="0.3">
      <c r="A67" s="3">
        <v>17</v>
      </c>
      <c r="B67" s="3">
        <v>0.55542140299999998</v>
      </c>
      <c r="D67" s="4">
        <v>11</v>
      </c>
      <c r="E67" s="4">
        <v>0.386068931</v>
      </c>
      <c r="G67" s="4">
        <v>15</v>
      </c>
      <c r="H67" s="4">
        <v>0.70596656700000004</v>
      </c>
    </row>
    <row r="68" spans="1:8" x14ac:dyDescent="0.3">
      <c r="A68" s="3">
        <v>18</v>
      </c>
      <c r="B68" s="3">
        <v>0.57713659699999997</v>
      </c>
      <c r="D68" s="3">
        <v>21</v>
      </c>
      <c r="E68" s="3">
        <v>0.41258813500000002</v>
      </c>
      <c r="G68" s="3">
        <v>17</v>
      </c>
      <c r="H68" s="3">
        <v>0.74526599500000001</v>
      </c>
    </row>
    <row r="69" spans="1:8" x14ac:dyDescent="0.3">
      <c r="A69" s="3">
        <v>19</v>
      </c>
      <c r="B69" s="3">
        <v>0.57737988799999995</v>
      </c>
      <c r="D69" s="3">
        <v>22</v>
      </c>
      <c r="E69" s="3">
        <v>0.41792053600000001</v>
      </c>
      <c r="G69" s="3">
        <v>18</v>
      </c>
      <c r="H69" s="3">
        <v>0.75969506799999997</v>
      </c>
    </row>
    <row r="70" spans="1:8" x14ac:dyDescent="0.3">
      <c r="A70" s="3">
        <v>20</v>
      </c>
      <c r="B70" s="3">
        <v>0.59781705799999996</v>
      </c>
      <c r="D70" s="3">
        <v>23</v>
      </c>
      <c r="E70" s="3">
        <v>0.43358649300000002</v>
      </c>
      <c r="G70" s="3">
        <v>19</v>
      </c>
      <c r="H70" s="3">
        <v>0.75985517599999997</v>
      </c>
    </row>
    <row r="71" spans="1:8" x14ac:dyDescent="0.3">
      <c r="A71" s="3">
        <v>21</v>
      </c>
      <c r="B71" s="3">
        <v>0.642330238</v>
      </c>
      <c r="D71" s="4">
        <v>12</v>
      </c>
      <c r="E71" s="4">
        <v>0.45550436799999999</v>
      </c>
      <c r="G71" s="4">
        <v>16</v>
      </c>
      <c r="H71" s="4">
        <v>0.77295925200000004</v>
      </c>
    </row>
    <row r="72" spans="1:8" x14ac:dyDescent="0.3">
      <c r="A72" s="3">
        <v>22</v>
      </c>
      <c r="B72" s="3">
        <v>0.64646773800000001</v>
      </c>
      <c r="D72" s="4">
        <v>13</v>
      </c>
      <c r="E72" s="4">
        <v>0.46076557000000001</v>
      </c>
      <c r="G72" s="3">
        <v>20</v>
      </c>
      <c r="H72" s="3">
        <v>0.77318630200000005</v>
      </c>
    </row>
    <row r="73" spans="1:8" x14ac:dyDescent="0.3">
      <c r="A73" s="3">
        <v>23</v>
      </c>
      <c r="B73" s="3">
        <v>0.65847284900000003</v>
      </c>
      <c r="D73" s="3">
        <v>24</v>
      </c>
      <c r="E73" s="3">
        <v>0.48136389200000002</v>
      </c>
      <c r="G73" s="3">
        <v>21</v>
      </c>
      <c r="H73" s="3">
        <v>0.80145507500000002</v>
      </c>
    </row>
    <row r="74" spans="1:8" x14ac:dyDescent="0.3">
      <c r="A74" s="3">
        <v>24</v>
      </c>
      <c r="B74" s="3">
        <v>0.69380392899999999</v>
      </c>
      <c r="D74" s="3">
        <v>25</v>
      </c>
      <c r="E74" s="3">
        <v>0.48885404399999999</v>
      </c>
      <c r="G74" s="3">
        <v>22</v>
      </c>
      <c r="H74" s="3">
        <v>0.80403217500000002</v>
      </c>
    </row>
    <row r="75" spans="1:8" x14ac:dyDescent="0.3">
      <c r="A75" s="3">
        <v>25</v>
      </c>
      <c r="B75" s="3">
        <v>0.69918098100000003</v>
      </c>
      <c r="D75" s="4">
        <v>14</v>
      </c>
      <c r="E75" s="4">
        <v>0.52570566299999999</v>
      </c>
      <c r="G75" s="4">
        <v>17</v>
      </c>
      <c r="H75" s="4">
        <v>0.81107230699999999</v>
      </c>
    </row>
    <row r="76" spans="1:8" x14ac:dyDescent="0.3">
      <c r="A76" s="4">
        <v>15</v>
      </c>
      <c r="B76" s="4">
        <v>0.70596656700000004</v>
      </c>
      <c r="D76" s="3">
        <v>26</v>
      </c>
      <c r="E76" s="3">
        <v>0.61491168699999998</v>
      </c>
      <c r="G76" s="3">
        <v>23</v>
      </c>
      <c r="H76" s="3">
        <v>0.81146339999999995</v>
      </c>
    </row>
    <row r="77" spans="1:8" x14ac:dyDescent="0.3">
      <c r="A77" s="4">
        <v>16</v>
      </c>
      <c r="B77" s="4">
        <v>0.77295925200000004</v>
      </c>
      <c r="D77" s="3">
        <v>27</v>
      </c>
      <c r="E77" s="3">
        <v>0.66895642799999999</v>
      </c>
      <c r="G77" s="4">
        <v>18</v>
      </c>
      <c r="H77" s="4">
        <v>0.83109318200000004</v>
      </c>
    </row>
    <row r="78" spans="1:8" x14ac:dyDescent="0.3">
      <c r="A78" s="3">
        <v>26</v>
      </c>
      <c r="B78" s="3">
        <v>0.784163049</v>
      </c>
      <c r="D78" s="3">
        <v>28</v>
      </c>
      <c r="E78" s="3">
        <v>0.70509984299999995</v>
      </c>
      <c r="G78" s="3">
        <v>24</v>
      </c>
      <c r="H78" s="3">
        <v>0.832948935</v>
      </c>
    </row>
    <row r="79" spans="1:8" x14ac:dyDescent="0.3">
      <c r="A79" s="4">
        <v>17</v>
      </c>
      <c r="B79" s="4">
        <v>0.81107230699999999</v>
      </c>
      <c r="D79" s="4">
        <v>15</v>
      </c>
      <c r="E79" s="4">
        <v>0.70596656700000004</v>
      </c>
      <c r="G79" s="3">
        <v>25</v>
      </c>
      <c r="H79" s="3">
        <v>0.83617042600000002</v>
      </c>
    </row>
    <row r="80" spans="1:8" x14ac:dyDescent="0.3">
      <c r="A80" s="3">
        <v>27</v>
      </c>
      <c r="B80" s="3">
        <v>0.81789756599999996</v>
      </c>
      <c r="D80" s="4">
        <v>16</v>
      </c>
      <c r="E80" s="4">
        <v>0.77295925200000004</v>
      </c>
      <c r="G80" s="3">
        <v>26</v>
      </c>
      <c r="H80" s="3">
        <v>0.885529813</v>
      </c>
    </row>
    <row r="81" spans="1:8" x14ac:dyDescent="0.3">
      <c r="A81" s="4">
        <v>18</v>
      </c>
      <c r="B81" s="4">
        <v>0.83109318200000004</v>
      </c>
      <c r="D81" s="4">
        <v>17</v>
      </c>
      <c r="E81" s="4">
        <v>0.81107230699999999</v>
      </c>
      <c r="G81" s="4">
        <v>19</v>
      </c>
      <c r="H81" s="4">
        <v>0.89194392700000003</v>
      </c>
    </row>
    <row r="82" spans="1:8" x14ac:dyDescent="0.3">
      <c r="A82" s="3">
        <v>28</v>
      </c>
      <c r="B82" s="3">
        <v>0.83970223499999996</v>
      </c>
      <c r="D82" s="4">
        <v>18</v>
      </c>
      <c r="E82" s="4">
        <v>0.83109318200000004</v>
      </c>
      <c r="G82" s="3">
        <v>27</v>
      </c>
      <c r="H82" s="3">
        <v>0.90437689399999999</v>
      </c>
    </row>
    <row r="83" spans="1:8" x14ac:dyDescent="0.3">
      <c r="A83" s="4">
        <v>19</v>
      </c>
      <c r="B83" s="4">
        <v>0.89194392700000003</v>
      </c>
      <c r="D83" s="3">
        <v>29</v>
      </c>
      <c r="E83" s="3">
        <v>0.88956172600000005</v>
      </c>
      <c r="G83" s="3">
        <v>28</v>
      </c>
      <c r="H83" s="3">
        <v>0.91635268000000003</v>
      </c>
    </row>
    <row r="84" spans="1:8" x14ac:dyDescent="0.3">
      <c r="A84" s="4">
        <v>20</v>
      </c>
      <c r="B84" s="4">
        <v>0.91691180999999999</v>
      </c>
      <c r="D84" s="4">
        <v>19</v>
      </c>
      <c r="E84" s="4">
        <v>0.89194392700000003</v>
      </c>
      <c r="G84" s="4">
        <v>20</v>
      </c>
      <c r="H84" s="4">
        <v>0.91691180999999999</v>
      </c>
    </row>
    <row r="85" spans="1:8" x14ac:dyDescent="0.3">
      <c r="A85" s="3">
        <v>29</v>
      </c>
      <c r="B85" s="3">
        <v>0.94316580000000005</v>
      </c>
      <c r="D85" s="4">
        <v>20</v>
      </c>
      <c r="E85" s="4">
        <v>0.91691180999999999</v>
      </c>
      <c r="G85" s="3">
        <v>29</v>
      </c>
      <c r="H85" s="3">
        <v>0.97116723599999999</v>
      </c>
    </row>
    <row r="86" spans="1:8" x14ac:dyDescent="0.3">
      <c r="A86" s="3">
        <v>30</v>
      </c>
      <c r="B86" s="3">
        <v>0.99840832199999996</v>
      </c>
      <c r="D86" s="3">
        <v>30</v>
      </c>
      <c r="E86" s="3">
        <v>0.996819177</v>
      </c>
      <c r="G86" s="3">
        <v>30</v>
      </c>
      <c r="H86" s="3">
        <v>0.99920384399999995</v>
      </c>
    </row>
  </sheetData>
  <mergeCells count="4">
    <mergeCell ref="I1:J1"/>
    <mergeCell ref="K1:L1"/>
    <mergeCell ref="M1:N1"/>
    <mergeCell ref="Q4:V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2020-06-06T09:31:04Z</dcterms:modified>
</cp:coreProperties>
</file>