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27795" windowHeight="14250" activeTab="4"/>
  </bookViews>
  <sheets>
    <sheet name="Instructions" sheetId="1" r:id="rId1"/>
    <sheet name="Deciles of predicted model" sheetId="2" r:id="rId2"/>
    <sheet name="Deciles of actuals" sheetId="3" r:id="rId3"/>
    <sheet name="Deciles of actuals (2)" sheetId="4" r:id="rId4"/>
    <sheet name="Diff btw actual and predicted" sheetId="5" r:id="rId5"/>
  </sheets>
  <calcPr calcId="145621"/>
</workbook>
</file>

<file path=xl/calcChain.xml><?xml version="1.0" encoding="utf-8"?>
<calcChain xmlns="http://schemas.openxmlformats.org/spreadsheetml/2006/main">
  <c r="AA11" i="5" l="1"/>
  <c r="Z11" i="5"/>
  <c r="Y11" i="5"/>
  <c r="K62" i="5"/>
  <c r="K61" i="5"/>
  <c r="K60" i="5"/>
  <c r="K59" i="5"/>
  <c r="K58" i="5"/>
  <c r="K57" i="5"/>
  <c r="K56" i="5"/>
  <c r="K55" i="5"/>
  <c r="K54" i="5"/>
  <c r="K53" i="5"/>
  <c r="I62" i="5"/>
  <c r="I61" i="5"/>
  <c r="I60" i="5"/>
  <c r="I59" i="5"/>
  <c r="I58" i="5"/>
  <c r="I57" i="5"/>
  <c r="I56" i="5"/>
  <c r="I55" i="5"/>
  <c r="I54" i="5"/>
  <c r="I53" i="5"/>
  <c r="E62" i="5"/>
  <c r="E61" i="5"/>
  <c r="E60" i="5"/>
  <c r="E59" i="5"/>
  <c r="E58" i="5"/>
  <c r="E57" i="5"/>
  <c r="E56" i="5"/>
  <c r="E55" i="5"/>
  <c r="E54" i="5"/>
  <c r="E53" i="5"/>
  <c r="C62" i="5"/>
  <c r="C61" i="5"/>
  <c r="C60" i="5"/>
  <c r="C59" i="5"/>
  <c r="C58" i="5"/>
  <c r="C57" i="5"/>
  <c r="C56" i="5"/>
  <c r="C55" i="5"/>
  <c r="C54" i="5"/>
  <c r="C53" i="5"/>
  <c r="K48" i="5"/>
  <c r="K47" i="5"/>
  <c r="K46" i="5"/>
  <c r="K45" i="5"/>
  <c r="K44" i="5"/>
  <c r="K43" i="5"/>
  <c r="K42" i="5"/>
  <c r="K41" i="5"/>
  <c r="K40" i="5"/>
  <c r="K39" i="5"/>
  <c r="I48" i="5"/>
  <c r="I47" i="5"/>
  <c r="I46" i="5"/>
  <c r="I45" i="5"/>
  <c r="I44" i="5"/>
  <c r="I43" i="5"/>
  <c r="I42" i="5"/>
  <c r="I41" i="5"/>
  <c r="I40" i="5"/>
  <c r="I39" i="5"/>
  <c r="E48" i="5"/>
  <c r="E47" i="5"/>
  <c r="E46" i="5"/>
  <c r="E45" i="5"/>
  <c r="E44" i="5"/>
  <c r="E43" i="5"/>
  <c r="E42" i="5"/>
  <c r="E41" i="5"/>
  <c r="E40" i="5"/>
  <c r="E39" i="5"/>
  <c r="C48" i="5"/>
  <c r="C47" i="5"/>
  <c r="C46" i="5"/>
  <c r="C45" i="5"/>
  <c r="C44" i="5"/>
  <c r="C43" i="5"/>
  <c r="C42" i="5"/>
  <c r="C41" i="5"/>
  <c r="C40" i="5"/>
  <c r="C39" i="5"/>
  <c r="W39" i="5" s="1"/>
  <c r="K34" i="5"/>
  <c r="K33" i="5"/>
  <c r="K32" i="5"/>
  <c r="K31" i="5"/>
  <c r="K30" i="5"/>
  <c r="K29" i="5"/>
  <c r="K28" i="5"/>
  <c r="K27" i="5"/>
  <c r="K26" i="5"/>
  <c r="K25" i="5"/>
  <c r="I34" i="5"/>
  <c r="I33" i="5"/>
  <c r="I32" i="5"/>
  <c r="I31" i="5"/>
  <c r="I30" i="5"/>
  <c r="I29" i="5"/>
  <c r="I28" i="5"/>
  <c r="I27" i="5"/>
  <c r="I26" i="5"/>
  <c r="I25" i="5"/>
  <c r="E34" i="5"/>
  <c r="E33" i="5"/>
  <c r="E32" i="5"/>
  <c r="E31" i="5"/>
  <c r="E30" i="5"/>
  <c r="E29" i="5"/>
  <c r="E28" i="5"/>
  <c r="E27" i="5"/>
  <c r="E26" i="5"/>
  <c r="E25" i="5"/>
  <c r="C26" i="5"/>
  <c r="C27" i="5"/>
  <c r="C28" i="5"/>
  <c r="C29" i="5"/>
  <c r="C30" i="5"/>
  <c r="C31" i="5"/>
  <c r="C32" i="5"/>
  <c r="C33" i="5"/>
  <c r="C34" i="5"/>
  <c r="C25" i="5"/>
  <c r="K76" i="5" l="1"/>
  <c r="K75" i="5"/>
  <c r="K74" i="5"/>
  <c r="K73" i="5"/>
  <c r="K72" i="5"/>
  <c r="K71" i="5"/>
  <c r="K70" i="5"/>
  <c r="K69" i="5"/>
  <c r="K68" i="5"/>
  <c r="K67" i="5"/>
  <c r="I76" i="5"/>
  <c r="X76" i="5" s="1"/>
  <c r="I75" i="5"/>
  <c r="X75" i="5" s="1"/>
  <c r="I74" i="5"/>
  <c r="X74" i="5" s="1"/>
  <c r="I73" i="5"/>
  <c r="X73" i="5" s="1"/>
  <c r="I72" i="5"/>
  <c r="X72" i="5" s="1"/>
  <c r="I71" i="5"/>
  <c r="X71" i="5" s="1"/>
  <c r="I70" i="5"/>
  <c r="X70" i="5" s="1"/>
  <c r="I69" i="5"/>
  <c r="X69" i="5" s="1"/>
  <c r="I68" i="5"/>
  <c r="X68" i="5" s="1"/>
  <c r="I67" i="5"/>
  <c r="X67" i="5" s="1"/>
  <c r="M76" i="5" l="1"/>
  <c r="Y76" i="5" s="1"/>
  <c r="Z76" i="5" s="1"/>
  <c r="AA76" i="5" s="1"/>
  <c r="E76" i="5"/>
  <c r="C76" i="5"/>
  <c r="W76" i="5" s="1"/>
  <c r="E75" i="5"/>
  <c r="C75" i="5"/>
  <c r="W75" i="5" s="1"/>
  <c r="E74" i="5"/>
  <c r="C74" i="5"/>
  <c r="E73" i="5"/>
  <c r="C73" i="5"/>
  <c r="E72" i="5"/>
  <c r="C72" i="5"/>
  <c r="E71" i="5"/>
  <c r="C71" i="5"/>
  <c r="W71" i="5" s="1"/>
  <c r="E70" i="5"/>
  <c r="C70" i="5"/>
  <c r="E69" i="5"/>
  <c r="C69" i="5"/>
  <c r="W69" i="5" s="1"/>
  <c r="E68" i="5"/>
  <c r="C68" i="5"/>
  <c r="E67" i="5"/>
  <c r="C67" i="5"/>
  <c r="W67" i="5" s="1"/>
  <c r="X62" i="5"/>
  <c r="X61" i="5"/>
  <c r="X60" i="5"/>
  <c r="X58" i="5"/>
  <c r="X57" i="5"/>
  <c r="X56" i="5"/>
  <c r="X54" i="5"/>
  <c r="X53" i="5"/>
  <c r="W62" i="5"/>
  <c r="W61" i="5"/>
  <c r="W60" i="5"/>
  <c r="W59" i="5"/>
  <c r="W58" i="5"/>
  <c r="W57" i="5"/>
  <c r="W56" i="5"/>
  <c r="W55" i="5"/>
  <c r="W54" i="5"/>
  <c r="W53" i="5"/>
  <c r="X48" i="5"/>
  <c r="X47" i="5"/>
  <c r="X46" i="5"/>
  <c r="X44" i="5"/>
  <c r="X43" i="5"/>
  <c r="X42" i="5"/>
  <c r="X40" i="5"/>
  <c r="X39" i="5"/>
  <c r="W48" i="5"/>
  <c r="W47" i="5"/>
  <c r="W46" i="5"/>
  <c r="W45" i="5"/>
  <c r="W44" i="5"/>
  <c r="W43" i="5"/>
  <c r="W42" i="5"/>
  <c r="W41" i="5"/>
  <c r="W40" i="5"/>
  <c r="X34" i="5"/>
  <c r="X33" i="5"/>
  <c r="X32" i="5"/>
  <c r="X30" i="5"/>
  <c r="X29" i="5"/>
  <c r="X28" i="5"/>
  <c r="X26" i="5"/>
  <c r="X25" i="5"/>
  <c r="W34" i="5"/>
  <c r="W33" i="5"/>
  <c r="W32" i="5"/>
  <c r="W31" i="5"/>
  <c r="W30" i="5"/>
  <c r="W29" i="5"/>
  <c r="W28" i="5"/>
  <c r="W27" i="5"/>
  <c r="W26" i="5"/>
  <c r="W25" i="5"/>
  <c r="K12" i="5"/>
  <c r="K13" i="5"/>
  <c r="K14" i="5"/>
  <c r="K15" i="5"/>
  <c r="K16" i="5"/>
  <c r="K17" i="5"/>
  <c r="K18" i="5"/>
  <c r="K19" i="5"/>
  <c r="K20" i="5"/>
  <c r="K11" i="5"/>
  <c r="I12" i="5"/>
  <c r="X12" i="5" s="1"/>
  <c r="I13" i="5"/>
  <c r="X13" i="5" s="1"/>
  <c r="I14" i="5"/>
  <c r="X14" i="5" s="1"/>
  <c r="I15" i="5"/>
  <c r="I16" i="5"/>
  <c r="X16" i="5" s="1"/>
  <c r="I17" i="5"/>
  <c r="X17" i="5" s="1"/>
  <c r="I18" i="5"/>
  <c r="X18" i="5" s="1"/>
  <c r="I19" i="5"/>
  <c r="I20" i="5"/>
  <c r="X20" i="5" s="1"/>
  <c r="I11" i="5"/>
  <c r="X11" i="5" s="1"/>
  <c r="E20" i="5"/>
  <c r="C20" i="5"/>
  <c r="W20" i="5" s="1"/>
  <c r="E19" i="5"/>
  <c r="C19" i="5"/>
  <c r="W19" i="5" s="1"/>
  <c r="E18" i="5"/>
  <c r="C18" i="5"/>
  <c r="W18" i="5" s="1"/>
  <c r="E17" i="5"/>
  <c r="C17" i="5"/>
  <c r="W17" i="5" s="1"/>
  <c r="E16" i="5"/>
  <c r="C16" i="5"/>
  <c r="W16" i="5" s="1"/>
  <c r="E15" i="5"/>
  <c r="C15" i="5"/>
  <c r="W15" i="5" s="1"/>
  <c r="E14" i="5"/>
  <c r="C14" i="5"/>
  <c r="W14" i="5" s="1"/>
  <c r="E13" i="5"/>
  <c r="C13" i="5"/>
  <c r="W13" i="5" s="1"/>
  <c r="E12" i="5"/>
  <c r="C12" i="5"/>
  <c r="W12" i="5" s="1"/>
  <c r="E11" i="5"/>
  <c r="C11" i="5"/>
  <c r="W11" i="5" s="1"/>
  <c r="M74" i="4"/>
  <c r="H74" i="4"/>
  <c r="G74" i="4"/>
  <c r="I74" i="4" s="1"/>
  <c r="J74" i="4" s="1"/>
  <c r="K74" i="4" s="1"/>
  <c r="M73" i="4"/>
  <c r="H73" i="4"/>
  <c r="G73" i="4"/>
  <c r="M72" i="4"/>
  <c r="H72" i="4"/>
  <c r="G72" i="4"/>
  <c r="M71" i="4"/>
  <c r="H71" i="4"/>
  <c r="G71" i="4"/>
  <c r="M70" i="4"/>
  <c r="H70" i="4"/>
  <c r="G70" i="4"/>
  <c r="I70" i="4" s="1"/>
  <c r="J70" i="4" s="1"/>
  <c r="K70" i="4" s="1"/>
  <c r="M69" i="4"/>
  <c r="H69" i="4"/>
  <c r="G69" i="4"/>
  <c r="M68" i="4"/>
  <c r="H68" i="4"/>
  <c r="G68" i="4"/>
  <c r="M67" i="4"/>
  <c r="H67" i="4"/>
  <c r="G67" i="4"/>
  <c r="M66" i="4"/>
  <c r="H66" i="4"/>
  <c r="G66" i="4"/>
  <c r="I66" i="4" s="1"/>
  <c r="J66" i="4" s="1"/>
  <c r="K66" i="4" s="1"/>
  <c r="M65" i="4"/>
  <c r="H65" i="4"/>
  <c r="G65" i="4"/>
  <c r="M60" i="4"/>
  <c r="H60" i="4"/>
  <c r="G60" i="4"/>
  <c r="M59" i="4"/>
  <c r="H59" i="4"/>
  <c r="G59" i="4"/>
  <c r="M58" i="4"/>
  <c r="H58" i="4"/>
  <c r="G58" i="4"/>
  <c r="M57" i="4"/>
  <c r="H57" i="4"/>
  <c r="G57" i="4"/>
  <c r="M56" i="4"/>
  <c r="H56" i="4"/>
  <c r="G56" i="4"/>
  <c r="M55" i="4"/>
  <c r="H55" i="4"/>
  <c r="G55" i="4"/>
  <c r="M54" i="4"/>
  <c r="H54" i="4"/>
  <c r="G54" i="4"/>
  <c r="M53" i="4"/>
  <c r="H53" i="4"/>
  <c r="G53" i="4"/>
  <c r="M52" i="4"/>
  <c r="H52" i="4"/>
  <c r="G52" i="4"/>
  <c r="M51" i="4"/>
  <c r="H51" i="4"/>
  <c r="G51" i="4"/>
  <c r="M46" i="4"/>
  <c r="H46" i="4"/>
  <c r="G46" i="4"/>
  <c r="I46" i="4" s="1"/>
  <c r="J46" i="4" s="1"/>
  <c r="K46" i="4" s="1"/>
  <c r="M45" i="4"/>
  <c r="H45" i="4"/>
  <c r="G45" i="4"/>
  <c r="M44" i="4"/>
  <c r="H44" i="4"/>
  <c r="G44" i="4"/>
  <c r="I44" i="4" s="1"/>
  <c r="J44" i="4" s="1"/>
  <c r="K44" i="4" s="1"/>
  <c r="M43" i="4"/>
  <c r="H43" i="4"/>
  <c r="G43" i="4"/>
  <c r="M42" i="4"/>
  <c r="H42" i="4"/>
  <c r="G42" i="4"/>
  <c r="M41" i="4"/>
  <c r="H41" i="4"/>
  <c r="G41" i="4"/>
  <c r="M40" i="4"/>
  <c r="H40" i="4"/>
  <c r="G40" i="4"/>
  <c r="I40" i="4" s="1"/>
  <c r="J40" i="4" s="1"/>
  <c r="K40" i="4" s="1"/>
  <c r="M39" i="4"/>
  <c r="H39" i="4"/>
  <c r="G39" i="4"/>
  <c r="M38" i="4"/>
  <c r="H38" i="4"/>
  <c r="G38" i="4"/>
  <c r="I38" i="4" s="1"/>
  <c r="J38" i="4" s="1"/>
  <c r="K38" i="4" s="1"/>
  <c r="M37" i="4"/>
  <c r="H37" i="4"/>
  <c r="G37" i="4"/>
  <c r="M32" i="4"/>
  <c r="H32" i="4"/>
  <c r="G32" i="4"/>
  <c r="M31" i="4"/>
  <c r="H31" i="4"/>
  <c r="G31" i="4"/>
  <c r="M30" i="4"/>
  <c r="H30" i="4"/>
  <c r="G30" i="4"/>
  <c r="M29" i="4"/>
  <c r="H29" i="4"/>
  <c r="G29" i="4"/>
  <c r="M28" i="4"/>
  <c r="H28" i="4"/>
  <c r="G28" i="4"/>
  <c r="M27" i="4"/>
  <c r="H27" i="4"/>
  <c r="G27" i="4"/>
  <c r="M26" i="4"/>
  <c r="H26" i="4"/>
  <c r="G26" i="4"/>
  <c r="M25" i="4"/>
  <c r="H25" i="4"/>
  <c r="G25" i="4"/>
  <c r="M24" i="4"/>
  <c r="H24" i="4"/>
  <c r="G24" i="4"/>
  <c r="M23" i="4"/>
  <c r="H23" i="4"/>
  <c r="G23" i="4"/>
  <c r="M18" i="4"/>
  <c r="H18" i="4"/>
  <c r="G18" i="4"/>
  <c r="I18" i="4" s="1"/>
  <c r="J18" i="4" s="1"/>
  <c r="K18" i="4" s="1"/>
  <c r="M17" i="4"/>
  <c r="H17" i="4"/>
  <c r="G17" i="4"/>
  <c r="M16" i="4"/>
  <c r="H16" i="4"/>
  <c r="G16" i="4"/>
  <c r="I16" i="4" s="1"/>
  <c r="J16" i="4" s="1"/>
  <c r="K16" i="4" s="1"/>
  <c r="M15" i="4"/>
  <c r="H15" i="4"/>
  <c r="G15" i="4"/>
  <c r="M14" i="4"/>
  <c r="H14" i="4"/>
  <c r="G14" i="4"/>
  <c r="I14" i="4" s="1"/>
  <c r="J14" i="4" s="1"/>
  <c r="K14" i="4" s="1"/>
  <c r="M13" i="4"/>
  <c r="H13" i="4"/>
  <c r="G13" i="4"/>
  <c r="M12" i="4"/>
  <c r="H12" i="4"/>
  <c r="G12" i="4"/>
  <c r="I12" i="4" s="1"/>
  <c r="J12" i="4" s="1"/>
  <c r="K12" i="4" s="1"/>
  <c r="M11" i="4"/>
  <c r="H11" i="4"/>
  <c r="G11" i="4"/>
  <c r="M10" i="4"/>
  <c r="H10" i="4"/>
  <c r="G10" i="4"/>
  <c r="M9" i="4"/>
  <c r="H9" i="4"/>
  <c r="I9" i="4" s="1"/>
  <c r="J9" i="4" s="1"/>
  <c r="K9" i="4" s="1"/>
  <c r="G9" i="4"/>
  <c r="M88" i="3"/>
  <c r="H88" i="3"/>
  <c r="G88" i="3"/>
  <c r="I88" i="3" s="1"/>
  <c r="J88" i="3" s="1"/>
  <c r="K88" i="3" s="1"/>
  <c r="M87" i="3"/>
  <c r="H87" i="3"/>
  <c r="I87" i="3" s="1"/>
  <c r="J87" i="3" s="1"/>
  <c r="K87" i="3" s="1"/>
  <c r="G87" i="3"/>
  <c r="M86" i="3"/>
  <c r="H86" i="3"/>
  <c r="G86" i="3"/>
  <c r="I86" i="3" s="1"/>
  <c r="J86" i="3" s="1"/>
  <c r="K86" i="3" s="1"/>
  <c r="M85" i="3"/>
  <c r="H85" i="3"/>
  <c r="I85" i="3" s="1"/>
  <c r="J85" i="3" s="1"/>
  <c r="K85" i="3" s="1"/>
  <c r="G85" i="3"/>
  <c r="M84" i="3"/>
  <c r="H84" i="3"/>
  <c r="G84" i="3"/>
  <c r="I84" i="3" s="1"/>
  <c r="J84" i="3" s="1"/>
  <c r="K84" i="3" s="1"/>
  <c r="M83" i="3"/>
  <c r="H83" i="3"/>
  <c r="I83" i="3" s="1"/>
  <c r="J83" i="3" s="1"/>
  <c r="K83" i="3" s="1"/>
  <c r="G83" i="3"/>
  <c r="M82" i="3"/>
  <c r="H82" i="3"/>
  <c r="G82" i="3"/>
  <c r="I82" i="3" s="1"/>
  <c r="J82" i="3" s="1"/>
  <c r="K82" i="3" s="1"/>
  <c r="M81" i="3"/>
  <c r="H81" i="3"/>
  <c r="I81" i="3" s="1"/>
  <c r="J81" i="3" s="1"/>
  <c r="K81" i="3" s="1"/>
  <c r="G81" i="3"/>
  <c r="M80" i="3"/>
  <c r="H80" i="3"/>
  <c r="G80" i="3"/>
  <c r="I80" i="3" s="1"/>
  <c r="J80" i="3" s="1"/>
  <c r="K80" i="3" s="1"/>
  <c r="M79" i="3"/>
  <c r="H79" i="3"/>
  <c r="I79" i="3" s="1"/>
  <c r="J79" i="3" s="1"/>
  <c r="K79" i="3" s="1"/>
  <c r="G79" i="3"/>
  <c r="G74" i="3"/>
  <c r="M74" i="3"/>
  <c r="G73" i="3"/>
  <c r="M73" i="3"/>
  <c r="G72" i="3"/>
  <c r="M72" i="3"/>
  <c r="G71" i="3"/>
  <c r="M71" i="3"/>
  <c r="G70" i="3"/>
  <c r="M70" i="3"/>
  <c r="G69" i="3"/>
  <c r="M69" i="3"/>
  <c r="G68" i="3"/>
  <c r="M68" i="3"/>
  <c r="G67" i="3"/>
  <c r="M67" i="3"/>
  <c r="G66" i="3"/>
  <c r="M66" i="3"/>
  <c r="G65" i="3"/>
  <c r="M65" i="3"/>
  <c r="M51" i="3"/>
  <c r="M53" i="3"/>
  <c r="M55" i="3"/>
  <c r="M57" i="3"/>
  <c r="M58" i="3"/>
  <c r="M59" i="3"/>
  <c r="G60" i="3"/>
  <c r="M60" i="3"/>
  <c r="G59" i="3"/>
  <c r="G58" i="3"/>
  <c r="G57" i="3"/>
  <c r="G56" i="3"/>
  <c r="M56" i="3"/>
  <c r="G55" i="3"/>
  <c r="G54" i="3"/>
  <c r="M54" i="3"/>
  <c r="G53" i="3"/>
  <c r="G52" i="3"/>
  <c r="M52" i="3"/>
  <c r="G51" i="3"/>
  <c r="G46" i="3"/>
  <c r="M46" i="3"/>
  <c r="G45" i="3"/>
  <c r="M45" i="3"/>
  <c r="G44" i="3"/>
  <c r="M44" i="3"/>
  <c r="G43" i="3"/>
  <c r="M43" i="3"/>
  <c r="G42" i="3"/>
  <c r="M42" i="3"/>
  <c r="G41" i="3"/>
  <c r="M41" i="3"/>
  <c r="G40" i="3"/>
  <c r="M40" i="3"/>
  <c r="G39" i="3"/>
  <c r="M39" i="3"/>
  <c r="G38" i="3"/>
  <c r="M38" i="3"/>
  <c r="G37" i="3"/>
  <c r="M37" i="3"/>
  <c r="G32" i="3"/>
  <c r="M32" i="3"/>
  <c r="G31" i="3"/>
  <c r="M31" i="3"/>
  <c r="G30" i="3"/>
  <c r="M30" i="3"/>
  <c r="G29" i="3"/>
  <c r="M29" i="3"/>
  <c r="G28" i="3"/>
  <c r="M28" i="3"/>
  <c r="G27" i="3"/>
  <c r="M27" i="3"/>
  <c r="G26" i="3"/>
  <c r="M26" i="3"/>
  <c r="G25" i="3"/>
  <c r="M25" i="3"/>
  <c r="G24" i="3"/>
  <c r="M24" i="3"/>
  <c r="G23" i="3"/>
  <c r="M23" i="3"/>
  <c r="I23" i="4" l="1"/>
  <c r="J23" i="4" s="1"/>
  <c r="K23" i="4" s="1"/>
  <c r="I71" i="4"/>
  <c r="J71" i="4" s="1"/>
  <c r="K71" i="4" s="1"/>
  <c r="I72" i="4"/>
  <c r="J72" i="4" s="1"/>
  <c r="K72" i="4" s="1"/>
  <c r="M73" i="5"/>
  <c r="W73" i="5"/>
  <c r="M69" i="5"/>
  <c r="Y69" i="5" s="1"/>
  <c r="Z69" i="5" s="1"/>
  <c r="AA69" i="5" s="1"/>
  <c r="M67" i="5"/>
  <c r="Y67" i="5" s="1"/>
  <c r="Z67" i="5" s="1"/>
  <c r="AA67" i="5" s="1"/>
  <c r="I42" i="4"/>
  <c r="J42" i="4" s="1"/>
  <c r="K42" i="4" s="1"/>
  <c r="M19" i="5"/>
  <c r="Y19" i="5" s="1"/>
  <c r="Z19" i="5" s="1"/>
  <c r="AA19" i="5" s="1"/>
  <c r="X19" i="5"/>
  <c r="M15" i="5"/>
  <c r="Y15" i="5" s="1"/>
  <c r="Z15" i="5" s="1"/>
  <c r="AA15" i="5" s="1"/>
  <c r="X15" i="5"/>
  <c r="M27" i="5"/>
  <c r="X27" i="5"/>
  <c r="M31" i="5"/>
  <c r="Y31" i="5" s="1"/>
  <c r="Z31" i="5" s="1"/>
  <c r="AA31" i="5" s="1"/>
  <c r="X31" i="5"/>
  <c r="M41" i="5"/>
  <c r="X41" i="5"/>
  <c r="M45" i="5"/>
  <c r="Y45" i="5" s="1"/>
  <c r="Z45" i="5" s="1"/>
  <c r="AA45" i="5" s="1"/>
  <c r="X45" i="5"/>
  <c r="M55" i="5"/>
  <c r="Y55" i="5" s="1"/>
  <c r="Z55" i="5" s="1"/>
  <c r="AA55" i="5" s="1"/>
  <c r="X55" i="5"/>
  <c r="M59" i="5"/>
  <c r="Y59" i="5" s="1"/>
  <c r="Z59" i="5" s="1"/>
  <c r="AA59" i="5" s="1"/>
  <c r="X59" i="5"/>
  <c r="M68" i="5"/>
  <c r="W68" i="5"/>
  <c r="M70" i="5"/>
  <c r="W70" i="5"/>
  <c r="Y70" i="5" s="1"/>
  <c r="Z70" i="5" s="1"/>
  <c r="AA70" i="5" s="1"/>
  <c r="M72" i="5"/>
  <c r="W72" i="5"/>
  <c r="M74" i="5"/>
  <c r="W74" i="5"/>
  <c r="Y74" i="5" s="1"/>
  <c r="Z74" i="5" s="1"/>
  <c r="AA74" i="5" s="1"/>
  <c r="M75" i="5"/>
  <c r="Y75" i="5" s="1"/>
  <c r="Z75" i="5" s="1"/>
  <c r="AA75" i="5" s="1"/>
  <c r="M71" i="5"/>
  <c r="Y71" i="5" s="1"/>
  <c r="Z71" i="5" s="1"/>
  <c r="AA71" i="5" s="1"/>
  <c r="M18" i="5"/>
  <c r="Y18" i="5" s="1"/>
  <c r="Z18" i="5" s="1"/>
  <c r="AA18" i="5" s="1"/>
  <c r="M14" i="5"/>
  <c r="Y14" i="5" s="1"/>
  <c r="Z14" i="5" s="1"/>
  <c r="AA14" i="5" s="1"/>
  <c r="M28" i="5"/>
  <c r="Y28" i="5" s="1"/>
  <c r="Z28" i="5" s="1"/>
  <c r="AA28" i="5" s="1"/>
  <c r="M32" i="5"/>
  <c r="Y32" i="5" s="1"/>
  <c r="Z32" i="5" s="1"/>
  <c r="AA32" i="5" s="1"/>
  <c r="M42" i="5"/>
  <c r="Y42" i="5" s="1"/>
  <c r="Z42" i="5" s="1"/>
  <c r="AA42" i="5" s="1"/>
  <c r="M46" i="5"/>
  <c r="Y46" i="5" s="1"/>
  <c r="Z46" i="5" s="1"/>
  <c r="AA46" i="5" s="1"/>
  <c r="M56" i="5"/>
  <c r="Y56" i="5" s="1"/>
  <c r="Z56" i="5" s="1"/>
  <c r="AA56" i="5" s="1"/>
  <c r="M60" i="5"/>
  <c r="Y60" i="5" s="1"/>
  <c r="Z60" i="5" s="1"/>
  <c r="AA60" i="5" s="1"/>
  <c r="M11" i="5"/>
  <c r="M17" i="5"/>
  <c r="Y17" i="5" s="1"/>
  <c r="Z17" i="5" s="1"/>
  <c r="AA17" i="5" s="1"/>
  <c r="M13" i="5"/>
  <c r="Y13" i="5" s="1"/>
  <c r="Z13" i="5" s="1"/>
  <c r="AA13" i="5" s="1"/>
  <c r="M25" i="5"/>
  <c r="Y25" i="5" s="1"/>
  <c r="Z25" i="5" s="1"/>
  <c r="AA25" i="5" s="1"/>
  <c r="M29" i="5"/>
  <c r="Y29" i="5" s="1"/>
  <c r="Z29" i="5" s="1"/>
  <c r="AA29" i="5" s="1"/>
  <c r="M33" i="5"/>
  <c r="Y33" i="5" s="1"/>
  <c r="Z33" i="5" s="1"/>
  <c r="AA33" i="5" s="1"/>
  <c r="M39" i="5"/>
  <c r="Y39" i="5" s="1"/>
  <c r="Z39" i="5" s="1"/>
  <c r="AA39" i="5" s="1"/>
  <c r="M43" i="5"/>
  <c r="Y43" i="5" s="1"/>
  <c r="Z43" i="5" s="1"/>
  <c r="AA43" i="5" s="1"/>
  <c r="M47" i="5"/>
  <c r="Y47" i="5" s="1"/>
  <c r="Z47" i="5" s="1"/>
  <c r="AA47" i="5" s="1"/>
  <c r="M53" i="5"/>
  <c r="Y53" i="5" s="1"/>
  <c r="Z53" i="5" s="1"/>
  <c r="AA53" i="5" s="1"/>
  <c r="M57" i="5"/>
  <c r="Y57" i="5" s="1"/>
  <c r="Z57" i="5" s="1"/>
  <c r="AA57" i="5" s="1"/>
  <c r="M61" i="5"/>
  <c r="Y61" i="5" s="1"/>
  <c r="Z61" i="5" s="1"/>
  <c r="AA61" i="5" s="1"/>
  <c r="M20" i="5"/>
  <c r="Y20" i="5" s="1"/>
  <c r="Z20" i="5" s="1"/>
  <c r="AA20" i="5" s="1"/>
  <c r="M16" i="5"/>
  <c r="Y16" i="5" s="1"/>
  <c r="Z16" i="5" s="1"/>
  <c r="AA16" i="5" s="1"/>
  <c r="M12" i="5"/>
  <c r="Y12" i="5" s="1"/>
  <c r="Z12" i="5" s="1"/>
  <c r="AA12" i="5" s="1"/>
  <c r="M26" i="5"/>
  <c r="Y26" i="5" s="1"/>
  <c r="Z26" i="5" s="1"/>
  <c r="AA26" i="5" s="1"/>
  <c r="M30" i="5"/>
  <c r="Y30" i="5" s="1"/>
  <c r="Z30" i="5" s="1"/>
  <c r="AA30" i="5" s="1"/>
  <c r="M34" i="5"/>
  <c r="Y34" i="5" s="1"/>
  <c r="Z34" i="5" s="1"/>
  <c r="AA34" i="5" s="1"/>
  <c r="M40" i="5"/>
  <c r="Y40" i="5" s="1"/>
  <c r="Z40" i="5" s="1"/>
  <c r="AA40" i="5" s="1"/>
  <c r="M44" i="5"/>
  <c r="Y44" i="5" s="1"/>
  <c r="Z44" i="5" s="1"/>
  <c r="AA44" i="5" s="1"/>
  <c r="M48" i="5"/>
  <c r="Y48" i="5" s="1"/>
  <c r="Z48" i="5" s="1"/>
  <c r="AA48" i="5" s="1"/>
  <c r="M54" i="5"/>
  <c r="Y54" i="5" s="1"/>
  <c r="Z54" i="5" s="1"/>
  <c r="AA54" i="5" s="1"/>
  <c r="M58" i="5"/>
  <c r="Y58" i="5" s="1"/>
  <c r="Z58" i="5" s="1"/>
  <c r="AA58" i="5" s="1"/>
  <c r="M62" i="5"/>
  <c r="Y62" i="5" s="1"/>
  <c r="Z62" i="5" s="1"/>
  <c r="AA62" i="5" s="1"/>
  <c r="I27" i="4"/>
  <c r="J27" i="4" s="1"/>
  <c r="K27" i="4" s="1"/>
  <c r="I31" i="4"/>
  <c r="J31" i="4" s="1"/>
  <c r="K31" i="4" s="1"/>
  <c r="I54" i="4"/>
  <c r="J54" i="4" s="1"/>
  <c r="K54" i="4" s="1"/>
  <c r="I58" i="4"/>
  <c r="J58" i="4" s="1"/>
  <c r="K58" i="4" s="1"/>
  <c r="I68" i="4"/>
  <c r="J68" i="4" s="1"/>
  <c r="K68" i="4" s="1"/>
  <c r="I10" i="4"/>
  <c r="J10" i="4" s="1"/>
  <c r="K10" i="4" s="1"/>
  <c r="I25" i="4"/>
  <c r="J25" i="4" s="1"/>
  <c r="K25" i="4" s="1"/>
  <c r="I26" i="4"/>
  <c r="J26" i="4" s="1"/>
  <c r="K26" i="4" s="1"/>
  <c r="I29" i="4"/>
  <c r="J29" i="4" s="1"/>
  <c r="K29" i="4" s="1"/>
  <c r="I30" i="4"/>
  <c r="J30" i="4" s="1"/>
  <c r="K30" i="4" s="1"/>
  <c r="I65" i="4"/>
  <c r="J65" i="4" s="1"/>
  <c r="K65" i="4" s="1"/>
  <c r="I69" i="4"/>
  <c r="J69" i="4" s="1"/>
  <c r="K69" i="4" s="1"/>
  <c r="I67" i="4"/>
  <c r="J67" i="4" s="1"/>
  <c r="K67" i="4" s="1"/>
  <c r="I73" i="4"/>
  <c r="J73" i="4" s="1"/>
  <c r="K73" i="4" s="1"/>
  <c r="I52" i="4"/>
  <c r="J52" i="4" s="1"/>
  <c r="K52" i="4" s="1"/>
  <c r="I56" i="4"/>
  <c r="J56" i="4" s="1"/>
  <c r="K56" i="4" s="1"/>
  <c r="I60" i="4"/>
  <c r="J60" i="4" s="1"/>
  <c r="K60" i="4" s="1"/>
  <c r="I51" i="4"/>
  <c r="J51" i="4" s="1"/>
  <c r="K51" i="4" s="1"/>
  <c r="I53" i="4"/>
  <c r="J53" i="4" s="1"/>
  <c r="K53" i="4" s="1"/>
  <c r="I55" i="4"/>
  <c r="J55" i="4" s="1"/>
  <c r="K55" i="4" s="1"/>
  <c r="I57" i="4"/>
  <c r="J57" i="4" s="1"/>
  <c r="K57" i="4" s="1"/>
  <c r="I59" i="4"/>
  <c r="J59" i="4" s="1"/>
  <c r="K59" i="4" s="1"/>
  <c r="I37" i="4"/>
  <c r="J37" i="4" s="1"/>
  <c r="K37" i="4" s="1"/>
  <c r="I39" i="4"/>
  <c r="J39" i="4" s="1"/>
  <c r="K39" i="4" s="1"/>
  <c r="I41" i="4"/>
  <c r="J41" i="4" s="1"/>
  <c r="K41" i="4" s="1"/>
  <c r="I43" i="4"/>
  <c r="J43" i="4" s="1"/>
  <c r="K43" i="4" s="1"/>
  <c r="I45" i="4"/>
  <c r="J45" i="4" s="1"/>
  <c r="K45" i="4" s="1"/>
  <c r="I24" i="4"/>
  <c r="J24" i="4" s="1"/>
  <c r="K24" i="4" s="1"/>
  <c r="I28" i="4"/>
  <c r="J28" i="4" s="1"/>
  <c r="K28" i="4" s="1"/>
  <c r="I32" i="4"/>
  <c r="J32" i="4" s="1"/>
  <c r="K32" i="4" s="1"/>
  <c r="I11" i="4"/>
  <c r="J11" i="4" s="1"/>
  <c r="K11" i="4" s="1"/>
  <c r="I15" i="4"/>
  <c r="J15" i="4" s="1"/>
  <c r="K15" i="4" s="1"/>
  <c r="I13" i="4"/>
  <c r="J13" i="4" s="1"/>
  <c r="K13" i="4" s="1"/>
  <c r="I17" i="4"/>
  <c r="J17" i="4" s="1"/>
  <c r="K17" i="4" s="1"/>
  <c r="H65" i="3"/>
  <c r="I65" i="3" s="1"/>
  <c r="J65" i="3" s="1"/>
  <c r="K65" i="3" s="1"/>
  <c r="H66" i="3"/>
  <c r="I66" i="3" s="1"/>
  <c r="J66" i="3" s="1"/>
  <c r="K66" i="3" s="1"/>
  <c r="H67" i="3"/>
  <c r="I67" i="3" s="1"/>
  <c r="J67" i="3" s="1"/>
  <c r="K67" i="3" s="1"/>
  <c r="H68" i="3"/>
  <c r="I68" i="3" s="1"/>
  <c r="J68" i="3" s="1"/>
  <c r="K68" i="3" s="1"/>
  <c r="H69" i="3"/>
  <c r="I69" i="3" s="1"/>
  <c r="J69" i="3" s="1"/>
  <c r="K69" i="3" s="1"/>
  <c r="H70" i="3"/>
  <c r="I70" i="3" s="1"/>
  <c r="J70" i="3" s="1"/>
  <c r="K70" i="3" s="1"/>
  <c r="H71" i="3"/>
  <c r="I71" i="3" s="1"/>
  <c r="J71" i="3" s="1"/>
  <c r="K71" i="3" s="1"/>
  <c r="H72" i="3"/>
  <c r="I72" i="3" s="1"/>
  <c r="J72" i="3" s="1"/>
  <c r="K72" i="3" s="1"/>
  <c r="H73" i="3"/>
  <c r="I73" i="3" s="1"/>
  <c r="J73" i="3" s="1"/>
  <c r="K73" i="3" s="1"/>
  <c r="H74" i="3"/>
  <c r="I74" i="3" s="1"/>
  <c r="J74" i="3" s="1"/>
  <c r="K74" i="3" s="1"/>
  <c r="H51" i="3"/>
  <c r="I51" i="3" s="1"/>
  <c r="J51" i="3" s="1"/>
  <c r="K51" i="3" s="1"/>
  <c r="H52" i="3"/>
  <c r="I52" i="3" s="1"/>
  <c r="J52" i="3" s="1"/>
  <c r="K52" i="3" s="1"/>
  <c r="H53" i="3"/>
  <c r="I53" i="3" s="1"/>
  <c r="J53" i="3" s="1"/>
  <c r="K53" i="3" s="1"/>
  <c r="H54" i="3"/>
  <c r="I54" i="3" s="1"/>
  <c r="J54" i="3" s="1"/>
  <c r="K54" i="3" s="1"/>
  <c r="H55" i="3"/>
  <c r="I55" i="3" s="1"/>
  <c r="J55" i="3" s="1"/>
  <c r="K55" i="3" s="1"/>
  <c r="H56" i="3"/>
  <c r="I56" i="3" s="1"/>
  <c r="J56" i="3" s="1"/>
  <c r="K56" i="3" s="1"/>
  <c r="H57" i="3"/>
  <c r="I57" i="3" s="1"/>
  <c r="J57" i="3" s="1"/>
  <c r="K57" i="3" s="1"/>
  <c r="H58" i="3"/>
  <c r="I58" i="3" s="1"/>
  <c r="J58" i="3" s="1"/>
  <c r="K58" i="3" s="1"/>
  <c r="H59" i="3"/>
  <c r="I59" i="3" s="1"/>
  <c r="J59" i="3" s="1"/>
  <c r="K59" i="3" s="1"/>
  <c r="H60" i="3"/>
  <c r="I60" i="3" s="1"/>
  <c r="J60" i="3" s="1"/>
  <c r="K60" i="3" s="1"/>
  <c r="H37" i="3"/>
  <c r="I37" i="3" s="1"/>
  <c r="J37" i="3" s="1"/>
  <c r="K37" i="3" s="1"/>
  <c r="H38" i="3"/>
  <c r="I38" i="3" s="1"/>
  <c r="J38" i="3" s="1"/>
  <c r="K38" i="3" s="1"/>
  <c r="H39" i="3"/>
  <c r="I39" i="3" s="1"/>
  <c r="J39" i="3" s="1"/>
  <c r="K39" i="3" s="1"/>
  <c r="H40" i="3"/>
  <c r="I40" i="3" s="1"/>
  <c r="J40" i="3" s="1"/>
  <c r="K40" i="3" s="1"/>
  <c r="H41" i="3"/>
  <c r="I41" i="3" s="1"/>
  <c r="J41" i="3" s="1"/>
  <c r="K41" i="3" s="1"/>
  <c r="H42" i="3"/>
  <c r="I42" i="3" s="1"/>
  <c r="J42" i="3" s="1"/>
  <c r="K42" i="3" s="1"/>
  <c r="H43" i="3"/>
  <c r="I43" i="3" s="1"/>
  <c r="J43" i="3" s="1"/>
  <c r="K43" i="3" s="1"/>
  <c r="H44" i="3"/>
  <c r="I44" i="3" s="1"/>
  <c r="J44" i="3" s="1"/>
  <c r="K44" i="3" s="1"/>
  <c r="H45" i="3"/>
  <c r="I45" i="3" s="1"/>
  <c r="J45" i="3" s="1"/>
  <c r="K45" i="3" s="1"/>
  <c r="H46" i="3"/>
  <c r="I46" i="3" s="1"/>
  <c r="J46" i="3" s="1"/>
  <c r="K46" i="3" s="1"/>
  <c r="H23" i="3"/>
  <c r="I23" i="3" s="1"/>
  <c r="J23" i="3" s="1"/>
  <c r="K23" i="3" s="1"/>
  <c r="H24" i="3"/>
  <c r="I24" i="3" s="1"/>
  <c r="J24" i="3" s="1"/>
  <c r="K24" i="3" s="1"/>
  <c r="H25" i="3"/>
  <c r="I25" i="3" s="1"/>
  <c r="J25" i="3" s="1"/>
  <c r="K25" i="3" s="1"/>
  <c r="H26" i="3"/>
  <c r="I26" i="3" s="1"/>
  <c r="J26" i="3" s="1"/>
  <c r="K26" i="3" s="1"/>
  <c r="H27" i="3"/>
  <c r="I27" i="3" s="1"/>
  <c r="J27" i="3" s="1"/>
  <c r="K27" i="3" s="1"/>
  <c r="H28" i="3"/>
  <c r="I28" i="3" s="1"/>
  <c r="J28" i="3" s="1"/>
  <c r="K28" i="3" s="1"/>
  <c r="H29" i="3"/>
  <c r="I29" i="3" s="1"/>
  <c r="J29" i="3" s="1"/>
  <c r="K29" i="3" s="1"/>
  <c r="H30" i="3"/>
  <c r="I30" i="3" s="1"/>
  <c r="J30" i="3" s="1"/>
  <c r="K30" i="3" s="1"/>
  <c r="H31" i="3"/>
  <c r="I31" i="3" s="1"/>
  <c r="J31" i="3" s="1"/>
  <c r="K31" i="3" s="1"/>
  <c r="H32" i="3"/>
  <c r="I32" i="3" s="1"/>
  <c r="J32" i="3" s="1"/>
  <c r="K32" i="3" s="1"/>
  <c r="Y41" i="5" l="1"/>
  <c r="Z41" i="5" s="1"/>
  <c r="AA41" i="5" s="1"/>
  <c r="Y27" i="5"/>
  <c r="Z27" i="5" s="1"/>
  <c r="AA27" i="5" s="1"/>
  <c r="Y72" i="5"/>
  <c r="Z72" i="5" s="1"/>
  <c r="AA72" i="5" s="1"/>
  <c r="Y68" i="5"/>
  <c r="Z68" i="5" s="1"/>
  <c r="AA68" i="5" s="1"/>
  <c r="Y73" i="5"/>
  <c r="Z73" i="5" s="1"/>
  <c r="AA73" i="5" s="1"/>
  <c r="G18" i="3"/>
  <c r="M18" i="3"/>
  <c r="G17" i="3"/>
  <c r="M17" i="3"/>
  <c r="G16" i="3"/>
  <c r="M16" i="3"/>
  <c r="G15" i="3"/>
  <c r="M15" i="3"/>
  <c r="G14" i="3"/>
  <c r="M14" i="3"/>
  <c r="G13" i="3"/>
  <c r="M13" i="3"/>
  <c r="G12" i="3"/>
  <c r="M12" i="3"/>
  <c r="G11" i="3"/>
  <c r="M11" i="3"/>
  <c r="G10" i="3"/>
  <c r="M10" i="3"/>
  <c r="G9" i="3"/>
  <c r="M9" i="3"/>
  <c r="H9" i="3" l="1"/>
  <c r="I9" i="3" s="1"/>
  <c r="J9" i="3" s="1"/>
  <c r="K9" i="3" s="1"/>
  <c r="H10" i="3"/>
  <c r="I10" i="3" s="1"/>
  <c r="J10" i="3" s="1"/>
  <c r="K10" i="3" s="1"/>
  <c r="H11" i="3"/>
  <c r="I11" i="3" s="1"/>
  <c r="J11" i="3" s="1"/>
  <c r="K11" i="3" s="1"/>
  <c r="H12" i="3"/>
  <c r="I12" i="3" s="1"/>
  <c r="J12" i="3" s="1"/>
  <c r="K12" i="3" s="1"/>
  <c r="H13" i="3"/>
  <c r="I13" i="3" s="1"/>
  <c r="J13" i="3" s="1"/>
  <c r="K13" i="3" s="1"/>
  <c r="H14" i="3"/>
  <c r="I14" i="3" s="1"/>
  <c r="J14" i="3" s="1"/>
  <c r="K14" i="3" s="1"/>
  <c r="H15" i="3"/>
  <c r="I15" i="3" s="1"/>
  <c r="J15" i="3" s="1"/>
  <c r="K15" i="3" s="1"/>
  <c r="H16" i="3"/>
  <c r="I16" i="3" s="1"/>
  <c r="J16" i="3" s="1"/>
  <c r="K16" i="3" s="1"/>
  <c r="H17" i="3"/>
  <c r="I17" i="3" s="1"/>
  <c r="J17" i="3" s="1"/>
  <c r="K17" i="3" s="1"/>
  <c r="H18" i="3"/>
  <c r="I18" i="3" s="1"/>
  <c r="J18" i="3" s="1"/>
  <c r="K18" i="3" s="1"/>
  <c r="E66" i="2" l="1"/>
  <c r="E67" i="2"/>
  <c r="G67" i="2" s="1"/>
  <c r="E68" i="2"/>
  <c r="E69" i="2"/>
  <c r="G69" i="2" s="1"/>
  <c r="E70" i="2"/>
  <c r="E71" i="2"/>
  <c r="E72" i="2"/>
  <c r="E73" i="2"/>
  <c r="G73" i="2" s="1"/>
  <c r="E74" i="2"/>
  <c r="E65" i="2"/>
  <c r="G65" i="2" s="1"/>
  <c r="C74" i="2"/>
  <c r="C73" i="2"/>
  <c r="C72" i="2"/>
  <c r="M72" i="2" s="1"/>
  <c r="C71" i="2"/>
  <c r="C70" i="2"/>
  <c r="M70" i="2" s="1"/>
  <c r="C69" i="2"/>
  <c r="C68" i="2"/>
  <c r="M68" i="2" s="1"/>
  <c r="C67" i="2"/>
  <c r="C66" i="2"/>
  <c r="M66" i="2" s="1"/>
  <c r="C65" i="2"/>
  <c r="G74" i="2"/>
  <c r="H72" i="2"/>
  <c r="G71" i="2"/>
  <c r="H70" i="2"/>
  <c r="G70" i="2"/>
  <c r="H68" i="2"/>
  <c r="H66" i="2"/>
  <c r="G66" i="2"/>
  <c r="E52" i="2"/>
  <c r="E53" i="2"/>
  <c r="E54" i="2"/>
  <c r="E55" i="2"/>
  <c r="G55" i="2" s="1"/>
  <c r="E56" i="2"/>
  <c r="E57" i="2"/>
  <c r="E58" i="2"/>
  <c r="E59" i="2"/>
  <c r="E60" i="2"/>
  <c r="E51" i="2"/>
  <c r="C52" i="2"/>
  <c r="M52" i="2" s="1"/>
  <c r="C53" i="2"/>
  <c r="C54" i="2"/>
  <c r="M54" i="2" s="1"/>
  <c r="C55" i="2"/>
  <c r="C56" i="2"/>
  <c r="M56" i="2" s="1"/>
  <c r="C57" i="2"/>
  <c r="M57" i="2" s="1"/>
  <c r="C58" i="2"/>
  <c r="M58" i="2" s="1"/>
  <c r="C59" i="2"/>
  <c r="M59" i="2" s="1"/>
  <c r="C60" i="2"/>
  <c r="C51" i="2"/>
  <c r="M51" i="2" s="1"/>
  <c r="G60" i="2"/>
  <c r="G59" i="2"/>
  <c r="H58" i="2"/>
  <c r="G58" i="2"/>
  <c r="H57" i="2"/>
  <c r="G56" i="2"/>
  <c r="H56" i="2"/>
  <c r="H54" i="2"/>
  <c r="G54" i="2"/>
  <c r="G52" i="2"/>
  <c r="H52" i="2"/>
  <c r="G51" i="2"/>
  <c r="E46" i="2"/>
  <c r="G46" i="2" s="1"/>
  <c r="E45" i="2"/>
  <c r="E44" i="2"/>
  <c r="E43" i="2"/>
  <c r="E42" i="2"/>
  <c r="E41" i="2"/>
  <c r="E40" i="2"/>
  <c r="E39" i="2"/>
  <c r="E38" i="2"/>
  <c r="E37" i="2"/>
  <c r="C46" i="2"/>
  <c r="M46" i="2" s="1"/>
  <c r="C45" i="2"/>
  <c r="C44" i="2"/>
  <c r="M44" i="2" s="1"/>
  <c r="C43" i="2"/>
  <c r="C42" i="2"/>
  <c r="M42" i="2" s="1"/>
  <c r="C41" i="2"/>
  <c r="C40" i="2"/>
  <c r="M40" i="2" s="1"/>
  <c r="C39" i="2"/>
  <c r="M39" i="2" s="1"/>
  <c r="C38" i="2"/>
  <c r="M38" i="2" s="1"/>
  <c r="C37" i="2"/>
  <c r="M37" i="2" s="1"/>
  <c r="G45" i="2"/>
  <c r="G43" i="2"/>
  <c r="G42" i="2"/>
  <c r="G41" i="2"/>
  <c r="G39" i="2"/>
  <c r="H39" i="2"/>
  <c r="G38" i="2"/>
  <c r="G37" i="2"/>
  <c r="H37" i="2"/>
  <c r="E32" i="2"/>
  <c r="E31" i="2"/>
  <c r="G31" i="2" s="1"/>
  <c r="E30" i="2"/>
  <c r="E29" i="2"/>
  <c r="G29" i="2" s="1"/>
  <c r="E28" i="2"/>
  <c r="G28" i="2" s="1"/>
  <c r="E27" i="2"/>
  <c r="G27" i="2" s="1"/>
  <c r="E26" i="2"/>
  <c r="E25" i="2"/>
  <c r="G25" i="2" s="1"/>
  <c r="E24" i="2"/>
  <c r="G24" i="2" s="1"/>
  <c r="E23" i="2"/>
  <c r="G23" i="2" s="1"/>
  <c r="C32" i="2"/>
  <c r="C31" i="2"/>
  <c r="C30" i="2"/>
  <c r="C29" i="2"/>
  <c r="C28" i="2"/>
  <c r="M28" i="2" s="1"/>
  <c r="C27" i="2"/>
  <c r="C26" i="2"/>
  <c r="C25" i="2"/>
  <c r="C24" i="2"/>
  <c r="M24" i="2" s="1"/>
  <c r="C23" i="2"/>
  <c r="G32" i="2"/>
  <c r="H28" i="2"/>
  <c r="H24" i="2"/>
  <c r="E10" i="2"/>
  <c r="E11" i="2"/>
  <c r="E12" i="2"/>
  <c r="E13" i="2"/>
  <c r="G13" i="2" s="1"/>
  <c r="E14" i="2"/>
  <c r="G14" i="2" s="1"/>
  <c r="E15" i="2"/>
  <c r="G15" i="2" s="1"/>
  <c r="E16" i="2"/>
  <c r="G16" i="2" s="1"/>
  <c r="E17" i="2"/>
  <c r="E18" i="2"/>
  <c r="G18" i="2" s="1"/>
  <c r="E9" i="2"/>
  <c r="G9" i="2" s="1"/>
  <c r="C10" i="2"/>
  <c r="C11" i="2"/>
  <c r="C12" i="2"/>
  <c r="C13" i="2"/>
  <c r="C14" i="2"/>
  <c r="C15" i="2"/>
  <c r="C16" i="2"/>
  <c r="C17" i="2"/>
  <c r="C18" i="2"/>
  <c r="C9" i="2"/>
  <c r="G10" i="2"/>
  <c r="G11" i="2"/>
  <c r="G12" i="2"/>
  <c r="H16" i="2" l="1"/>
  <c r="M16" i="2"/>
  <c r="H9" i="2"/>
  <c r="M9" i="2"/>
  <c r="H15" i="2"/>
  <c r="M15" i="2"/>
  <c r="H11" i="2"/>
  <c r="M11" i="2"/>
  <c r="H32" i="2"/>
  <c r="M32" i="2"/>
  <c r="H40" i="2"/>
  <c r="H44" i="2"/>
  <c r="H43" i="2"/>
  <c r="M43" i="2"/>
  <c r="H59" i="2"/>
  <c r="H60" i="2"/>
  <c r="M60" i="2"/>
  <c r="H74" i="2"/>
  <c r="I74" i="2" s="1"/>
  <c r="J74" i="2" s="1"/>
  <c r="K74" i="2" s="1"/>
  <c r="M74" i="2"/>
  <c r="H14" i="2"/>
  <c r="M14" i="2"/>
  <c r="H10" i="2"/>
  <c r="M10" i="2"/>
  <c r="H25" i="2"/>
  <c r="M25" i="2"/>
  <c r="H29" i="2"/>
  <c r="M29" i="2"/>
  <c r="H55" i="2"/>
  <c r="M55" i="2"/>
  <c r="H67" i="2"/>
  <c r="M67" i="2"/>
  <c r="H71" i="2"/>
  <c r="M71" i="2"/>
  <c r="H18" i="2"/>
  <c r="M18" i="2"/>
  <c r="H17" i="2"/>
  <c r="M17" i="2"/>
  <c r="H13" i="2"/>
  <c r="M13" i="2"/>
  <c r="H26" i="2"/>
  <c r="M26" i="2"/>
  <c r="H30" i="2"/>
  <c r="M30" i="2"/>
  <c r="H41" i="2"/>
  <c r="M41" i="2"/>
  <c r="H45" i="2"/>
  <c r="M45" i="2"/>
  <c r="H12" i="2"/>
  <c r="M12" i="2"/>
  <c r="H23" i="2"/>
  <c r="M23" i="2"/>
  <c r="H27" i="2"/>
  <c r="M27" i="2"/>
  <c r="H31" i="2"/>
  <c r="M31" i="2"/>
  <c r="H53" i="2"/>
  <c r="M53" i="2"/>
  <c r="H65" i="2"/>
  <c r="M65" i="2"/>
  <c r="H69" i="2"/>
  <c r="M69" i="2"/>
  <c r="H73" i="2"/>
  <c r="I73" i="2" s="1"/>
  <c r="J73" i="2" s="1"/>
  <c r="K73" i="2" s="1"/>
  <c r="M73" i="2"/>
  <c r="I66" i="2"/>
  <c r="J66" i="2" s="1"/>
  <c r="K66" i="2" s="1"/>
  <c r="I70" i="2"/>
  <c r="J70" i="2" s="1"/>
  <c r="K70" i="2" s="1"/>
  <c r="I69" i="2"/>
  <c r="J69" i="2" s="1"/>
  <c r="K69" i="2" s="1"/>
  <c r="I65" i="2"/>
  <c r="J65" i="2" s="1"/>
  <c r="K65" i="2" s="1"/>
  <c r="I67" i="2"/>
  <c r="J67" i="2" s="1"/>
  <c r="K67" i="2" s="1"/>
  <c r="G68" i="2"/>
  <c r="I68" i="2" s="1"/>
  <c r="J68" i="2" s="1"/>
  <c r="K68" i="2" s="1"/>
  <c r="G72" i="2"/>
  <c r="I72" i="2" s="1"/>
  <c r="J72" i="2" s="1"/>
  <c r="K72" i="2" s="1"/>
  <c r="I71" i="2"/>
  <c r="J71" i="2" s="1"/>
  <c r="K71" i="2" s="1"/>
  <c r="H51" i="2"/>
  <c r="I51" i="2" s="1"/>
  <c r="J51" i="2" s="1"/>
  <c r="K51" i="2" s="1"/>
  <c r="I54" i="2"/>
  <c r="J54" i="2" s="1"/>
  <c r="K54" i="2" s="1"/>
  <c r="I55" i="2"/>
  <c r="J55" i="2" s="1"/>
  <c r="K55" i="2" s="1"/>
  <c r="I58" i="2"/>
  <c r="J58" i="2" s="1"/>
  <c r="K58" i="2" s="1"/>
  <c r="I59" i="2"/>
  <c r="J59" i="2" s="1"/>
  <c r="K59" i="2" s="1"/>
  <c r="I52" i="2"/>
  <c r="J52" i="2" s="1"/>
  <c r="K52" i="2" s="1"/>
  <c r="I56" i="2"/>
  <c r="J56" i="2" s="1"/>
  <c r="K56" i="2" s="1"/>
  <c r="I60" i="2"/>
  <c r="J60" i="2" s="1"/>
  <c r="K60" i="2" s="1"/>
  <c r="G53" i="2"/>
  <c r="I53" i="2" s="1"/>
  <c r="J53" i="2" s="1"/>
  <c r="K53" i="2" s="1"/>
  <c r="G57" i="2"/>
  <c r="I57" i="2" s="1"/>
  <c r="J57" i="2" s="1"/>
  <c r="K57" i="2" s="1"/>
  <c r="I37" i="2"/>
  <c r="J37" i="2" s="1"/>
  <c r="K37" i="2" s="1"/>
  <c r="I41" i="2"/>
  <c r="J41" i="2" s="1"/>
  <c r="K41" i="2" s="1"/>
  <c r="I45" i="2"/>
  <c r="J45" i="2" s="1"/>
  <c r="K45" i="2" s="1"/>
  <c r="H38" i="2"/>
  <c r="I38" i="2" s="1"/>
  <c r="J38" i="2" s="1"/>
  <c r="K38" i="2" s="1"/>
  <c r="H42" i="2"/>
  <c r="I42" i="2" s="1"/>
  <c r="J42" i="2" s="1"/>
  <c r="K42" i="2" s="1"/>
  <c r="H46" i="2"/>
  <c r="I46" i="2" s="1"/>
  <c r="J46" i="2" s="1"/>
  <c r="K46" i="2" s="1"/>
  <c r="I39" i="2"/>
  <c r="J39" i="2" s="1"/>
  <c r="K39" i="2" s="1"/>
  <c r="G40" i="2"/>
  <c r="I40" i="2" s="1"/>
  <c r="J40" i="2" s="1"/>
  <c r="K40" i="2" s="1"/>
  <c r="G44" i="2"/>
  <c r="I44" i="2" s="1"/>
  <c r="J44" i="2" s="1"/>
  <c r="K44" i="2" s="1"/>
  <c r="I43" i="2"/>
  <c r="J43" i="2" s="1"/>
  <c r="K43" i="2" s="1"/>
  <c r="I16" i="2"/>
  <c r="J16" i="2" s="1"/>
  <c r="K16" i="2" s="1"/>
  <c r="I23" i="2"/>
  <c r="J23" i="2" s="1"/>
  <c r="K23" i="2" s="1"/>
  <c r="I27" i="2"/>
  <c r="J27" i="2" s="1"/>
  <c r="K27" i="2" s="1"/>
  <c r="I31" i="2"/>
  <c r="J31" i="2" s="1"/>
  <c r="K31" i="2" s="1"/>
  <c r="I25" i="2"/>
  <c r="J25" i="2" s="1"/>
  <c r="K25" i="2" s="1"/>
  <c r="I29" i="2"/>
  <c r="J29" i="2" s="1"/>
  <c r="K29" i="2" s="1"/>
  <c r="I24" i="2"/>
  <c r="J24" i="2" s="1"/>
  <c r="K24" i="2" s="1"/>
  <c r="G26" i="2"/>
  <c r="I26" i="2" s="1"/>
  <c r="J26" i="2" s="1"/>
  <c r="K26" i="2" s="1"/>
  <c r="I28" i="2"/>
  <c r="J28" i="2" s="1"/>
  <c r="K28" i="2" s="1"/>
  <c r="G30" i="2"/>
  <c r="I30" i="2" s="1"/>
  <c r="J30" i="2" s="1"/>
  <c r="K30" i="2" s="1"/>
  <c r="I32" i="2"/>
  <c r="J32" i="2" s="1"/>
  <c r="K32" i="2" s="1"/>
  <c r="I12" i="2"/>
  <c r="J12" i="2" s="1"/>
  <c r="K12" i="2" s="1"/>
  <c r="I18" i="2"/>
  <c r="J18" i="2" s="1"/>
  <c r="K18" i="2" s="1"/>
  <c r="G17" i="2"/>
  <c r="I17" i="2" s="1"/>
  <c r="J17" i="2" s="1"/>
  <c r="K17" i="2" s="1"/>
  <c r="I14" i="2"/>
  <c r="J14" i="2" s="1"/>
  <c r="K14" i="2" s="1"/>
  <c r="I9" i="2"/>
  <c r="J9" i="2" s="1"/>
  <c r="K9" i="2" s="1"/>
  <c r="I13" i="2"/>
  <c r="J13" i="2" s="1"/>
  <c r="K13" i="2" s="1"/>
  <c r="I10" i="2"/>
  <c r="J10" i="2" s="1"/>
  <c r="K10" i="2" s="1"/>
  <c r="I15" i="2"/>
  <c r="J15" i="2" s="1"/>
  <c r="K15" i="2" s="1"/>
  <c r="I11" i="2"/>
  <c r="J11" i="2" s="1"/>
  <c r="K11" i="2" s="1"/>
</calcChain>
</file>

<file path=xl/sharedStrings.xml><?xml version="1.0" encoding="utf-8"?>
<sst xmlns="http://schemas.openxmlformats.org/spreadsheetml/2006/main" count="427" uniqueCount="47">
  <si>
    <t>This template is for testing statistical differences between categories for your propensity model</t>
  </si>
  <si>
    <t>First one is based on deciles of the predicted model</t>
  </si>
  <si>
    <t>Second tab is based on deciles of actual model</t>
  </si>
  <si>
    <t>Third tab is based on differences for each deciles based on comparison of actual vs predicted model</t>
  </si>
  <si>
    <t>Target</t>
  </si>
  <si>
    <t>Base</t>
  </si>
  <si>
    <t>Count</t>
  </si>
  <si>
    <t>%</t>
  </si>
  <si>
    <t>Std.Error</t>
  </si>
  <si>
    <t>Z-Value</t>
  </si>
  <si>
    <t>P-Value</t>
  </si>
  <si>
    <t>Sig. 80%?</t>
  </si>
  <si>
    <t>Decile</t>
  </si>
  <si>
    <t>After identifying a difference between different scores on a category of propensity model</t>
  </si>
  <si>
    <t>this is verify whether the differences that you notice is statistically significant or not</t>
  </si>
  <si>
    <t>Affiliates</t>
  </si>
  <si>
    <t>Everybody</t>
  </si>
  <si>
    <t>Example below is comparing google analytics channel vs the base to test if there is any differences that are statistically significant</t>
  </si>
  <si>
    <t>Email</t>
  </si>
  <si>
    <t>Organic</t>
  </si>
  <si>
    <t>Referral (aggregator)</t>
  </si>
  <si>
    <t>Statistical tests</t>
  </si>
  <si>
    <t>Data</t>
  </si>
  <si>
    <t>Index(target vs base)</t>
  </si>
  <si>
    <t>This chart has set fixed axis, we may need to change later</t>
  </si>
  <si>
    <t>CPC (paid search)</t>
  </si>
  <si>
    <t>After identifying a difference between different scores on a category of the actual renewal</t>
  </si>
  <si>
    <t>Index(target vs base) ie. %target/%base</t>
  </si>
  <si>
    <t>Direct</t>
  </si>
  <si>
    <t>affiliates</t>
  </si>
  <si>
    <t>cpc(paid search)</t>
  </si>
  <si>
    <t>Referral(Aggregator)</t>
  </si>
  <si>
    <t>Comparethemarket</t>
  </si>
  <si>
    <t>All aggregators</t>
  </si>
  <si>
    <t>Moneysupermarket</t>
  </si>
  <si>
    <t>Quotezone</t>
  </si>
  <si>
    <t>Confused.com</t>
  </si>
  <si>
    <t>Gocompare</t>
  </si>
  <si>
    <t>Predicted</t>
  </si>
  <si>
    <t>Actual</t>
  </si>
  <si>
    <t>% difference</t>
  </si>
  <si>
    <t>model: looking at 2015Sept-2016Mar</t>
  </si>
  <si>
    <t>actual: 2015Jan-2015Apr</t>
  </si>
  <si>
    <t>Actual-Predicted</t>
  </si>
  <si>
    <t>Std Error</t>
  </si>
  <si>
    <t>Diff between Actual &amp; Predicted</t>
  </si>
  <si>
    <t>Statistical test for Diff between Actual &amp; 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</si>
</sst>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%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8">
    <xf numFmtId="0" fontId="0" fillId="0" borderId="0" xfId="0"/>
    <xf numFmtId="0" fontId="3" fillId="2" borderId="2" xfId="0" applyFont="1" applyFill="1" applyBorder="1" applyAlignment="1">
      <alignment horizontal="center" wrapText="1"/>
    </xf>
    <xf numFmtId="3" fontId="3" fillId="2" borderId="2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3" fontId="5" fillId="0" borderId="2" xfId="0" applyNumberFormat="1" applyFont="1" applyBorder="1" applyAlignment="1">
      <alignment horizontal="center"/>
    </xf>
    <xf numFmtId="3" fontId="6" fillId="3" borderId="2" xfId="0" applyNumberFormat="1" applyFont="1" applyFill="1" applyBorder="1" applyAlignment="1">
      <alignment horizontal="center" vertical="top"/>
    </xf>
    <xf numFmtId="164" fontId="0" fillId="0" borderId="2" xfId="0" applyNumberFormat="1" applyFill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top"/>
    </xf>
    <xf numFmtId="0" fontId="1" fillId="4" borderId="0" xfId="0" applyFont="1" applyFill="1"/>
    <xf numFmtId="0" fontId="0" fillId="4" borderId="0" xfId="0" applyFill="1"/>
    <xf numFmtId="10" fontId="0" fillId="0" borderId="2" xfId="0" applyNumberFormat="1" applyBorder="1"/>
    <xf numFmtId="0" fontId="0" fillId="5" borderId="0" xfId="0" applyFill="1"/>
    <xf numFmtId="0" fontId="0" fillId="0" borderId="0" xfId="0" applyFill="1"/>
    <xf numFmtId="0" fontId="1" fillId="5" borderId="0" xfId="0" applyFont="1" applyFill="1"/>
    <xf numFmtId="0" fontId="1" fillId="6" borderId="0" xfId="0" applyFont="1" applyFill="1"/>
    <xf numFmtId="0" fontId="0" fillId="6" borderId="0" xfId="0" applyFill="1"/>
    <xf numFmtId="0" fontId="1" fillId="0" borderId="0" xfId="0" applyFont="1" applyFill="1"/>
    <xf numFmtId="0" fontId="0" fillId="0" borderId="0" xfId="0" applyBorder="1" applyAlignment="1"/>
    <xf numFmtId="3" fontId="3" fillId="2" borderId="6" xfId="0" applyNumberFormat="1" applyFont="1" applyFill="1" applyBorder="1" applyAlignment="1">
      <alignment horizontal="center" wrapText="1"/>
    </xf>
    <xf numFmtId="0" fontId="0" fillId="0" borderId="2" xfId="0" applyBorder="1"/>
    <xf numFmtId="164" fontId="0" fillId="0" borderId="2" xfId="0" applyNumberFormat="1" applyBorder="1"/>
    <xf numFmtId="166" fontId="0" fillId="0" borderId="2" xfId="0" applyNumberFormat="1" applyBorder="1"/>
    <xf numFmtId="10" fontId="0" fillId="6" borderId="0" xfId="0" applyNumberFormat="1" applyFill="1"/>
    <xf numFmtId="10" fontId="0" fillId="0" borderId="0" xfId="0" applyNumberFormat="1"/>
    <xf numFmtId="10" fontId="0" fillId="0" borderId="7" xfId="0" applyNumberFormat="1" applyBorder="1"/>
    <xf numFmtId="10" fontId="3" fillId="2" borderId="2" xfId="0" applyNumberFormat="1" applyFont="1" applyFill="1" applyBorder="1" applyAlignment="1">
      <alignment horizontal="center" wrapText="1"/>
    </xf>
    <xf numFmtId="10" fontId="2" fillId="2" borderId="2" xfId="0" applyNumberFormat="1" applyFont="1" applyFill="1" applyBorder="1" applyAlignment="1">
      <alignment horizontal="center"/>
    </xf>
    <xf numFmtId="10" fontId="0" fillId="0" borderId="2" xfId="1" applyNumberFormat="1" applyFont="1" applyBorder="1"/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8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</c:spPr>
          <c:invertIfNegative val="1"/>
          <c:cat>
            <c:numRef>
              <c:f>'Deciles of predicted model'!$A$9:$A$18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'Deciles of predicted model'!$M$9:$M$18</c:f>
              <c:numCache>
                <c:formatCode>0.00%</c:formatCode>
                <c:ptCount val="10"/>
                <c:pt idx="0">
                  <c:v>1.395835858618286E-2</c:v>
                </c:pt>
                <c:pt idx="1">
                  <c:v>1.4445553013389656</c:v>
                </c:pt>
                <c:pt idx="2">
                  <c:v>1.3529405183235756</c:v>
                </c:pt>
                <c:pt idx="3">
                  <c:v>1.5784727501332891</c:v>
                </c:pt>
                <c:pt idx="4">
                  <c:v>1.4241825194961</c:v>
                </c:pt>
                <c:pt idx="5">
                  <c:v>0.64250218354560518</c:v>
                </c:pt>
                <c:pt idx="6">
                  <c:v>0.87890783735173739</c:v>
                </c:pt>
                <c:pt idx="7">
                  <c:v>0.857323110455252</c:v>
                </c:pt>
                <c:pt idx="8">
                  <c:v>0.83625676978880592</c:v>
                </c:pt>
                <c:pt idx="9">
                  <c:v>0.9559595280885953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83552"/>
        <c:axId val="145874240"/>
      </c:barChart>
      <c:catAx>
        <c:axId val="21058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74240"/>
        <c:crossesAt val="1"/>
        <c:auto val="1"/>
        <c:lblAlgn val="ctr"/>
        <c:lblOffset val="100"/>
        <c:noMultiLvlLbl val="0"/>
      </c:catAx>
      <c:valAx>
        <c:axId val="14587424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0583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</c:spPr>
          <c:invertIfNegative val="1"/>
          <c:val>
            <c:numRef>
              <c:f>'Deciles of actuals'!$M$65:$M$74</c:f>
              <c:numCache>
                <c:formatCode>0.00%</c:formatCode>
                <c:ptCount val="10"/>
                <c:pt idx="0">
                  <c:v>0.96505363346015349</c:v>
                </c:pt>
                <c:pt idx="1">
                  <c:v>0.93636341819810787</c:v>
                </c:pt>
                <c:pt idx="2">
                  <c:v>0.99644966632956578</c:v>
                </c:pt>
                <c:pt idx="3">
                  <c:v>0.98788204792961032</c:v>
                </c:pt>
                <c:pt idx="4">
                  <c:v>0.97081889955804823</c:v>
                </c:pt>
                <c:pt idx="5">
                  <c:v>1.0367750936057365</c:v>
                </c:pt>
                <c:pt idx="6">
                  <c:v>0.97097214218217309</c:v>
                </c:pt>
                <c:pt idx="7">
                  <c:v>0.99929611188359302</c:v>
                </c:pt>
                <c:pt idx="8">
                  <c:v>1.0862714195213152</c:v>
                </c:pt>
                <c:pt idx="9">
                  <c:v>1.0430816214299872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81536"/>
        <c:axId val="147135808"/>
      </c:barChart>
      <c:catAx>
        <c:axId val="21088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135808"/>
        <c:crossesAt val="1"/>
        <c:auto val="1"/>
        <c:lblAlgn val="ctr"/>
        <c:lblOffset val="100"/>
        <c:noMultiLvlLbl val="0"/>
      </c:catAx>
      <c:valAx>
        <c:axId val="14713580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0881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</c:spPr>
          <c:invertIfNegative val="1"/>
          <c:val>
            <c:numRef>
              <c:f>'Deciles of actuals'!$M$79:$M$88</c:f>
              <c:numCache>
                <c:formatCode>0.00%</c:formatCode>
                <c:ptCount val="10"/>
                <c:pt idx="0">
                  <c:v>1.0045386471332129</c:v>
                </c:pt>
                <c:pt idx="1">
                  <c:v>1.0031845333058507</c:v>
                </c:pt>
                <c:pt idx="2">
                  <c:v>1.0040060661862769</c:v>
                </c:pt>
                <c:pt idx="3">
                  <c:v>1.0016636780794477</c:v>
                </c:pt>
                <c:pt idx="4">
                  <c:v>1.0042950729628852</c:v>
                </c:pt>
                <c:pt idx="5">
                  <c:v>0.99630450225767397</c:v>
                </c:pt>
                <c:pt idx="6">
                  <c:v>0.99809248338147427</c:v>
                </c:pt>
                <c:pt idx="7">
                  <c:v>0.99575185968086999</c:v>
                </c:pt>
                <c:pt idx="8">
                  <c:v>0.99534741059814158</c:v>
                </c:pt>
                <c:pt idx="9">
                  <c:v>0.99516484496065416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82048"/>
        <c:axId val="147285120"/>
      </c:barChart>
      <c:catAx>
        <c:axId val="21088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285120"/>
        <c:crossesAt val="1"/>
        <c:auto val="1"/>
        <c:lblAlgn val="ctr"/>
        <c:lblOffset val="100"/>
        <c:noMultiLvlLbl val="0"/>
      </c:catAx>
      <c:valAx>
        <c:axId val="14728512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0882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</c:spPr>
          <c:invertIfNegative val="1"/>
          <c:val>
            <c:numRef>
              <c:f>'Deciles of actuals (2)'!$M$9:$M$18</c:f>
              <c:numCache>
                <c:formatCode>0.00%</c:formatCode>
                <c:ptCount val="10"/>
                <c:pt idx="0">
                  <c:v>0.97420810845804251</c:v>
                </c:pt>
                <c:pt idx="1">
                  <c:v>0.97734853387763243</c:v>
                </c:pt>
                <c:pt idx="2">
                  <c:v>0.98937784168369836</c:v>
                </c:pt>
                <c:pt idx="3">
                  <c:v>0.98090842778588261</c:v>
                </c:pt>
                <c:pt idx="4">
                  <c:v>1.0065710381766009</c:v>
                </c:pt>
                <c:pt idx="5">
                  <c:v>1.014856289660321</c:v>
                </c:pt>
                <c:pt idx="6">
                  <c:v>0.98710222608527687</c:v>
                </c:pt>
                <c:pt idx="7">
                  <c:v>1.0400273224043717</c:v>
                </c:pt>
                <c:pt idx="8">
                  <c:v>1.0683507741843836</c:v>
                </c:pt>
                <c:pt idx="9">
                  <c:v>1.0518011003840964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2031232"/>
        <c:axId val="147287424"/>
      </c:barChart>
      <c:catAx>
        <c:axId val="43203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287424"/>
        <c:crossesAt val="1"/>
        <c:auto val="1"/>
        <c:lblAlgn val="ctr"/>
        <c:lblOffset val="100"/>
        <c:noMultiLvlLbl val="0"/>
      </c:catAx>
      <c:valAx>
        <c:axId val="14728742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32031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</c:spPr>
          <c:invertIfNegative val="1"/>
          <c:val>
            <c:numRef>
              <c:f>'Deciles of actuals (2)'!$M$23:$M$32</c:f>
              <c:numCache>
                <c:formatCode>0.00%</c:formatCode>
                <c:ptCount val="10"/>
                <c:pt idx="0">
                  <c:v>0.96083547170893246</c:v>
                </c:pt>
                <c:pt idx="1">
                  <c:v>1.0352543608262792</c:v>
                </c:pt>
                <c:pt idx="2">
                  <c:v>0.97495909790052215</c:v>
                </c:pt>
                <c:pt idx="3">
                  <c:v>0.96903488513431379</c:v>
                </c:pt>
                <c:pt idx="4">
                  <c:v>1.0138679408977458</c:v>
                </c:pt>
                <c:pt idx="5">
                  <c:v>1.0127770534550196</c:v>
                </c:pt>
                <c:pt idx="6">
                  <c:v>1.0491640211640212</c:v>
                </c:pt>
                <c:pt idx="7">
                  <c:v>1.0004610655737705</c:v>
                </c:pt>
                <c:pt idx="8">
                  <c:v>0.9997083919719042</c:v>
                </c:pt>
                <c:pt idx="9">
                  <c:v>1.0403550295857988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2031744"/>
        <c:axId val="147290304"/>
      </c:barChart>
      <c:catAx>
        <c:axId val="43203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290304"/>
        <c:crossesAt val="1"/>
        <c:auto val="1"/>
        <c:lblAlgn val="ctr"/>
        <c:lblOffset val="100"/>
        <c:noMultiLvlLbl val="0"/>
      </c:catAx>
      <c:valAx>
        <c:axId val="14729030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32031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</c:spPr>
          <c:invertIfNegative val="1"/>
          <c:val>
            <c:numRef>
              <c:f>'Deciles of actuals (2)'!$M$37:$M$46</c:f>
              <c:numCache>
                <c:formatCode>0.00%</c:formatCode>
                <c:ptCount val="10"/>
                <c:pt idx="0">
                  <c:v>1.0183662415677779</c:v>
                </c:pt>
                <c:pt idx="1">
                  <c:v>0.88814360855088548</c:v>
                </c:pt>
                <c:pt idx="2">
                  <c:v>0.93213034961714247</c:v>
                </c:pt>
                <c:pt idx="3">
                  <c:v>0.97842105263157897</c:v>
                </c:pt>
                <c:pt idx="4">
                  <c:v>0.95268195773884778</c:v>
                </c:pt>
                <c:pt idx="5">
                  <c:v>0.84098005698005696</c:v>
                </c:pt>
                <c:pt idx="6">
                  <c:v>1.0314814814814814</c:v>
                </c:pt>
                <c:pt idx="7">
                  <c:v>0.81119390627587351</c:v>
                </c:pt>
                <c:pt idx="8">
                  <c:v>0.92807424593967514</c:v>
                </c:pt>
                <c:pt idx="9">
                  <c:v>0.81523060711680306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2032256"/>
        <c:axId val="154615808"/>
      </c:barChart>
      <c:catAx>
        <c:axId val="4320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615808"/>
        <c:crossesAt val="1"/>
        <c:auto val="1"/>
        <c:lblAlgn val="ctr"/>
        <c:lblOffset val="100"/>
        <c:noMultiLvlLbl val="0"/>
      </c:catAx>
      <c:valAx>
        <c:axId val="15461580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32032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</c:spPr>
          <c:invertIfNegative val="1"/>
          <c:val>
            <c:numRef>
              <c:f>'Deciles of actuals (2)'!$M$51:$M$60</c:f>
              <c:numCache>
                <c:formatCode>0.00%</c:formatCode>
                <c:ptCount val="10"/>
                <c:pt idx="0">
                  <c:v>0.91589829832943692</c:v>
                </c:pt>
                <c:pt idx="1">
                  <c:v>1.0002609186673677</c:v>
                </c:pt>
                <c:pt idx="2">
                  <c:v>0.99906299553120959</c:v>
                </c:pt>
                <c:pt idx="3">
                  <c:v>1.019414530562718</c:v>
                </c:pt>
                <c:pt idx="4">
                  <c:v>0.98653548672698432</c:v>
                </c:pt>
                <c:pt idx="5">
                  <c:v>1.0155348501263994</c:v>
                </c:pt>
                <c:pt idx="6">
                  <c:v>0.9425038456987338</c:v>
                </c:pt>
                <c:pt idx="7">
                  <c:v>1.0157901639344262</c:v>
                </c:pt>
                <c:pt idx="8">
                  <c:v>0.97362390218211325</c:v>
                </c:pt>
                <c:pt idx="9">
                  <c:v>1.0527245429656451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2032768"/>
        <c:axId val="154617536"/>
      </c:barChart>
      <c:catAx>
        <c:axId val="43203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617536"/>
        <c:crossesAt val="1"/>
        <c:auto val="1"/>
        <c:lblAlgn val="ctr"/>
        <c:lblOffset val="100"/>
        <c:noMultiLvlLbl val="0"/>
      </c:catAx>
      <c:valAx>
        <c:axId val="15461753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32032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</c:spPr>
          <c:invertIfNegative val="1"/>
          <c:val>
            <c:numRef>
              <c:f>'Deciles of actuals (2)'!$M$65:$M$74</c:f>
              <c:numCache>
                <c:formatCode>0.00%</c:formatCode>
                <c:ptCount val="10"/>
                <c:pt idx="0">
                  <c:v>1.0032280182741273</c:v>
                </c:pt>
                <c:pt idx="1">
                  <c:v>0.96662531827381337</c:v>
                </c:pt>
                <c:pt idx="2">
                  <c:v>1.0045999098267386</c:v>
                </c:pt>
                <c:pt idx="3">
                  <c:v>0.98536553353458467</c:v>
                </c:pt>
                <c:pt idx="4">
                  <c:v>1.0282738985833126</c:v>
                </c:pt>
                <c:pt idx="5">
                  <c:v>1.0341032198832711</c:v>
                </c:pt>
                <c:pt idx="6">
                  <c:v>0.99507625272331157</c:v>
                </c:pt>
                <c:pt idx="7">
                  <c:v>1.0478236291690222</c:v>
                </c:pt>
                <c:pt idx="8">
                  <c:v>1.02861562258314</c:v>
                </c:pt>
                <c:pt idx="9">
                  <c:v>1.0263562039839198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004928"/>
        <c:axId val="154619264"/>
      </c:barChart>
      <c:catAx>
        <c:axId val="15500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619264"/>
        <c:crossesAt val="1"/>
        <c:auto val="1"/>
        <c:lblAlgn val="ctr"/>
        <c:lblOffset val="100"/>
        <c:noMultiLvlLbl val="0"/>
      </c:catAx>
      <c:valAx>
        <c:axId val="15461926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55004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</c:spPr>
          <c:invertIfNegative val="1"/>
          <c:val>
            <c:numRef>
              <c:f>'Diff btw actual and predicted'!$M$11:$M$20</c:f>
              <c:numCache>
                <c:formatCode>0.00%</c:formatCode>
                <c:ptCount val="10"/>
                <c:pt idx="0">
                  <c:v>0.11170649512737658</c:v>
                </c:pt>
                <c:pt idx="1">
                  <c:v>-2.723347174064536E-2</c:v>
                </c:pt>
                <c:pt idx="2">
                  <c:v>-6.9408095310475315E-3</c:v>
                </c:pt>
                <c:pt idx="3">
                  <c:v>-2.5626302415413721E-2</c:v>
                </c:pt>
                <c:pt idx="4">
                  <c:v>-2.1795847349057387E-2</c:v>
                </c:pt>
                <c:pt idx="5">
                  <c:v>5.3762791167521223E-2</c:v>
                </c:pt>
                <c:pt idx="6">
                  <c:v>1.6922920474755923E-2</c:v>
                </c:pt>
                <c:pt idx="7">
                  <c:v>2.9072751031783417E-3</c:v>
                </c:pt>
                <c:pt idx="8">
                  <c:v>-4.1747222941150207E-2</c:v>
                </c:pt>
                <c:pt idx="9">
                  <c:v>-6.1955827895517873E-2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008512"/>
        <c:axId val="154621568"/>
      </c:barChart>
      <c:catAx>
        <c:axId val="15500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621568"/>
        <c:crossesAt val="0"/>
        <c:auto val="1"/>
        <c:lblAlgn val="ctr"/>
        <c:lblOffset val="100"/>
        <c:noMultiLvlLbl val="0"/>
      </c:catAx>
      <c:valAx>
        <c:axId val="15462156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55008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</c:spPr>
          <c:invertIfNegative val="1"/>
          <c:val>
            <c:numRef>
              <c:f>'Diff btw actual and predicted'!$M$25:$M$34</c:f>
              <c:numCache>
                <c:formatCode>0.00%</c:formatCode>
                <c:ptCount val="10"/>
                <c:pt idx="0">
                  <c:v>3.5712792162072987E-3</c:v>
                </c:pt>
                <c:pt idx="1">
                  <c:v>-5.2075513608121488E-3</c:v>
                </c:pt>
                <c:pt idx="2">
                  <c:v>-4.8726528826977811E-3</c:v>
                </c:pt>
                <c:pt idx="3">
                  <c:v>-4.5919140356397853E-3</c:v>
                </c:pt>
                <c:pt idx="4">
                  <c:v>-1.772356787195839E-2</c:v>
                </c:pt>
                <c:pt idx="5">
                  <c:v>-1.3425247026190648E-2</c:v>
                </c:pt>
                <c:pt idx="6">
                  <c:v>4.0782544967919027E-3</c:v>
                </c:pt>
                <c:pt idx="7">
                  <c:v>1.0324608148213663E-2</c:v>
                </c:pt>
                <c:pt idx="8">
                  <c:v>1.5635851207725496E-2</c:v>
                </c:pt>
                <c:pt idx="9">
                  <c:v>1.2210940108360394E-2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394112"/>
        <c:axId val="154623296"/>
      </c:barChart>
      <c:catAx>
        <c:axId val="16239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623296"/>
        <c:crossesAt val="0"/>
        <c:auto val="1"/>
        <c:lblAlgn val="ctr"/>
        <c:lblOffset val="100"/>
        <c:noMultiLvlLbl val="0"/>
      </c:catAx>
      <c:valAx>
        <c:axId val="1546232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62394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</c:spPr>
          <c:invertIfNegative val="1"/>
          <c:val>
            <c:numRef>
              <c:f>'Diff btw actual and predicted'!$M$39:$M$48</c:f>
              <c:numCache>
                <c:formatCode>0.00%</c:formatCode>
                <c:ptCount val="10"/>
                <c:pt idx="0">
                  <c:v>-4.0240934159041203E-2</c:v>
                </c:pt>
                <c:pt idx="1">
                  <c:v>-8.3679945774409181E-3</c:v>
                </c:pt>
                <c:pt idx="2">
                  <c:v>-1.3325322734695125E-2</c:v>
                </c:pt>
                <c:pt idx="3">
                  <c:v>-2.3350895030347832E-2</c:v>
                </c:pt>
                <c:pt idx="4">
                  <c:v>-2.0950796438364006E-4</c:v>
                </c:pt>
                <c:pt idx="5">
                  <c:v>-4.1624302923868456E-3</c:v>
                </c:pt>
                <c:pt idx="6">
                  <c:v>4.79403518501402E-3</c:v>
                </c:pt>
                <c:pt idx="7">
                  <c:v>1.1960439966725203E-2</c:v>
                </c:pt>
                <c:pt idx="8">
                  <c:v>4.0401146131805163E-2</c:v>
                </c:pt>
                <c:pt idx="9">
                  <c:v>3.2501463474751205E-2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394624"/>
        <c:axId val="162317440"/>
      </c:barChart>
      <c:catAx>
        <c:axId val="16239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317440"/>
        <c:crossesAt val="0"/>
        <c:auto val="1"/>
        <c:lblAlgn val="ctr"/>
        <c:lblOffset val="100"/>
        <c:noMultiLvlLbl val="0"/>
      </c:catAx>
      <c:valAx>
        <c:axId val="16231744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62394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</c:spPr>
          <c:invertIfNegative val="1"/>
          <c:cat>
            <c:numRef>
              <c:f>'Deciles of predicted model'!$A$23:$A$32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'Deciles of predicted model'!$M$23:$M$32</c:f>
              <c:numCache>
                <c:formatCode>0.00%</c:formatCode>
                <c:ptCount val="10"/>
                <c:pt idx="0">
                  <c:v>1.2023924986455847</c:v>
                </c:pt>
                <c:pt idx="1">
                  <c:v>1.0971265040212135</c:v>
                </c:pt>
                <c:pt idx="2">
                  <c:v>1.2660667214934886</c:v>
                </c:pt>
                <c:pt idx="3">
                  <c:v>1.1253219876707632</c:v>
                </c:pt>
                <c:pt idx="4">
                  <c:v>1.2275827727666258</c:v>
                </c:pt>
                <c:pt idx="5">
                  <c:v>1.0361130635732434</c:v>
                </c:pt>
                <c:pt idx="6">
                  <c:v>0.9312070672226056</c:v>
                </c:pt>
                <c:pt idx="7">
                  <c:v>0.81285924108824248</c:v>
                </c:pt>
                <c:pt idx="8">
                  <c:v>0.65947934899671545</c:v>
                </c:pt>
                <c:pt idx="9">
                  <c:v>0.63302731434359127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85088"/>
        <c:axId val="82691200"/>
      </c:barChart>
      <c:catAx>
        <c:axId val="21058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91200"/>
        <c:crossesAt val="1"/>
        <c:auto val="1"/>
        <c:lblAlgn val="ctr"/>
        <c:lblOffset val="100"/>
        <c:noMultiLvlLbl val="0"/>
      </c:catAx>
      <c:valAx>
        <c:axId val="826912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0585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</c:spPr>
          <c:invertIfNegative val="1"/>
          <c:val>
            <c:numRef>
              <c:f>'Diff btw actual and predicted'!$M$53:$M$62</c:f>
              <c:numCache>
                <c:formatCode>0.00%</c:formatCode>
                <c:ptCount val="10"/>
                <c:pt idx="0">
                  <c:v>-5.1267535878437742E-2</c:v>
                </c:pt>
                <c:pt idx="1">
                  <c:v>-3.8868653311940296E-2</c:v>
                </c:pt>
                <c:pt idx="2">
                  <c:v>-2.1787496075715895E-2</c:v>
                </c:pt>
                <c:pt idx="3">
                  <c:v>-1.2312186891549282E-2</c:v>
                </c:pt>
                <c:pt idx="4">
                  <c:v>-7.4755966917200434E-4</c:v>
                </c:pt>
                <c:pt idx="5">
                  <c:v>4.4627872710303051E-3</c:v>
                </c:pt>
                <c:pt idx="6">
                  <c:v>2.770578841202298E-2</c:v>
                </c:pt>
                <c:pt idx="7">
                  <c:v>2.4717412668502886E-2</c:v>
                </c:pt>
                <c:pt idx="8">
                  <c:v>2.3704608266955307E-2</c:v>
                </c:pt>
                <c:pt idx="9">
                  <c:v>4.439283520830372E-2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395136"/>
        <c:axId val="162319168"/>
      </c:barChart>
      <c:catAx>
        <c:axId val="16239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319168"/>
        <c:crossesAt val="0"/>
        <c:auto val="1"/>
        <c:lblAlgn val="ctr"/>
        <c:lblOffset val="100"/>
        <c:noMultiLvlLbl val="0"/>
      </c:catAx>
      <c:valAx>
        <c:axId val="16231916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62395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</c:spPr>
          <c:invertIfNegative val="1"/>
          <c:val>
            <c:numRef>
              <c:f>'Diff btw actual and predicted'!$M$67:$M$76</c:f>
              <c:numCache>
                <c:formatCode>0.00%</c:formatCode>
                <c:ptCount val="10"/>
                <c:pt idx="0">
                  <c:v>-7.6839429566423478E-4</c:v>
                </c:pt>
                <c:pt idx="1">
                  <c:v>-7.3369437585980024E-3</c:v>
                </c:pt>
                <c:pt idx="2">
                  <c:v>1.1834500558785821E-3</c:v>
                </c:pt>
                <c:pt idx="3">
                  <c:v>-1.5336816871981407E-3</c:v>
                </c:pt>
                <c:pt idx="4">
                  <c:v>-1.6632811666275338E-3</c:v>
                </c:pt>
                <c:pt idx="5">
                  <c:v>4.4405733881303922E-3</c:v>
                </c:pt>
                <c:pt idx="6">
                  <c:v>1.1394077045981665E-3</c:v>
                </c:pt>
                <c:pt idx="7">
                  <c:v>4.5388697594807847E-3</c:v>
                </c:pt>
                <c:pt idx="8">
                  <c:v>-1.1816624792434505E-3</c:v>
                </c:pt>
                <c:pt idx="9">
                  <c:v>2.3782364453964838E-2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395648"/>
        <c:axId val="162320896"/>
      </c:barChart>
      <c:catAx>
        <c:axId val="16239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320896"/>
        <c:crossesAt val="0"/>
        <c:auto val="1"/>
        <c:lblAlgn val="ctr"/>
        <c:lblOffset val="100"/>
        <c:noMultiLvlLbl val="0"/>
      </c:catAx>
      <c:valAx>
        <c:axId val="1623208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62395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</c:spPr>
          <c:invertIfNegative val="1"/>
          <c:cat>
            <c:numRef>
              <c:f>'Deciles of predicted model'!$A$37:$A$46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'Deciles of predicted model'!$M$37:$M$46</c:f>
              <c:numCache>
                <c:formatCode>0.00%</c:formatCode>
                <c:ptCount val="10"/>
                <c:pt idx="0">
                  <c:v>1.6381848414072844</c:v>
                </c:pt>
                <c:pt idx="1">
                  <c:v>1.2485506197092497</c:v>
                </c:pt>
                <c:pt idx="2">
                  <c:v>1.1302302585402508</c:v>
                </c:pt>
                <c:pt idx="3">
                  <c:v>1.2541181523570695</c:v>
                </c:pt>
                <c:pt idx="4">
                  <c:v>1.0463975638946785</c:v>
                </c:pt>
                <c:pt idx="5">
                  <c:v>0.96374471261855366</c:v>
                </c:pt>
                <c:pt idx="6">
                  <c:v>0.87538982672865873</c:v>
                </c:pt>
                <c:pt idx="7">
                  <c:v>0.82598654628338575</c:v>
                </c:pt>
                <c:pt idx="8">
                  <c:v>0.5661606915370303</c:v>
                </c:pt>
                <c:pt idx="9">
                  <c:v>0.42939335977847676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85600"/>
        <c:axId val="82692928"/>
      </c:barChart>
      <c:catAx>
        <c:axId val="21058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92928"/>
        <c:crossesAt val="1"/>
        <c:auto val="1"/>
        <c:lblAlgn val="ctr"/>
        <c:lblOffset val="100"/>
        <c:noMultiLvlLbl val="0"/>
      </c:catAx>
      <c:valAx>
        <c:axId val="8269292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0585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</c:spPr>
          <c:invertIfNegative val="1"/>
          <c:cat>
            <c:numRef>
              <c:f>'Deciles of predicted model'!$A$51:$A$60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'Deciles of predicted model'!$M$51:$M$60</c:f>
              <c:numCache>
                <c:formatCode>0.00%</c:formatCode>
                <c:ptCount val="10"/>
                <c:pt idx="0">
                  <c:v>2.012896658714121</c:v>
                </c:pt>
                <c:pt idx="1">
                  <c:v>1.5254669116088511</c:v>
                </c:pt>
                <c:pt idx="2">
                  <c:v>1.2938702843681191</c:v>
                </c:pt>
                <c:pt idx="3">
                  <c:v>1.0733477653516703</c:v>
                </c:pt>
                <c:pt idx="4">
                  <c:v>0.9291500706929029</c:v>
                </c:pt>
                <c:pt idx="5">
                  <c:v>0.82047356728361986</c:v>
                </c:pt>
                <c:pt idx="6">
                  <c:v>0.66740140201929687</c:v>
                </c:pt>
                <c:pt idx="7">
                  <c:v>0.63043540443503909</c:v>
                </c:pt>
                <c:pt idx="8">
                  <c:v>0.56918464526606782</c:v>
                </c:pt>
                <c:pt idx="9">
                  <c:v>0.46160955010999855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86112"/>
        <c:axId val="82694656"/>
      </c:barChart>
      <c:catAx>
        <c:axId val="21058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94656"/>
        <c:crossesAt val="1"/>
        <c:auto val="1"/>
        <c:lblAlgn val="ctr"/>
        <c:lblOffset val="100"/>
        <c:noMultiLvlLbl val="0"/>
      </c:catAx>
      <c:valAx>
        <c:axId val="8269465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0586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</c:spPr>
          <c:invertIfNegative val="1"/>
          <c:cat>
            <c:numRef>
              <c:f>'Deciles of predicted model'!$A$65:$A$74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'Deciles of predicted model'!$M$65:$M$74</c:f>
              <c:numCache>
                <c:formatCode>0.00%</c:formatCode>
                <c:ptCount val="10"/>
                <c:pt idx="0">
                  <c:v>0.88427733485058901</c:v>
                </c:pt>
                <c:pt idx="1">
                  <c:v>0.93673821190005135</c:v>
                </c:pt>
                <c:pt idx="2">
                  <c:v>0.95113291845002079</c:v>
                </c:pt>
                <c:pt idx="3">
                  <c:v>0.97411849414386675</c:v>
                </c:pt>
                <c:pt idx="4">
                  <c:v>0.98867303730128364</c:v>
                </c:pt>
                <c:pt idx="5">
                  <c:v>1.0120883954161679</c:v>
                </c:pt>
                <c:pt idx="6">
                  <c:v>1.0363136301811433</c:v>
                </c:pt>
                <c:pt idx="7">
                  <c:v>1.0589014082751778</c:v>
                </c:pt>
                <c:pt idx="8">
                  <c:v>1.0732371655850808</c:v>
                </c:pt>
                <c:pt idx="9">
                  <c:v>1.0867801873752339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86624"/>
        <c:axId val="82696384"/>
      </c:barChart>
      <c:catAx>
        <c:axId val="21058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96384"/>
        <c:crossesAt val="1"/>
        <c:auto val="1"/>
        <c:lblAlgn val="ctr"/>
        <c:lblOffset val="100"/>
        <c:noMultiLvlLbl val="0"/>
      </c:catAx>
      <c:valAx>
        <c:axId val="82696384"/>
        <c:scaling>
          <c:orientation val="minMax"/>
          <c:min val="0.8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0586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</c:spPr>
          <c:invertIfNegative val="1"/>
          <c:val>
            <c:numRef>
              <c:f>'Deciles of actuals'!$M$9:$M$18</c:f>
              <c:numCache>
                <c:formatCode>0.00%</c:formatCode>
                <c:ptCount val="10"/>
                <c:pt idx="0">
                  <c:v>1.0678159869660622</c:v>
                </c:pt>
                <c:pt idx="1">
                  <c:v>1.0596568220177875</c:v>
                </c:pt>
                <c:pt idx="2">
                  <c:v>1.008906677450105</c:v>
                </c:pt>
                <c:pt idx="3">
                  <c:v>1.0451860108906583</c:v>
                </c:pt>
                <c:pt idx="4">
                  <c:v>1.0490587837539094</c:v>
                </c:pt>
                <c:pt idx="5">
                  <c:v>1.0704278529229918</c:v>
                </c:pt>
                <c:pt idx="6">
                  <c:v>1.0578222442038385</c:v>
                </c:pt>
                <c:pt idx="7">
                  <c:v>1.0472683124241198</c:v>
                </c:pt>
                <c:pt idx="8">
                  <c:v>0.98696607814152282</c:v>
                </c:pt>
                <c:pt idx="9">
                  <c:v>1.0109801022401257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78464"/>
        <c:axId val="147128896"/>
      </c:barChart>
      <c:catAx>
        <c:axId val="21087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128896"/>
        <c:crossesAt val="1"/>
        <c:auto val="1"/>
        <c:lblAlgn val="ctr"/>
        <c:lblOffset val="100"/>
        <c:noMultiLvlLbl val="0"/>
      </c:catAx>
      <c:valAx>
        <c:axId val="1471288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0878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</c:spPr>
          <c:invertIfNegative val="1"/>
          <c:val>
            <c:numRef>
              <c:f>'Deciles of actuals'!$M$23:$M$32</c:f>
              <c:numCache>
                <c:formatCode>0.00%</c:formatCode>
                <c:ptCount val="10"/>
                <c:pt idx="0">
                  <c:v>0.86040466685048023</c:v>
                </c:pt>
                <c:pt idx="1">
                  <c:v>0.81773376950331622</c:v>
                </c:pt>
                <c:pt idx="2">
                  <c:v>0.86859651716791719</c:v>
                </c:pt>
                <c:pt idx="3">
                  <c:v>0.83418045631397075</c:v>
                </c:pt>
                <c:pt idx="4">
                  <c:v>0.79807123467247254</c:v>
                </c:pt>
                <c:pt idx="5">
                  <c:v>0.80232998033525094</c:v>
                </c:pt>
                <c:pt idx="6">
                  <c:v>0.89249800362370968</c:v>
                </c:pt>
                <c:pt idx="7">
                  <c:v>0.99224770781930616</c:v>
                </c:pt>
                <c:pt idx="8">
                  <c:v>0.8419852448021462</c:v>
                </c:pt>
                <c:pt idx="9">
                  <c:v>0.58535286284953403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80000"/>
        <c:axId val="147130624"/>
      </c:barChart>
      <c:catAx>
        <c:axId val="21088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130624"/>
        <c:crossesAt val="1"/>
        <c:auto val="1"/>
        <c:lblAlgn val="ctr"/>
        <c:lblOffset val="100"/>
        <c:noMultiLvlLbl val="0"/>
      </c:catAx>
      <c:valAx>
        <c:axId val="14713062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0880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</c:spPr>
          <c:invertIfNegative val="1"/>
          <c:val>
            <c:numRef>
              <c:f>'Deciles of actuals'!$M$37:$M$46</c:f>
              <c:numCache>
                <c:formatCode>0.00%</c:formatCode>
                <c:ptCount val="10"/>
                <c:pt idx="0">
                  <c:v>1.0043958676243632</c:v>
                </c:pt>
                <c:pt idx="1">
                  <c:v>1.140589023011485</c:v>
                </c:pt>
                <c:pt idx="2">
                  <c:v>1.0133325064631533</c:v>
                </c:pt>
                <c:pt idx="3">
                  <c:v>1.0802452417154047</c:v>
                </c:pt>
                <c:pt idx="4">
                  <c:v>1.0667388167388168</c:v>
                </c:pt>
                <c:pt idx="5">
                  <c:v>1.2033955491918065</c:v>
                </c:pt>
                <c:pt idx="6">
                  <c:v>1.0959629923305889</c:v>
                </c:pt>
                <c:pt idx="7">
                  <c:v>1.04774347953502</c:v>
                </c:pt>
                <c:pt idx="8">
                  <c:v>1.0543036662929874</c:v>
                </c:pt>
                <c:pt idx="9">
                  <c:v>1.2485737670873087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80512"/>
        <c:axId val="147132352"/>
      </c:barChart>
      <c:catAx>
        <c:axId val="210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132352"/>
        <c:crossesAt val="1"/>
        <c:auto val="1"/>
        <c:lblAlgn val="ctr"/>
        <c:lblOffset val="100"/>
        <c:noMultiLvlLbl val="0"/>
      </c:catAx>
      <c:valAx>
        <c:axId val="14713235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0880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</c:spPr>
          <c:invertIfNegative val="1"/>
          <c:val>
            <c:numRef>
              <c:f>'Deciles of actuals'!$M$51:$M$60</c:f>
              <c:numCache>
                <c:formatCode>0.00%</c:formatCode>
                <c:ptCount val="10"/>
                <c:pt idx="0">
                  <c:v>0.93612171633711327</c:v>
                </c:pt>
                <c:pt idx="1">
                  <c:v>0.97172259622796653</c:v>
                </c:pt>
                <c:pt idx="2">
                  <c:v>1.0655542650379879</c:v>
                </c:pt>
                <c:pt idx="3">
                  <c:v>1.0569668685821136</c:v>
                </c:pt>
                <c:pt idx="4">
                  <c:v>0.98248269497000462</c:v>
                </c:pt>
                <c:pt idx="5">
                  <c:v>0.98651143284915843</c:v>
                </c:pt>
                <c:pt idx="6">
                  <c:v>1.1295814890278462</c:v>
                </c:pt>
                <c:pt idx="7">
                  <c:v>1.1253541076487252</c:v>
                </c:pt>
                <c:pt idx="8">
                  <c:v>1.3129653233977188</c:v>
                </c:pt>
                <c:pt idx="9">
                  <c:v>1.0920762366595784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81024"/>
        <c:axId val="147134080"/>
      </c:barChart>
      <c:catAx>
        <c:axId val="21088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134080"/>
        <c:crossesAt val="1"/>
        <c:auto val="1"/>
        <c:lblAlgn val="ctr"/>
        <c:lblOffset val="100"/>
        <c:noMultiLvlLbl val="0"/>
      </c:catAx>
      <c:valAx>
        <c:axId val="14713408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0881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</xdr:colOff>
      <xdr:row>7</xdr:row>
      <xdr:rowOff>180974</xdr:rowOff>
    </xdr:from>
    <xdr:to>
      <xdr:col>21</xdr:col>
      <xdr:colOff>300037</xdr:colOff>
      <xdr:row>18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22</xdr:row>
      <xdr:rowOff>0</xdr:rowOff>
    </xdr:from>
    <xdr:to>
      <xdr:col>21</xdr:col>
      <xdr:colOff>304800</xdr:colOff>
      <xdr:row>31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36</xdr:row>
      <xdr:rowOff>1</xdr:rowOff>
    </xdr:from>
    <xdr:to>
      <xdr:col>21</xdr:col>
      <xdr:colOff>304800</xdr:colOff>
      <xdr:row>46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50</xdr:row>
      <xdr:rowOff>1</xdr:rowOff>
    </xdr:from>
    <xdr:to>
      <xdr:col>21</xdr:col>
      <xdr:colOff>304800</xdr:colOff>
      <xdr:row>60</xdr:row>
      <xdr:rowOff>19051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64</xdr:row>
      <xdr:rowOff>1</xdr:rowOff>
    </xdr:from>
    <xdr:to>
      <xdr:col>21</xdr:col>
      <xdr:colOff>304800</xdr:colOff>
      <xdr:row>74</xdr:row>
      <xdr:rowOff>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0</xdr:rowOff>
    </xdr:from>
    <xdr:to>
      <xdr:col>21</xdr:col>
      <xdr:colOff>295275</xdr:colOff>
      <xdr:row>18</xdr:row>
      <xdr:rowOff>57151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22</xdr:row>
      <xdr:rowOff>0</xdr:rowOff>
    </xdr:from>
    <xdr:to>
      <xdr:col>21</xdr:col>
      <xdr:colOff>295275</xdr:colOff>
      <xdr:row>32</xdr:row>
      <xdr:rowOff>57151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36</xdr:row>
      <xdr:rowOff>0</xdr:rowOff>
    </xdr:from>
    <xdr:to>
      <xdr:col>21</xdr:col>
      <xdr:colOff>295275</xdr:colOff>
      <xdr:row>46</xdr:row>
      <xdr:rowOff>57151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50</xdr:row>
      <xdr:rowOff>0</xdr:rowOff>
    </xdr:from>
    <xdr:to>
      <xdr:col>21</xdr:col>
      <xdr:colOff>295275</xdr:colOff>
      <xdr:row>60</xdr:row>
      <xdr:rowOff>57151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21</xdr:col>
      <xdr:colOff>295275</xdr:colOff>
      <xdr:row>73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77</xdr:row>
      <xdr:rowOff>0</xdr:rowOff>
    </xdr:from>
    <xdr:to>
      <xdr:col>21</xdr:col>
      <xdr:colOff>295275</xdr:colOff>
      <xdr:row>87</xdr:row>
      <xdr:rowOff>57151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0</xdr:rowOff>
    </xdr:from>
    <xdr:to>
      <xdr:col>21</xdr:col>
      <xdr:colOff>295275</xdr:colOff>
      <xdr:row>18</xdr:row>
      <xdr:rowOff>57151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22</xdr:row>
      <xdr:rowOff>0</xdr:rowOff>
    </xdr:from>
    <xdr:to>
      <xdr:col>21</xdr:col>
      <xdr:colOff>295275</xdr:colOff>
      <xdr:row>32</xdr:row>
      <xdr:rowOff>57151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36</xdr:row>
      <xdr:rowOff>0</xdr:rowOff>
    </xdr:from>
    <xdr:to>
      <xdr:col>21</xdr:col>
      <xdr:colOff>295275</xdr:colOff>
      <xdr:row>46</xdr:row>
      <xdr:rowOff>57151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50</xdr:row>
      <xdr:rowOff>0</xdr:rowOff>
    </xdr:from>
    <xdr:to>
      <xdr:col>21</xdr:col>
      <xdr:colOff>295275</xdr:colOff>
      <xdr:row>60</xdr:row>
      <xdr:rowOff>57151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21</xdr:col>
      <xdr:colOff>295275</xdr:colOff>
      <xdr:row>73</xdr:row>
      <xdr:rowOff>57151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123825</xdr:colOff>
      <xdr:row>8</xdr:row>
      <xdr:rowOff>0</xdr:rowOff>
    </xdr:from>
    <xdr:to>
      <xdr:col>20</xdr:col>
      <xdr:colOff>419100</xdr:colOff>
      <xdr:row>18</xdr:row>
      <xdr:rowOff>57151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219075</xdr:colOff>
      <xdr:row>22</xdr:row>
      <xdr:rowOff>9525</xdr:rowOff>
    </xdr:from>
    <xdr:to>
      <xdr:col>20</xdr:col>
      <xdr:colOff>514350</xdr:colOff>
      <xdr:row>32</xdr:row>
      <xdr:rowOff>66676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171450</xdr:colOff>
      <xdr:row>35</xdr:row>
      <xdr:rowOff>180975</xdr:rowOff>
    </xdr:from>
    <xdr:to>
      <xdr:col>20</xdr:col>
      <xdr:colOff>466725</xdr:colOff>
      <xdr:row>46</xdr:row>
      <xdr:rowOff>47626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209550</xdr:colOff>
      <xdr:row>50</xdr:row>
      <xdr:rowOff>19050</xdr:rowOff>
    </xdr:from>
    <xdr:to>
      <xdr:col>20</xdr:col>
      <xdr:colOff>504825</xdr:colOff>
      <xdr:row>60</xdr:row>
      <xdr:rowOff>76201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161925</xdr:colOff>
      <xdr:row>64</xdr:row>
      <xdr:rowOff>9525</xdr:rowOff>
    </xdr:from>
    <xdr:to>
      <xdr:col>20</xdr:col>
      <xdr:colOff>457200</xdr:colOff>
      <xdr:row>74</xdr:row>
      <xdr:rowOff>66676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D10" sqref="D10"/>
    </sheetView>
  </sheetViews>
  <sheetFormatPr defaultRowHeight="15" x14ac:dyDescent="0.25"/>
  <sheetData>
    <row r="1" spans="1:10" x14ac:dyDescent="0.25">
      <c r="A1" s="19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x14ac:dyDescent="0.25">
      <c r="A2" s="19"/>
      <c r="B2" s="15"/>
      <c r="C2" s="15"/>
      <c r="D2" s="15"/>
      <c r="E2" s="15"/>
      <c r="F2" s="15"/>
      <c r="G2" s="15"/>
      <c r="H2" s="15"/>
      <c r="I2" s="15"/>
      <c r="J2" s="15"/>
    </row>
    <row r="3" spans="1:10" x14ac:dyDescent="0.25">
      <c r="A3" s="11" t="s">
        <v>1</v>
      </c>
      <c r="B3" s="12"/>
      <c r="C3" s="12"/>
      <c r="D3" s="12"/>
      <c r="E3" s="12"/>
      <c r="F3" s="12"/>
      <c r="G3" s="12"/>
      <c r="H3" s="12"/>
      <c r="I3" s="12"/>
      <c r="J3" s="12"/>
    </row>
    <row r="4" spans="1:10" x14ac:dyDescent="0.25">
      <c r="A4" s="16" t="s">
        <v>2</v>
      </c>
      <c r="B4" s="14"/>
      <c r="C4" s="14"/>
      <c r="D4" s="14"/>
      <c r="E4" s="14"/>
      <c r="F4" s="14"/>
      <c r="G4" s="14"/>
      <c r="H4" s="14"/>
      <c r="I4" s="14"/>
      <c r="J4" s="14"/>
    </row>
    <row r="5" spans="1:10" x14ac:dyDescent="0.25">
      <c r="A5" s="17" t="s">
        <v>3</v>
      </c>
      <c r="B5" s="18"/>
      <c r="C5" s="18"/>
      <c r="D5" s="18"/>
      <c r="E5" s="18"/>
      <c r="F5" s="18"/>
      <c r="G5" s="18"/>
      <c r="H5" s="18"/>
      <c r="I5" s="18"/>
      <c r="J5" s="18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74"/>
  <sheetViews>
    <sheetView topLeftCell="A37" workbookViewId="0">
      <selection activeCell="B65" sqref="B65"/>
    </sheetView>
  </sheetViews>
  <sheetFormatPr defaultRowHeight="15" x14ac:dyDescent="0.25"/>
  <cols>
    <col min="8" max="8" width="9.42578125" customWidth="1"/>
    <col min="13" max="13" width="20.28515625" customWidth="1"/>
    <col min="14" max="14" width="8.5703125" customWidth="1"/>
  </cols>
  <sheetData>
    <row r="1" spans="1:22" x14ac:dyDescent="0.25">
      <c r="A1" s="11" t="s">
        <v>13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5"/>
    </row>
    <row r="2" spans="1:22" x14ac:dyDescent="0.25">
      <c r="A2" s="11" t="s">
        <v>14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5"/>
    </row>
    <row r="3" spans="1:22" x14ac:dyDescent="0.25">
      <c r="A3" s="11" t="s">
        <v>17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5"/>
    </row>
    <row r="4" spans="1:22" ht="15.75" thickBot="1" x14ac:dyDescent="0.3"/>
    <row r="5" spans="1:22" ht="15.75" thickBot="1" x14ac:dyDescent="0.3">
      <c r="A5" s="34" t="s">
        <v>22</v>
      </c>
      <c r="B5" s="35"/>
      <c r="C5" s="35"/>
      <c r="D5" s="35"/>
      <c r="E5" s="36"/>
      <c r="G5" s="31" t="s">
        <v>21</v>
      </c>
      <c r="H5" s="32"/>
      <c r="I5" s="32"/>
      <c r="J5" s="32"/>
      <c r="K5" s="33"/>
      <c r="M5" s="34" t="s">
        <v>27</v>
      </c>
      <c r="N5" s="35"/>
      <c r="O5" s="35"/>
      <c r="P5" s="35"/>
      <c r="Q5" s="35"/>
      <c r="R5" s="35"/>
      <c r="S5" s="35"/>
      <c r="T5" s="35"/>
      <c r="U5" s="35"/>
      <c r="V5" s="36"/>
    </row>
    <row r="6" spans="1:22" x14ac:dyDescent="0.25">
      <c r="A6" t="s">
        <v>15</v>
      </c>
      <c r="D6" t="s">
        <v>16</v>
      </c>
    </row>
    <row r="7" spans="1:22" x14ac:dyDescent="0.25">
      <c r="B7" s="37" t="s">
        <v>4</v>
      </c>
      <c r="C7" s="37"/>
      <c r="D7" s="37" t="s">
        <v>5</v>
      </c>
      <c r="E7" s="37"/>
      <c r="G7" s="2" t="s">
        <v>5</v>
      </c>
      <c r="H7" s="2" t="s">
        <v>4</v>
      </c>
      <c r="M7" s="2" t="s">
        <v>23</v>
      </c>
    </row>
    <row r="8" spans="1:22" x14ac:dyDescent="0.25">
      <c r="A8" s="1" t="s">
        <v>12</v>
      </c>
      <c r="B8" s="2" t="s">
        <v>6</v>
      </c>
      <c r="C8" s="3" t="s">
        <v>7</v>
      </c>
      <c r="D8" s="2" t="s">
        <v>6</v>
      </c>
      <c r="E8" s="3" t="s">
        <v>7</v>
      </c>
      <c r="G8" t="s">
        <v>8</v>
      </c>
      <c r="H8" t="s">
        <v>8</v>
      </c>
      <c r="I8" t="s">
        <v>9</v>
      </c>
      <c r="J8" t="s">
        <v>10</v>
      </c>
      <c r="K8" t="s">
        <v>11</v>
      </c>
    </row>
    <row r="9" spans="1:22" x14ac:dyDescent="0.25">
      <c r="A9" s="10">
        <v>0</v>
      </c>
      <c r="B9" s="5">
        <v>27</v>
      </c>
      <c r="C9" s="4">
        <f>B9/SUM(B$9:B$18)</f>
        <v>1.3965035688424537E-3</v>
      </c>
      <c r="D9" s="6">
        <v>16941</v>
      </c>
      <c r="E9" s="4">
        <f>D9/SUM(D$9:D$18)</f>
        <v>0.10004783586981557</v>
      </c>
      <c r="G9" s="7">
        <f>SQRT(E9*(1-E9)/D9)</f>
        <v>2.3053880679075344E-3</v>
      </c>
      <c r="H9" s="7">
        <f t="shared" ref="H9:H18" si="0">SQRT((C9*(1-C9)/B9))</f>
        <v>7.1868020669183337E-3</v>
      </c>
      <c r="I9" s="8">
        <f t="shared" ref="I9:I18" si="1">(E9-C9)/SQRT(POWER(G9,2)+POWER(H9,2))</f>
        <v>13.070708823334471</v>
      </c>
      <c r="J9" s="8">
        <f>NORMDIST(I9,0,1,TRUE)</f>
        <v>1</v>
      </c>
      <c r="K9" s="9" t="str">
        <f>IF(OR(J9&lt;0.1,J9&gt;0.9),"Yes","No")</f>
        <v>Yes</v>
      </c>
      <c r="M9" s="13">
        <f>C9/E9</f>
        <v>1.395835858618286E-2</v>
      </c>
    </row>
    <row r="10" spans="1:22" x14ac:dyDescent="0.25">
      <c r="A10" s="10">
        <v>1</v>
      </c>
      <c r="B10" s="5">
        <v>2833</v>
      </c>
      <c r="C10" s="4">
        <f t="shared" ref="C10:C18" si="2">B10/SUM(B$9:B$18)</f>
        <v>0.14652943001965449</v>
      </c>
      <c r="D10" s="6">
        <v>17176</v>
      </c>
      <c r="E10" s="4">
        <f t="shared" ref="E10:E18" si="3">D10/SUM(D$9:D$18)</f>
        <v>0.10143566666076101</v>
      </c>
      <c r="G10" s="7">
        <f t="shared" ref="G10:G15" si="4">SQRT(E10*(1-E10)/D10)</f>
        <v>2.303609793949724E-3</v>
      </c>
      <c r="H10" s="7">
        <f t="shared" si="0"/>
        <v>6.6440580439845196E-3</v>
      </c>
      <c r="I10" s="8">
        <f t="shared" si="1"/>
        <v>-6.4125798040642978</v>
      </c>
      <c r="J10" s="8">
        <f t="shared" ref="J10:J18" si="5">NORMDIST(I10,0,1,TRUE)</f>
        <v>7.1538741815840286E-11</v>
      </c>
      <c r="K10" s="9" t="str">
        <f t="shared" ref="K10:K18" si="6">IF(OR(J10&lt;0.1,J10&gt;0.9),"Yes","No")</f>
        <v>Yes</v>
      </c>
      <c r="M10" s="13">
        <f t="shared" ref="M10:M18" si="7">C10/E10</f>
        <v>1.4445553013389656</v>
      </c>
    </row>
    <row r="11" spans="1:22" x14ac:dyDescent="0.25">
      <c r="A11" s="10">
        <v>2</v>
      </c>
      <c r="B11" s="5">
        <v>2573</v>
      </c>
      <c r="C11" s="4">
        <f t="shared" si="2"/>
        <v>0.13308161787524569</v>
      </c>
      <c r="D11" s="6">
        <v>16656</v>
      </c>
      <c r="E11" s="4">
        <f t="shared" si="3"/>
        <v>9.8364721931860466E-2</v>
      </c>
      <c r="G11" s="7">
        <f t="shared" si="4"/>
        <v>2.3075428592461591E-3</v>
      </c>
      <c r="H11" s="7">
        <f t="shared" si="0"/>
        <v>6.6961974132707797E-3</v>
      </c>
      <c r="I11" s="8">
        <f t="shared" si="1"/>
        <v>-4.9016874321042332</v>
      </c>
      <c r="J11" s="8">
        <f t="shared" si="5"/>
        <v>4.7508466573897915E-7</v>
      </c>
      <c r="K11" s="9" t="str">
        <f t="shared" si="6"/>
        <v>Yes</v>
      </c>
      <c r="M11" s="13">
        <f t="shared" si="7"/>
        <v>1.3529405183235756</v>
      </c>
    </row>
    <row r="12" spans="1:22" x14ac:dyDescent="0.25">
      <c r="A12" s="10">
        <v>3</v>
      </c>
      <c r="B12" s="5">
        <v>3054</v>
      </c>
      <c r="C12" s="4">
        <f t="shared" si="2"/>
        <v>0.15796007034240198</v>
      </c>
      <c r="D12" s="6">
        <v>16945</v>
      </c>
      <c r="E12" s="4">
        <f t="shared" si="3"/>
        <v>0.10007145852157634</v>
      </c>
      <c r="G12" s="7">
        <f t="shared" si="4"/>
        <v>2.3053578108899672E-3</v>
      </c>
      <c r="H12" s="7">
        <f t="shared" si="0"/>
        <v>6.5994157061080297E-3</v>
      </c>
      <c r="I12" s="8">
        <f t="shared" si="1"/>
        <v>-8.2810510847080696</v>
      </c>
      <c r="J12" s="8">
        <f t="shared" si="5"/>
        <v>6.1046398139026214E-17</v>
      </c>
      <c r="K12" s="9" t="str">
        <f t="shared" si="6"/>
        <v>Yes</v>
      </c>
      <c r="M12" s="13">
        <f t="shared" si="7"/>
        <v>1.5784727501332891</v>
      </c>
    </row>
    <row r="13" spans="1:22" x14ac:dyDescent="0.25">
      <c r="A13" s="10">
        <v>4</v>
      </c>
      <c r="B13" s="5">
        <v>2835</v>
      </c>
      <c r="C13" s="4">
        <f t="shared" si="2"/>
        <v>0.14663287472845765</v>
      </c>
      <c r="D13" s="6">
        <v>17434</v>
      </c>
      <c r="E13" s="4">
        <f t="shared" si="3"/>
        <v>0.10295932769933089</v>
      </c>
      <c r="G13" s="7">
        <f t="shared" si="4"/>
        <v>2.3016558939711624E-3</v>
      </c>
      <c r="H13" s="7">
        <f t="shared" si="0"/>
        <v>6.6436553860014227E-3</v>
      </c>
      <c r="I13" s="8">
        <f t="shared" si="1"/>
        <v>-6.2115185177016272</v>
      </c>
      <c r="J13" s="8">
        <f t="shared" si="5"/>
        <v>2.6237502832254303E-10</v>
      </c>
      <c r="K13" s="9" t="str">
        <f t="shared" si="6"/>
        <v>Yes</v>
      </c>
      <c r="M13" s="13">
        <f t="shared" si="7"/>
        <v>1.4241825194961</v>
      </c>
    </row>
    <row r="14" spans="1:22" x14ac:dyDescent="0.25">
      <c r="A14" s="10">
        <v>5</v>
      </c>
      <c r="B14" s="5">
        <v>1204</v>
      </c>
      <c r="C14" s="4">
        <f t="shared" si="2"/>
        <v>6.2273714699493124E-2</v>
      </c>
      <c r="D14" s="6">
        <v>16412</v>
      </c>
      <c r="E14" s="4">
        <f t="shared" si="3"/>
        <v>9.6923740174453279E-2</v>
      </c>
      <c r="G14" s="7">
        <f t="shared" si="4"/>
        <v>2.3093860655637793E-3</v>
      </c>
      <c r="H14" s="7">
        <f t="shared" si="0"/>
        <v>6.9642954604168519E-3</v>
      </c>
      <c r="I14" s="8">
        <f t="shared" si="1"/>
        <v>4.7225059026323573</v>
      </c>
      <c r="J14" s="8">
        <f t="shared" si="5"/>
        <v>0.9999988352183683</v>
      </c>
      <c r="K14" s="9" t="str">
        <f t="shared" si="6"/>
        <v>Yes</v>
      </c>
      <c r="M14" s="13">
        <f t="shared" si="7"/>
        <v>0.64250218354560518</v>
      </c>
    </row>
    <row r="15" spans="1:22" x14ac:dyDescent="0.25">
      <c r="A15" s="10">
        <v>6</v>
      </c>
      <c r="B15" s="5">
        <v>1702</v>
      </c>
      <c r="C15" s="4">
        <f t="shared" si="2"/>
        <v>8.8031447191476153E-2</v>
      </c>
      <c r="D15" s="6">
        <v>16960</v>
      </c>
      <c r="E15" s="4">
        <f t="shared" si="3"/>
        <v>0.10016004346567924</v>
      </c>
      <c r="G15" s="7">
        <f t="shared" si="4"/>
        <v>2.3052443435371303E-3</v>
      </c>
      <c r="H15" s="7">
        <f t="shared" si="0"/>
        <v>6.8679808307428704E-3</v>
      </c>
      <c r="I15" s="8">
        <f t="shared" si="1"/>
        <v>1.6741714144020334</v>
      </c>
      <c r="J15" s="8">
        <f t="shared" si="5"/>
        <v>0.9529515421258965</v>
      </c>
      <c r="K15" s="9" t="str">
        <f t="shared" si="6"/>
        <v>Yes</v>
      </c>
      <c r="M15" s="13">
        <f t="shared" si="7"/>
        <v>0.87890783735173739</v>
      </c>
    </row>
    <row r="16" spans="1:22" x14ac:dyDescent="0.25">
      <c r="A16" s="10">
        <v>7</v>
      </c>
      <c r="B16" s="5">
        <v>1702</v>
      </c>
      <c r="C16" s="4">
        <f t="shared" si="2"/>
        <v>8.8031447191476153E-2</v>
      </c>
      <c r="D16" s="6">
        <v>17387</v>
      </c>
      <c r="E16" s="4">
        <f t="shared" si="3"/>
        <v>0.10268176154114179</v>
      </c>
      <c r="G16" s="7">
        <f t="shared" ref="G16:G18" si="8">SQRT(E16*(1-E16)/D16)</f>
        <v>2.3020119605306265E-3</v>
      </c>
      <c r="H16" s="7">
        <f t="shared" si="0"/>
        <v>6.8679808307428704E-3</v>
      </c>
      <c r="I16" s="8">
        <f t="shared" si="1"/>
        <v>2.0225438735666699</v>
      </c>
      <c r="J16" s="8">
        <f t="shared" si="5"/>
        <v>0.97843990207165532</v>
      </c>
      <c r="K16" s="9" t="str">
        <f t="shared" si="6"/>
        <v>Yes</v>
      </c>
      <c r="M16" s="13">
        <f t="shared" si="7"/>
        <v>0.857323110455252</v>
      </c>
    </row>
    <row r="17" spans="1:13" x14ac:dyDescent="0.25">
      <c r="A17" s="10">
        <v>8</v>
      </c>
      <c r="B17" s="5">
        <v>1702</v>
      </c>
      <c r="C17" s="4">
        <f t="shared" si="2"/>
        <v>8.8031447191476153E-2</v>
      </c>
      <c r="D17" s="6">
        <v>17825</v>
      </c>
      <c r="E17" s="4">
        <f t="shared" si="3"/>
        <v>0.10526844190894649</v>
      </c>
      <c r="G17" s="7">
        <f t="shared" si="8"/>
        <v>2.2986915852370865E-3</v>
      </c>
      <c r="H17" s="7">
        <f t="shared" si="0"/>
        <v>6.8679808307428704E-3</v>
      </c>
      <c r="I17" s="8">
        <f t="shared" si="1"/>
        <v>2.3799935906750473</v>
      </c>
      <c r="J17" s="8">
        <f t="shared" si="5"/>
        <v>0.99134353041197654</v>
      </c>
      <c r="K17" s="9" t="str">
        <f t="shared" si="6"/>
        <v>Yes</v>
      </c>
      <c r="M17" s="13">
        <f t="shared" si="7"/>
        <v>0.83625676978880592</v>
      </c>
    </row>
    <row r="18" spans="1:13" x14ac:dyDescent="0.25">
      <c r="A18" s="10">
        <v>9</v>
      </c>
      <c r="B18" s="5">
        <v>1702</v>
      </c>
      <c r="C18" s="4">
        <f t="shared" si="2"/>
        <v>8.8031447191476153E-2</v>
      </c>
      <c r="D18" s="6">
        <v>15593</v>
      </c>
      <c r="E18" s="4">
        <f t="shared" si="3"/>
        <v>9.2087002226434927E-2</v>
      </c>
      <c r="G18" s="7">
        <f t="shared" si="8"/>
        <v>2.3155621658403369E-3</v>
      </c>
      <c r="H18" s="7">
        <f t="shared" si="0"/>
        <v>6.8679808307428704E-3</v>
      </c>
      <c r="I18" s="8">
        <f t="shared" si="1"/>
        <v>0.55955465273842842</v>
      </c>
      <c r="J18" s="8">
        <f t="shared" si="5"/>
        <v>0.71210837840689234</v>
      </c>
      <c r="K18" s="9" t="str">
        <f t="shared" si="6"/>
        <v>No</v>
      </c>
      <c r="M18" s="13">
        <f t="shared" si="7"/>
        <v>0.9559595280885953</v>
      </c>
    </row>
    <row r="20" spans="1:13" x14ac:dyDescent="0.25">
      <c r="A20" t="s">
        <v>25</v>
      </c>
      <c r="D20" t="s">
        <v>16</v>
      </c>
    </row>
    <row r="21" spans="1:13" x14ac:dyDescent="0.25">
      <c r="B21" s="37" t="s">
        <v>4</v>
      </c>
      <c r="C21" s="37"/>
      <c r="D21" s="37" t="s">
        <v>5</v>
      </c>
      <c r="E21" s="37"/>
      <c r="G21" s="2" t="s">
        <v>5</v>
      </c>
      <c r="H21" s="2" t="s">
        <v>4</v>
      </c>
    </row>
    <row r="22" spans="1:13" x14ac:dyDescent="0.25">
      <c r="A22" s="1" t="s">
        <v>12</v>
      </c>
      <c r="B22" s="2" t="s">
        <v>6</v>
      </c>
      <c r="C22" s="3" t="s">
        <v>7</v>
      </c>
      <c r="D22" s="2" t="s">
        <v>6</v>
      </c>
      <c r="E22" s="3" t="s">
        <v>7</v>
      </c>
      <c r="G22" t="s">
        <v>8</v>
      </c>
      <c r="H22" t="s">
        <v>8</v>
      </c>
      <c r="I22" t="s">
        <v>9</v>
      </c>
      <c r="J22" t="s">
        <v>10</v>
      </c>
      <c r="K22" t="s">
        <v>11</v>
      </c>
    </row>
    <row r="23" spans="1:13" x14ac:dyDescent="0.25">
      <c r="A23" s="10">
        <v>0</v>
      </c>
      <c r="B23" s="5">
        <v>454</v>
      </c>
      <c r="C23" s="4">
        <f>B23/SUM(B$23:B$32)</f>
        <v>0.12029676735559089</v>
      </c>
      <c r="D23" s="6">
        <v>16941</v>
      </c>
      <c r="E23" s="4">
        <f>D23/SUM(D$23:D$32)</f>
        <v>0.10004783586981557</v>
      </c>
      <c r="G23" s="7">
        <f>SQRT(E23*(1-E23)/D23)</f>
        <v>2.3053880679075344E-3</v>
      </c>
      <c r="H23" s="7">
        <f t="shared" ref="H23:H32" si="9">SQRT((C23*(1-C23)/B23))</f>
        <v>1.5267472486367709E-2</v>
      </c>
      <c r="I23" s="8">
        <f t="shared" ref="I23:I32" si="10">(E23-C23)/SQRT(POWER(G23,2)+POWER(H23,2))</f>
        <v>-1.3114127269127329</v>
      </c>
      <c r="J23" s="8">
        <f>NORMDIST(I23,0,1,TRUE)</f>
        <v>9.4859180673583232E-2</v>
      </c>
      <c r="K23" s="9" t="str">
        <f t="shared" ref="K23:K32" si="11">IF(OR(J23&lt;0.1,J23&gt;0.9),"Yes","No")</f>
        <v>Yes</v>
      </c>
      <c r="M23" s="13">
        <f>C23/E23</f>
        <v>1.2023924986455847</v>
      </c>
    </row>
    <row r="24" spans="1:13" x14ac:dyDescent="0.25">
      <c r="A24" s="10">
        <v>1</v>
      </c>
      <c r="B24" s="5">
        <v>420</v>
      </c>
      <c r="C24" s="4">
        <f t="shared" ref="C24:C32" si="12">B24/SUM(B$23:B$32)</f>
        <v>0.11128775834658187</v>
      </c>
      <c r="D24" s="6">
        <v>17176</v>
      </c>
      <c r="E24" s="4">
        <f t="shared" ref="E24:E32" si="13">D24/SUM(D$23:D$32)</f>
        <v>0.10143566666076101</v>
      </c>
      <c r="G24" s="7">
        <f t="shared" ref="G24:G32" si="14">SQRT(E24*(1-E24)/D24)</f>
        <v>2.303609793949724E-3</v>
      </c>
      <c r="H24" s="7">
        <f t="shared" si="9"/>
        <v>1.5345450170185754E-2</v>
      </c>
      <c r="I24" s="8">
        <f t="shared" si="10"/>
        <v>-0.63490640651551822</v>
      </c>
      <c r="J24" s="8">
        <f t="shared" ref="J24:J32" si="15">NORMDIST(I24,0,1,TRUE)</f>
        <v>0.26274472924629333</v>
      </c>
      <c r="K24" s="9" t="str">
        <f t="shared" si="11"/>
        <v>No</v>
      </c>
      <c r="M24" s="13">
        <f t="shared" ref="M24:M32" si="16">C24/E24</f>
        <v>1.0971265040212135</v>
      </c>
    </row>
    <row r="25" spans="1:13" x14ac:dyDescent="0.25">
      <c r="A25" s="10">
        <v>2</v>
      </c>
      <c r="B25" s="5">
        <v>470</v>
      </c>
      <c r="C25" s="4">
        <f t="shared" si="12"/>
        <v>0.12453630100688924</v>
      </c>
      <c r="D25" s="6">
        <v>16656</v>
      </c>
      <c r="E25" s="4">
        <f t="shared" si="13"/>
        <v>9.8364721931860466E-2</v>
      </c>
      <c r="G25" s="7">
        <f t="shared" si="14"/>
        <v>2.3075428592461591E-3</v>
      </c>
      <c r="H25" s="7">
        <f t="shared" si="9"/>
        <v>1.523063896470579E-2</v>
      </c>
      <c r="I25" s="8">
        <f t="shared" si="10"/>
        <v>-1.6989621184848398</v>
      </c>
      <c r="J25" s="8">
        <f t="shared" si="15"/>
        <v>4.4663160703650381E-2</v>
      </c>
      <c r="K25" s="9" t="str">
        <f t="shared" si="11"/>
        <v>Yes</v>
      </c>
      <c r="M25" s="13">
        <f t="shared" si="16"/>
        <v>1.2660667214934886</v>
      </c>
    </row>
    <row r="26" spans="1:13" x14ac:dyDescent="0.25">
      <c r="A26" s="10">
        <v>3</v>
      </c>
      <c r="B26" s="5">
        <v>425</v>
      </c>
      <c r="C26" s="4">
        <f t="shared" si="12"/>
        <v>0.11261261261261261</v>
      </c>
      <c r="D26" s="6">
        <v>16945</v>
      </c>
      <c r="E26" s="4">
        <f t="shared" si="13"/>
        <v>0.10007145852157634</v>
      </c>
      <c r="G26" s="7">
        <f t="shared" si="14"/>
        <v>2.3053578108899672E-3</v>
      </c>
      <c r="H26" s="7">
        <f t="shared" si="9"/>
        <v>1.5334007733153457E-2</v>
      </c>
      <c r="I26" s="8">
        <f t="shared" si="10"/>
        <v>-0.8087760891529554</v>
      </c>
      <c r="J26" s="8">
        <f t="shared" si="15"/>
        <v>0.20932197609040762</v>
      </c>
      <c r="K26" s="9" t="str">
        <f t="shared" si="11"/>
        <v>No</v>
      </c>
      <c r="M26" s="13">
        <f t="shared" si="16"/>
        <v>1.1253219876707632</v>
      </c>
    </row>
    <row r="27" spans="1:13" x14ac:dyDescent="0.25">
      <c r="A27" s="10">
        <v>4</v>
      </c>
      <c r="B27" s="5">
        <v>477</v>
      </c>
      <c r="C27" s="4">
        <f t="shared" si="12"/>
        <v>0.12639109697933226</v>
      </c>
      <c r="D27" s="6">
        <v>17434</v>
      </c>
      <c r="E27" s="4">
        <f t="shared" si="13"/>
        <v>0.10295932769933089</v>
      </c>
      <c r="G27" s="7">
        <f t="shared" si="14"/>
        <v>2.3016558939711624E-3</v>
      </c>
      <c r="H27" s="7">
        <f t="shared" si="9"/>
        <v>1.5214496258564485E-2</v>
      </c>
      <c r="I27" s="8">
        <f t="shared" si="10"/>
        <v>-1.5227686775058578</v>
      </c>
      <c r="J27" s="8">
        <f t="shared" si="15"/>
        <v>6.3908294484675263E-2</v>
      </c>
      <c r="K27" s="9" t="str">
        <f t="shared" si="11"/>
        <v>Yes</v>
      </c>
      <c r="M27" s="13">
        <f t="shared" si="16"/>
        <v>1.2275827727666258</v>
      </c>
    </row>
    <row r="28" spans="1:13" x14ac:dyDescent="0.25">
      <c r="A28" s="10">
        <v>5</v>
      </c>
      <c r="B28" s="5">
        <v>379</v>
      </c>
      <c r="C28" s="4">
        <f t="shared" si="12"/>
        <v>0.10042395336512984</v>
      </c>
      <c r="D28" s="6">
        <v>16412</v>
      </c>
      <c r="E28" s="4">
        <f t="shared" si="13"/>
        <v>9.6923740174453279E-2</v>
      </c>
      <c r="G28" s="7">
        <f t="shared" si="14"/>
        <v>2.3093860655637793E-3</v>
      </c>
      <c r="H28" s="7">
        <f t="shared" si="9"/>
        <v>1.5438958274464457E-2</v>
      </c>
      <c r="I28" s="8">
        <f t="shared" si="10"/>
        <v>-0.22421850789305664</v>
      </c>
      <c r="J28" s="8">
        <f t="shared" si="15"/>
        <v>0.41129364142763442</v>
      </c>
      <c r="K28" s="9" t="str">
        <f t="shared" si="11"/>
        <v>No</v>
      </c>
      <c r="M28" s="13">
        <f t="shared" si="16"/>
        <v>1.0361130635732434</v>
      </c>
    </row>
    <row r="29" spans="1:13" x14ac:dyDescent="0.25">
      <c r="A29" s="10">
        <v>6</v>
      </c>
      <c r="B29" s="5">
        <v>352</v>
      </c>
      <c r="C29" s="4">
        <f t="shared" si="12"/>
        <v>9.326974032856386E-2</v>
      </c>
      <c r="D29" s="6">
        <v>16960</v>
      </c>
      <c r="E29" s="4">
        <f t="shared" si="13"/>
        <v>0.10016004346567924</v>
      </c>
      <c r="G29" s="7">
        <f t="shared" si="14"/>
        <v>2.3052443435371303E-3</v>
      </c>
      <c r="H29" s="7">
        <f t="shared" si="9"/>
        <v>1.5500228725182476E-2</v>
      </c>
      <c r="I29" s="8">
        <f t="shared" si="10"/>
        <v>0.43969302430573265</v>
      </c>
      <c r="J29" s="8">
        <f t="shared" si="15"/>
        <v>0.66992027222626904</v>
      </c>
      <c r="K29" s="9" t="str">
        <f t="shared" si="11"/>
        <v>No</v>
      </c>
      <c r="M29" s="13">
        <f t="shared" si="16"/>
        <v>0.9312070672226056</v>
      </c>
    </row>
    <row r="30" spans="1:13" x14ac:dyDescent="0.25">
      <c r="A30" s="10">
        <v>7</v>
      </c>
      <c r="B30" s="5">
        <v>315</v>
      </c>
      <c r="C30" s="4">
        <f t="shared" si="12"/>
        <v>8.3465818759936403E-2</v>
      </c>
      <c r="D30" s="6">
        <v>17387</v>
      </c>
      <c r="E30" s="4">
        <f t="shared" si="13"/>
        <v>0.10268176154114179</v>
      </c>
      <c r="G30" s="7">
        <f t="shared" si="14"/>
        <v>2.3020119605306265E-3</v>
      </c>
      <c r="H30" s="7">
        <f t="shared" si="9"/>
        <v>1.5583800691608491E-2</v>
      </c>
      <c r="I30" s="8">
        <f t="shared" si="10"/>
        <v>1.2198346532268587</v>
      </c>
      <c r="J30" s="8">
        <f t="shared" si="15"/>
        <v>0.88873621904149858</v>
      </c>
      <c r="K30" s="9" t="str">
        <f t="shared" si="11"/>
        <v>No</v>
      </c>
      <c r="M30" s="13">
        <f t="shared" si="16"/>
        <v>0.81285924108824248</v>
      </c>
    </row>
    <row r="31" spans="1:13" x14ac:dyDescent="0.25">
      <c r="A31" s="10">
        <v>8</v>
      </c>
      <c r="B31" s="5">
        <v>262</v>
      </c>
      <c r="C31" s="4">
        <f t="shared" si="12"/>
        <v>6.9422363540010593E-2</v>
      </c>
      <c r="D31" s="6">
        <v>17825</v>
      </c>
      <c r="E31" s="4">
        <f t="shared" si="13"/>
        <v>0.10526844190894649</v>
      </c>
      <c r="G31" s="7">
        <f t="shared" si="14"/>
        <v>2.2986915852370865E-3</v>
      </c>
      <c r="H31" s="7">
        <f t="shared" si="9"/>
        <v>1.5702737032357236E-2</v>
      </c>
      <c r="I31" s="8">
        <f t="shared" si="10"/>
        <v>2.2587184946175554</v>
      </c>
      <c r="J31" s="8">
        <f t="shared" si="15"/>
        <v>0.98804954936107747</v>
      </c>
      <c r="K31" s="9" t="str">
        <f t="shared" si="11"/>
        <v>Yes</v>
      </c>
      <c r="M31" s="13">
        <f t="shared" si="16"/>
        <v>0.65947934899671545</v>
      </c>
    </row>
    <row r="32" spans="1:13" x14ac:dyDescent="0.25">
      <c r="A32" s="10">
        <v>9</v>
      </c>
      <c r="B32" s="5">
        <v>220</v>
      </c>
      <c r="C32" s="4">
        <f t="shared" si="12"/>
        <v>5.8293587705352409E-2</v>
      </c>
      <c r="D32" s="6">
        <v>15593</v>
      </c>
      <c r="E32" s="4">
        <f t="shared" si="13"/>
        <v>9.2087002226434927E-2</v>
      </c>
      <c r="G32" s="7">
        <f t="shared" si="14"/>
        <v>2.3155621658403369E-3</v>
      </c>
      <c r="H32" s="7">
        <f t="shared" si="9"/>
        <v>1.579635247566389E-2</v>
      </c>
      <c r="I32" s="8">
        <f t="shared" si="10"/>
        <v>2.1166964955673331</v>
      </c>
      <c r="J32" s="8">
        <f t="shared" si="15"/>
        <v>0.98285719277053452</v>
      </c>
      <c r="K32" s="9" t="str">
        <f t="shared" si="11"/>
        <v>Yes</v>
      </c>
      <c r="M32" s="13">
        <f t="shared" si="16"/>
        <v>0.63302731434359127</v>
      </c>
    </row>
    <row r="34" spans="1:13" x14ac:dyDescent="0.25">
      <c r="A34" t="s">
        <v>18</v>
      </c>
      <c r="D34" t="s">
        <v>16</v>
      </c>
    </row>
    <row r="35" spans="1:13" x14ac:dyDescent="0.25">
      <c r="B35" s="37" t="s">
        <v>4</v>
      </c>
      <c r="C35" s="37"/>
      <c r="D35" s="37" t="s">
        <v>5</v>
      </c>
      <c r="E35" s="37"/>
      <c r="G35" s="2" t="s">
        <v>5</v>
      </c>
      <c r="H35" s="2" t="s">
        <v>4</v>
      </c>
    </row>
    <row r="36" spans="1:13" x14ac:dyDescent="0.25">
      <c r="A36" s="1" t="s">
        <v>12</v>
      </c>
      <c r="B36" s="2" t="s">
        <v>6</v>
      </c>
      <c r="C36" s="3" t="s">
        <v>7</v>
      </c>
      <c r="D36" s="2" t="s">
        <v>6</v>
      </c>
      <c r="E36" s="3" t="s">
        <v>7</v>
      </c>
      <c r="G36" t="s">
        <v>8</v>
      </c>
      <c r="H36" t="s">
        <v>8</v>
      </c>
      <c r="I36" t="s">
        <v>9</v>
      </c>
      <c r="J36" t="s">
        <v>10</v>
      </c>
      <c r="K36" t="s">
        <v>11</v>
      </c>
    </row>
    <row r="37" spans="1:13" x14ac:dyDescent="0.25">
      <c r="A37" s="10">
        <v>0</v>
      </c>
      <c r="B37" s="5">
        <v>286</v>
      </c>
      <c r="C37" s="4">
        <f>B37/SUM(B$37:B$46)</f>
        <v>0.16389684813753583</v>
      </c>
      <c r="D37" s="6">
        <v>16941</v>
      </c>
      <c r="E37" s="4">
        <f>D37/SUM(D$37:D$46)</f>
        <v>0.10004783586981557</v>
      </c>
      <c r="G37" s="7">
        <f>SQRT(E37*(1-E37)/D37)</f>
        <v>2.3053880679075344E-3</v>
      </c>
      <c r="H37" s="7">
        <f t="shared" ref="H37:H46" si="17">SQRT((C37*(1-C37)/B37))</f>
        <v>2.1889317197460494E-2</v>
      </c>
      <c r="I37" s="8">
        <f t="shared" ref="I37:I46" si="18">(E37-C37)/SQRT(POWER(G37,2)+POWER(H37,2))</f>
        <v>-2.900858572125582</v>
      </c>
      <c r="J37" s="8">
        <f>NORMDIST(I37,0,1,TRUE)</f>
        <v>1.8607089797560107E-3</v>
      </c>
      <c r="K37" s="9" t="str">
        <f t="shared" ref="K37:K46" si="19">IF(OR(J37&lt;0.1,J37&gt;0.9),"Yes","No")</f>
        <v>Yes</v>
      </c>
      <c r="M37" s="13">
        <f>C37/E37</f>
        <v>1.6381848414072844</v>
      </c>
    </row>
    <row r="38" spans="1:13" x14ac:dyDescent="0.25">
      <c r="A38" s="10">
        <v>1</v>
      </c>
      <c r="B38" s="5">
        <v>221</v>
      </c>
      <c r="C38" s="4">
        <f t="shared" ref="C38:C46" si="20">B38/SUM(B$37:B$46)</f>
        <v>0.12664756446991404</v>
      </c>
      <c r="D38" s="6">
        <v>17176</v>
      </c>
      <c r="E38" s="4">
        <f t="shared" ref="E38:E46" si="21">D38/SUM(D$37:D$46)</f>
        <v>0.10143566666076101</v>
      </c>
      <c r="G38" s="7">
        <f t="shared" ref="G38:G46" si="22">SQRT(E38*(1-E38)/D38)</f>
        <v>2.303609793949724E-3</v>
      </c>
      <c r="H38" s="7">
        <f t="shared" si="17"/>
        <v>2.2371600339189841E-2</v>
      </c>
      <c r="I38" s="8">
        <f t="shared" si="18"/>
        <v>-1.1210325446892742</v>
      </c>
      <c r="J38" s="8">
        <f t="shared" ref="J38:J46" si="23">NORMDIST(I38,0,1,TRUE)</f>
        <v>0.13113700482829524</v>
      </c>
      <c r="K38" s="9" t="str">
        <f t="shared" si="19"/>
        <v>No</v>
      </c>
      <c r="M38" s="13">
        <f t="shared" ref="M38:M46" si="24">C38/E38</f>
        <v>1.2485506197092497</v>
      </c>
    </row>
    <row r="39" spans="1:13" x14ac:dyDescent="0.25">
      <c r="A39" s="10">
        <v>2</v>
      </c>
      <c r="B39" s="5">
        <v>194</v>
      </c>
      <c r="C39" s="4">
        <f t="shared" si="20"/>
        <v>0.11117478510028653</v>
      </c>
      <c r="D39" s="6">
        <v>16656</v>
      </c>
      <c r="E39" s="4">
        <f t="shared" si="21"/>
        <v>9.8364721931860466E-2</v>
      </c>
      <c r="G39" s="7">
        <f t="shared" si="22"/>
        <v>2.3075428592461591E-3</v>
      </c>
      <c r="H39" s="7">
        <f t="shared" si="17"/>
        <v>2.2568903916922883E-2</v>
      </c>
      <c r="I39" s="8">
        <f t="shared" si="18"/>
        <v>-0.56465418336703832</v>
      </c>
      <c r="J39" s="8">
        <f t="shared" si="23"/>
        <v>0.28615450164592399</v>
      </c>
      <c r="K39" s="9" t="str">
        <f t="shared" si="19"/>
        <v>No</v>
      </c>
      <c r="M39" s="13">
        <f t="shared" si="24"/>
        <v>1.1302302585402508</v>
      </c>
    </row>
    <row r="40" spans="1:13" x14ac:dyDescent="0.25">
      <c r="A40" s="10">
        <v>3</v>
      </c>
      <c r="B40" s="5">
        <v>219</v>
      </c>
      <c r="C40" s="4">
        <f t="shared" si="20"/>
        <v>0.12550143266475644</v>
      </c>
      <c r="D40" s="6">
        <v>16945</v>
      </c>
      <c r="E40" s="4">
        <f t="shared" si="21"/>
        <v>0.10007145852157634</v>
      </c>
      <c r="G40" s="7">
        <f t="shared" si="22"/>
        <v>2.3053578108899672E-3</v>
      </c>
      <c r="H40" s="7">
        <f t="shared" si="17"/>
        <v>2.2386275054011015E-2</v>
      </c>
      <c r="I40" s="8">
        <f t="shared" si="18"/>
        <v>-1.1299867459657942</v>
      </c>
      <c r="J40" s="8">
        <f t="shared" si="23"/>
        <v>0.12924090469443841</v>
      </c>
      <c r="K40" s="9" t="str">
        <f t="shared" si="19"/>
        <v>No</v>
      </c>
      <c r="M40" s="13">
        <f t="shared" si="24"/>
        <v>1.2541181523570695</v>
      </c>
    </row>
    <row r="41" spans="1:13" x14ac:dyDescent="0.25">
      <c r="A41" s="10">
        <v>4</v>
      </c>
      <c r="B41" s="5">
        <v>188</v>
      </c>
      <c r="C41" s="4">
        <f t="shared" si="20"/>
        <v>0.10773638968481375</v>
      </c>
      <c r="D41" s="6">
        <v>17434</v>
      </c>
      <c r="E41" s="4">
        <f t="shared" si="21"/>
        <v>0.10295932769933089</v>
      </c>
      <c r="G41" s="7">
        <f t="shared" si="22"/>
        <v>2.3016558939711624E-3</v>
      </c>
      <c r="H41" s="7">
        <f t="shared" si="17"/>
        <v>2.2612515366130494E-2</v>
      </c>
      <c r="I41" s="8">
        <f t="shared" si="18"/>
        <v>-0.21017149335373603</v>
      </c>
      <c r="J41" s="8">
        <f t="shared" si="23"/>
        <v>0.41676691383460374</v>
      </c>
      <c r="K41" s="9" t="str">
        <f t="shared" si="19"/>
        <v>No</v>
      </c>
      <c r="M41" s="13">
        <f t="shared" si="24"/>
        <v>1.0463975638946785</v>
      </c>
    </row>
    <row r="42" spans="1:13" x14ac:dyDescent="0.25">
      <c r="A42" s="10">
        <v>5</v>
      </c>
      <c r="B42" s="5">
        <v>163</v>
      </c>
      <c r="C42" s="4">
        <f t="shared" si="20"/>
        <v>9.3409742120343836E-2</v>
      </c>
      <c r="D42" s="6">
        <v>16412</v>
      </c>
      <c r="E42" s="4">
        <f t="shared" si="21"/>
        <v>9.6923740174453279E-2</v>
      </c>
      <c r="G42" s="7">
        <f t="shared" si="22"/>
        <v>2.3093860655637793E-3</v>
      </c>
      <c r="H42" s="7">
        <f t="shared" si="17"/>
        <v>2.2793331577480046E-2</v>
      </c>
      <c r="I42" s="8">
        <f t="shared" si="18"/>
        <v>0.15338255245689114</v>
      </c>
      <c r="J42" s="8">
        <f t="shared" si="23"/>
        <v>0.56095169840147852</v>
      </c>
      <c r="K42" s="9" t="str">
        <f t="shared" si="19"/>
        <v>No</v>
      </c>
      <c r="M42" s="13">
        <f t="shared" si="24"/>
        <v>0.96374471261855366</v>
      </c>
    </row>
    <row r="43" spans="1:13" x14ac:dyDescent="0.25">
      <c r="A43" s="10">
        <v>6</v>
      </c>
      <c r="B43" s="5">
        <v>153</v>
      </c>
      <c r="C43" s="4">
        <f t="shared" si="20"/>
        <v>8.7679083094555868E-2</v>
      </c>
      <c r="D43" s="6">
        <v>16960</v>
      </c>
      <c r="E43" s="4">
        <f t="shared" si="21"/>
        <v>0.10016004346567924</v>
      </c>
      <c r="G43" s="7">
        <f t="shared" si="22"/>
        <v>2.3052443435371303E-3</v>
      </c>
      <c r="H43" s="7">
        <f t="shared" si="17"/>
        <v>2.2865257700011462E-2</v>
      </c>
      <c r="I43" s="8">
        <f t="shared" si="18"/>
        <v>0.54309508738806977</v>
      </c>
      <c r="J43" s="8">
        <f t="shared" si="23"/>
        <v>0.70646783256075474</v>
      </c>
      <c r="K43" s="9" t="str">
        <f t="shared" si="19"/>
        <v>No</v>
      </c>
      <c r="M43" s="13">
        <f t="shared" si="24"/>
        <v>0.87538982672865873</v>
      </c>
    </row>
    <row r="44" spans="1:13" x14ac:dyDescent="0.25">
      <c r="A44" s="10">
        <v>7</v>
      </c>
      <c r="B44" s="5">
        <v>148</v>
      </c>
      <c r="C44" s="4">
        <f t="shared" si="20"/>
        <v>8.4813753581661891E-2</v>
      </c>
      <c r="D44" s="6">
        <v>17387</v>
      </c>
      <c r="E44" s="4">
        <f t="shared" si="21"/>
        <v>0.10268176154114179</v>
      </c>
      <c r="G44" s="7">
        <f t="shared" si="22"/>
        <v>2.3020119605306265E-3</v>
      </c>
      <c r="H44" s="7">
        <f t="shared" si="17"/>
        <v>2.2901136048926175E-2</v>
      </c>
      <c r="I44" s="8">
        <f t="shared" si="18"/>
        <v>0.77631151165991763</v>
      </c>
      <c r="J44" s="8">
        <f t="shared" si="23"/>
        <v>0.78121746115000334</v>
      </c>
      <c r="K44" s="9" t="str">
        <f t="shared" si="19"/>
        <v>No</v>
      </c>
      <c r="M44" s="13">
        <f t="shared" si="24"/>
        <v>0.82598654628338575</v>
      </c>
    </row>
    <row r="45" spans="1:13" x14ac:dyDescent="0.25">
      <c r="A45" s="10">
        <v>8</v>
      </c>
      <c r="B45" s="5">
        <v>104</v>
      </c>
      <c r="C45" s="4">
        <f t="shared" si="20"/>
        <v>5.9598853868194843E-2</v>
      </c>
      <c r="D45" s="6">
        <v>17825</v>
      </c>
      <c r="E45" s="4">
        <f t="shared" si="21"/>
        <v>0.10526844190894649</v>
      </c>
      <c r="G45" s="7">
        <f t="shared" si="22"/>
        <v>2.2986915852370865E-3</v>
      </c>
      <c r="H45" s="7">
        <f t="shared" si="17"/>
        <v>2.3214474613786926E-2</v>
      </c>
      <c r="I45" s="8">
        <f t="shared" si="18"/>
        <v>1.9577151219438953</v>
      </c>
      <c r="J45" s="8">
        <f t="shared" si="23"/>
        <v>0.97486827509149243</v>
      </c>
      <c r="K45" s="9" t="str">
        <f t="shared" si="19"/>
        <v>Yes</v>
      </c>
      <c r="M45" s="13">
        <f t="shared" si="24"/>
        <v>0.5661606915370303</v>
      </c>
    </row>
    <row r="46" spans="1:13" x14ac:dyDescent="0.25">
      <c r="A46" s="10">
        <v>9</v>
      </c>
      <c r="B46" s="5">
        <v>69</v>
      </c>
      <c r="C46" s="4">
        <f t="shared" si="20"/>
        <v>3.9541547277936961E-2</v>
      </c>
      <c r="D46" s="6">
        <v>15593</v>
      </c>
      <c r="E46" s="4">
        <f t="shared" si="21"/>
        <v>9.2087002226434927E-2</v>
      </c>
      <c r="G46" s="7">
        <f t="shared" si="22"/>
        <v>2.3155621658403369E-3</v>
      </c>
      <c r="H46" s="7">
        <f t="shared" si="17"/>
        <v>2.3460732940353834E-2</v>
      </c>
      <c r="I46" s="8">
        <f t="shared" si="18"/>
        <v>2.2288890925518308</v>
      </c>
      <c r="J46" s="8">
        <f t="shared" si="23"/>
        <v>0.98708935748147009</v>
      </c>
      <c r="K46" s="9" t="str">
        <f t="shared" si="19"/>
        <v>Yes</v>
      </c>
      <c r="M46" s="13">
        <f t="shared" si="24"/>
        <v>0.42939335977847676</v>
      </c>
    </row>
    <row r="48" spans="1:13" x14ac:dyDescent="0.25">
      <c r="A48" t="s">
        <v>19</v>
      </c>
      <c r="D48" t="s">
        <v>16</v>
      </c>
    </row>
    <row r="49" spans="1:15" x14ac:dyDescent="0.25">
      <c r="B49" s="37" t="s">
        <v>4</v>
      </c>
      <c r="C49" s="37"/>
      <c r="D49" s="37" t="s">
        <v>5</v>
      </c>
      <c r="E49" s="37"/>
      <c r="G49" s="2" t="s">
        <v>5</v>
      </c>
      <c r="H49" s="2" t="s">
        <v>4</v>
      </c>
    </row>
    <row r="50" spans="1:15" x14ac:dyDescent="0.25">
      <c r="A50" s="1" t="s">
        <v>12</v>
      </c>
      <c r="B50" s="2" t="s">
        <v>6</v>
      </c>
      <c r="C50" s="3" t="s">
        <v>7</v>
      </c>
      <c r="D50" s="2" t="s">
        <v>6</v>
      </c>
      <c r="E50" s="3" t="s">
        <v>7</v>
      </c>
      <c r="G50" t="s">
        <v>8</v>
      </c>
      <c r="H50" t="s">
        <v>8</v>
      </c>
      <c r="I50" t="s">
        <v>9</v>
      </c>
      <c r="J50" t="s">
        <v>10</v>
      </c>
      <c r="K50" t="s">
        <v>11</v>
      </c>
    </row>
    <row r="51" spans="1:15" x14ac:dyDescent="0.25">
      <c r="A51" s="10">
        <v>0</v>
      </c>
      <c r="B51" s="5">
        <v>2383</v>
      </c>
      <c r="C51" s="4">
        <f>B51/SUM(B$51:B$60)</f>
        <v>0.20138595453393054</v>
      </c>
      <c r="D51" s="6">
        <v>16941</v>
      </c>
      <c r="E51" s="4">
        <f>D51/SUM(D$51:D$60)</f>
        <v>0.10004783586981557</v>
      </c>
      <c r="G51" s="7">
        <f>SQRT(E51*(1-E51)/D51)</f>
        <v>2.3053880679075344E-3</v>
      </c>
      <c r="H51" s="7">
        <f t="shared" ref="H51:H60" si="25">SQRT((C51*(1-C51)/B51))</f>
        <v>8.2152548361461939E-3</v>
      </c>
      <c r="I51" s="8">
        <f t="shared" ref="I51:I60" si="26">(E51-C51)/SQRT(POWER(G51,2)+POWER(H51,2))</f>
        <v>-11.876584409383785</v>
      </c>
      <c r="J51" s="8">
        <f>NORMDIST(I51,0,1,TRUE)</f>
        <v>7.8318918872891499E-33</v>
      </c>
      <c r="K51" s="9" t="str">
        <f t="shared" ref="K51:K60" si="27">IF(OR(J51&lt;0.1,J51&gt;0.9),"Yes","No")</f>
        <v>Yes</v>
      </c>
      <c r="M51" s="13">
        <f>C51/E51</f>
        <v>2.012896658714121</v>
      </c>
    </row>
    <row r="52" spans="1:15" x14ac:dyDescent="0.25">
      <c r="A52" s="10">
        <v>1</v>
      </c>
      <c r="B52" s="5">
        <v>1831</v>
      </c>
      <c r="C52" s="4">
        <f t="shared" ref="C52:C60" si="28">B52/SUM(B$51:B$60)</f>
        <v>0.154736753147976</v>
      </c>
      <c r="D52" s="6">
        <v>17176</v>
      </c>
      <c r="E52" s="4">
        <f t="shared" ref="E52:E60" si="29">D52/SUM(D$51:D$60)</f>
        <v>0.10143566666076101</v>
      </c>
      <c r="G52" s="7">
        <f t="shared" ref="G52:G60" si="30">SQRT(E52*(1-E52)/D52)</f>
        <v>2.303609793949724E-3</v>
      </c>
      <c r="H52" s="7">
        <f t="shared" si="25"/>
        <v>8.4517873320417471E-3</v>
      </c>
      <c r="I52" s="8">
        <f t="shared" si="26"/>
        <v>-6.0845304399802229</v>
      </c>
      <c r="J52" s="8">
        <f t="shared" ref="J52:J60" si="31">NORMDIST(I52,0,1,TRUE)</f>
        <v>5.8416602442918203E-10</v>
      </c>
      <c r="K52" s="9" t="str">
        <f t="shared" si="27"/>
        <v>Yes</v>
      </c>
      <c r="M52" s="13">
        <f t="shared" ref="M52:M60" si="32">C52/E52</f>
        <v>1.5254669116088511</v>
      </c>
    </row>
    <row r="53" spans="1:15" x14ac:dyDescent="0.25">
      <c r="A53" s="10">
        <v>2</v>
      </c>
      <c r="B53" s="5">
        <v>1506</v>
      </c>
      <c r="C53" s="4">
        <f t="shared" si="28"/>
        <v>0.12727119073776727</v>
      </c>
      <c r="D53" s="6">
        <v>16656</v>
      </c>
      <c r="E53" s="4">
        <f t="shared" si="29"/>
        <v>9.8364721931860466E-2</v>
      </c>
      <c r="G53" s="7">
        <f t="shared" si="30"/>
        <v>2.3075428592461591E-3</v>
      </c>
      <c r="H53" s="7">
        <f t="shared" si="25"/>
        <v>8.5880037221838183E-3</v>
      </c>
      <c r="I53" s="8">
        <f t="shared" si="26"/>
        <v>-3.2506159364907514</v>
      </c>
      <c r="J53" s="8">
        <f t="shared" si="31"/>
        <v>5.7577652778096299E-4</v>
      </c>
      <c r="K53" s="9" t="str">
        <f t="shared" si="27"/>
        <v>Yes</v>
      </c>
      <c r="M53" s="13">
        <f t="shared" si="32"/>
        <v>1.2938702843681191</v>
      </c>
    </row>
    <row r="54" spans="1:15" x14ac:dyDescent="0.25">
      <c r="A54" s="10">
        <v>3</v>
      </c>
      <c r="B54" s="5">
        <v>1271</v>
      </c>
      <c r="C54" s="4">
        <f t="shared" si="28"/>
        <v>0.10741147637961633</v>
      </c>
      <c r="D54" s="6">
        <v>16945</v>
      </c>
      <c r="E54" s="4">
        <f t="shared" si="29"/>
        <v>0.10007145852157634</v>
      </c>
      <c r="G54" s="7">
        <f t="shared" si="30"/>
        <v>2.3053578108899672E-3</v>
      </c>
      <c r="H54" s="7">
        <f t="shared" si="25"/>
        <v>8.6851678699744247E-3</v>
      </c>
      <c r="I54" s="8">
        <f t="shared" si="26"/>
        <v>-0.81683514351594111</v>
      </c>
      <c r="J54" s="8">
        <f t="shared" si="31"/>
        <v>0.20701132281344872</v>
      </c>
      <c r="K54" s="9" t="str">
        <f t="shared" si="27"/>
        <v>No</v>
      </c>
      <c r="M54" s="13">
        <f t="shared" si="32"/>
        <v>1.0733477653516703</v>
      </c>
    </row>
    <row r="55" spans="1:15" x14ac:dyDescent="0.25">
      <c r="A55" s="10">
        <v>4</v>
      </c>
      <c r="B55" s="5">
        <v>1132</v>
      </c>
      <c r="C55" s="4">
        <f t="shared" si="28"/>
        <v>9.5664666610327048E-2</v>
      </c>
      <c r="D55" s="6">
        <v>17434</v>
      </c>
      <c r="E55" s="4">
        <f t="shared" si="29"/>
        <v>0.10295932769933089</v>
      </c>
      <c r="G55" s="7">
        <f t="shared" si="30"/>
        <v>2.3016558939711624E-3</v>
      </c>
      <c r="H55" s="7">
        <f t="shared" si="25"/>
        <v>8.7421311499535203E-3</v>
      </c>
      <c r="I55" s="8">
        <f t="shared" si="26"/>
        <v>0.80692720712055876</v>
      </c>
      <c r="J55" s="8">
        <f t="shared" si="31"/>
        <v>0.79014578859978846</v>
      </c>
      <c r="K55" s="9" t="str">
        <f t="shared" si="27"/>
        <v>No</v>
      </c>
      <c r="M55" s="13">
        <f t="shared" si="32"/>
        <v>0.9291500706929029</v>
      </c>
    </row>
    <row r="56" spans="1:15" x14ac:dyDescent="0.25">
      <c r="A56" s="10">
        <v>5</v>
      </c>
      <c r="B56" s="5">
        <v>941</v>
      </c>
      <c r="C56" s="4">
        <f t="shared" si="28"/>
        <v>7.9523366855404384E-2</v>
      </c>
      <c r="D56" s="6">
        <v>16412</v>
      </c>
      <c r="E56" s="4">
        <f t="shared" si="29"/>
        <v>9.6923740174453279E-2</v>
      </c>
      <c r="G56" s="7">
        <f t="shared" si="30"/>
        <v>2.3093860655637793E-3</v>
      </c>
      <c r="H56" s="7">
        <f t="shared" si="25"/>
        <v>8.8198043611254964E-3</v>
      </c>
      <c r="I56" s="8">
        <f t="shared" si="26"/>
        <v>1.9085345113322467</v>
      </c>
      <c r="J56" s="8">
        <f t="shared" si="31"/>
        <v>0.97183891647386156</v>
      </c>
      <c r="K56" s="9" t="str">
        <f t="shared" si="27"/>
        <v>Yes</v>
      </c>
      <c r="M56" s="13">
        <f t="shared" si="32"/>
        <v>0.82047356728361986</v>
      </c>
    </row>
    <row r="57" spans="1:15" x14ac:dyDescent="0.25">
      <c r="A57" s="10">
        <v>6</v>
      </c>
      <c r="B57" s="5">
        <v>791</v>
      </c>
      <c r="C57" s="4">
        <f t="shared" si="28"/>
        <v>6.684695343530804E-2</v>
      </c>
      <c r="D57" s="6">
        <v>16960</v>
      </c>
      <c r="E57" s="4">
        <f t="shared" si="29"/>
        <v>0.10016004346567924</v>
      </c>
      <c r="G57" s="7">
        <f t="shared" si="30"/>
        <v>2.3052443435371303E-3</v>
      </c>
      <c r="H57" s="7">
        <f t="shared" si="25"/>
        <v>8.8803279978750208E-3</v>
      </c>
      <c r="I57" s="8">
        <f t="shared" si="26"/>
        <v>3.6309892537898021</v>
      </c>
      <c r="J57" s="8">
        <f t="shared" si="31"/>
        <v>0.99985883152918364</v>
      </c>
      <c r="K57" s="9" t="str">
        <f t="shared" si="27"/>
        <v>Yes</v>
      </c>
      <c r="M57" s="13">
        <f t="shared" si="32"/>
        <v>0.66740140201929687</v>
      </c>
    </row>
    <row r="58" spans="1:15" x14ac:dyDescent="0.25">
      <c r="A58" s="10">
        <v>7</v>
      </c>
      <c r="B58" s="5">
        <v>766</v>
      </c>
      <c r="C58" s="4">
        <f t="shared" si="28"/>
        <v>6.4734217865291974E-2</v>
      </c>
      <c r="D58" s="6">
        <v>17387</v>
      </c>
      <c r="E58" s="4">
        <f t="shared" si="29"/>
        <v>0.10268176154114179</v>
      </c>
      <c r="G58" s="7">
        <f t="shared" si="30"/>
        <v>2.3020119605306265E-3</v>
      </c>
      <c r="H58" s="7">
        <f t="shared" si="25"/>
        <v>8.8903752121828588E-3</v>
      </c>
      <c r="I58" s="8">
        <f t="shared" si="26"/>
        <v>4.1321106451471721</v>
      </c>
      <c r="J58" s="8">
        <f t="shared" si="31"/>
        <v>0.99998202763453192</v>
      </c>
      <c r="K58" s="9" t="str">
        <f t="shared" si="27"/>
        <v>Yes</v>
      </c>
      <c r="M58" s="13">
        <f t="shared" si="32"/>
        <v>0.63043540443503909</v>
      </c>
    </row>
    <row r="59" spans="1:15" x14ac:dyDescent="0.25">
      <c r="A59" s="10">
        <v>8</v>
      </c>
      <c r="B59" s="5">
        <v>709</v>
      </c>
      <c r="C59" s="4">
        <f t="shared" si="28"/>
        <v>5.9917180765655373E-2</v>
      </c>
      <c r="D59" s="6">
        <v>17825</v>
      </c>
      <c r="E59" s="4">
        <f t="shared" si="29"/>
        <v>0.10526844190894649</v>
      </c>
      <c r="G59" s="7">
        <f t="shared" si="30"/>
        <v>2.2986915852370865E-3</v>
      </c>
      <c r="H59" s="7">
        <f t="shared" si="25"/>
        <v>8.9132405127593742E-3</v>
      </c>
      <c r="I59" s="8">
        <f t="shared" si="26"/>
        <v>4.9268708358955653</v>
      </c>
      <c r="J59" s="8">
        <f t="shared" si="31"/>
        <v>0.99999958221525098</v>
      </c>
      <c r="K59" s="9" t="str">
        <f t="shared" si="27"/>
        <v>Yes</v>
      </c>
      <c r="M59" s="13">
        <f t="shared" si="32"/>
        <v>0.56918464526606782</v>
      </c>
    </row>
    <row r="60" spans="1:15" x14ac:dyDescent="0.25">
      <c r="A60" s="10">
        <v>9</v>
      </c>
      <c r="B60" s="5">
        <v>503</v>
      </c>
      <c r="C60" s="4">
        <f t="shared" si="28"/>
        <v>4.2508239668723059E-2</v>
      </c>
      <c r="D60" s="6">
        <v>15593</v>
      </c>
      <c r="E60" s="4">
        <f t="shared" si="29"/>
        <v>9.2087002226434927E-2</v>
      </c>
      <c r="G60" s="7">
        <f t="shared" si="30"/>
        <v>2.3155621658403369E-3</v>
      </c>
      <c r="H60" s="7">
        <f t="shared" si="25"/>
        <v>8.9953919315373422E-3</v>
      </c>
      <c r="I60" s="8">
        <f t="shared" si="26"/>
        <v>5.3375674082063478</v>
      </c>
      <c r="J60" s="8">
        <f t="shared" si="31"/>
        <v>0.99999995289905741</v>
      </c>
      <c r="K60" s="9" t="str">
        <f t="shared" si="27"/>
        <v>Yes</v>
      </c>
      <c r="M60" s="13">
        <f t="shared" si="32"/>
        <v>0.46160955010999855</v>
      </c>
    </row>
    <row r="62" spans="1:15" x14ac:dyDescent="0.25">
      <c r="A62" t="s">
        <v>20</v>
      </c>
      <c r="D62" t="s">
        <v>16</v>
      </c>
    </row>
    <row r="63" spans="1:15" x14ac:dyDescent="0.25">
      <c r="B63" s="37" t="s">
        <v>4</v>
      </c>
      <c r="C63" s="37"/>
      <c r="D63" s="37" t="s">
        <v>5</v>
      </c>
      <c r="E63" s="37"/>
      <c r="G63" s="2" t="s">
        <v>5</v>
      </c>
      <c r="H63" s="2" t="s">
        <v>4</v>
      </c>
    </row>
    <row r="64" spans="1:15" x14ac:dyDescent="0.25">
      <c r="A64" s="1" t="s">
        <v>12</v>
      </c>
      <c r="B64" s="2" t="s">
        <v>6</v>
      </c>
      <c r="C64" s="3" t="s">
        <v>7</v>
      </c>
      <c r="D64" s="2" t="s">
        <v>6</v>
      </c>
      <c r="E64" s="3" t="s">
        <v>7</v>
      </c>
      <c r="G64" t="s">
        <v>8</v>
      </c>
      <c r="H64" t="s">
        <v>8</v>
      </c>
      <c r="I64" t="s">
        <v>9</v>
      </c>
      <c r="J64" t="s">
        <v>10</v>
      </c>
      <c r="K64" t="s">
        <v>11</v>
      </c>
      <c r="O64" t="s">
        <v>24</v>
      </c>
    </row>
    <row r="65" spans="1:13" x14ac:dyDescent="0.25">
      <c r="A65" s="10">
        <v>0</v>
      </c>
      <c r="B65" s="5">
        <v>12537</v>
      </c>
      <c r="C65" s="4">
        <f>B65/SUM(B$65:B$74)</f>
        <v>8.8470033660529676E-2</v>
      </c>
      <c r="D65" s="6">
        <v>16941</v>
      </c>
      <c r="E65" s="4">
        <f>D65/SUM(D$65:D$74)</f>
        <v>0.10004783586981557</v>
      </c>
      <c r="G65" s="7">
        <f>SQRT(E65*(1-E65)/D65)</f>
        <v>2.3053880679075344E-3</v>
      </c>
      <c r="H65" s="7">
        <f t="shared" ref="H65:H74" si="33">SQRT((C65*(1-C65)/B65))</f>
        <v>2.5362190401447505E-3</v>
      </c>
      <c r="I65" s="8">
        <f t="shared" ref="I65:I74" si="34">(E65-C65)/SQRT(POWER(G65,2)+POWER(H65,2))</f>
        <v>3.3779915072615507</v>
      </c>
      <c r="J65" s="8">
        <f>NORMDIST(I65,0,1,TRUE)</f>
        <v>0.99963491332153909</v>
      </c>
      <c r="K65" s="9" t="str">
        <f t="shared" ref="K65:K74" si="35">IF(OR(J65&lt;0.1,J65&gt;0.9),"Yes","No")</f>
        <v>Yes</v>
      </c>
      <c r="M65" s="13">
        <f>C65/E65</f>
        <v>0.88427733485058901</v>
      </c>
    </row>
    <row r="66" spans="1:13" x14ac:dyDescent="0.25">
      <c r="A66" s="10">
        <v>1</v>
      </c>
      <c r="B66" s="5">
        <v>13465</v>
      </c>
      <c r="C66" s="4">
        <f t="shared" ref="C66:C74" si="36">B66/SUM(B$65:B$74)</f>
        <v>9.5018665010690923E-2</v>
      </c>
      <c r="D66" s="6">
        <v>17176</v>
      </c>
      <c r="E66" s="4">
        <f t="shared" ref="E66:E74" si="37">D66/SUM(D$65:D$74)</f>
        <v>0.10143566666076101</v>
      </c>
      <c r="G66" s="7">
        <f t="shared" ref="G66:G74" si="38">SQRT(E66*(1-E66)/D66)</f>
        <v>2.303609793949724E-3</v>
      </c>
      <c r="H66" s="7">
        <f t="shared" si="33"/>
        <v>2.5270922412355887E-3</v>
      </c>
      <c r="I66" s="8">
        <f t="shared" si="34"/>
        <v>1.8766040259645496</v>
      </c>
      <c r="J66" s="8">
        <f t="shared" ref="J66:J74" si="39">NORMDIST(I66,0,1,TRUE)</f>
        <v>0.96971380740727331</v>
      </c>
      <c r="K66" s="9" t="str">
        <f t="shared" si="35"/>
        <v>Yes</v>
      </c>
      <c r="M66" s="13">
        <f t="shared" ref="M66:M74" si="40">C66/E66</f>
        <v>0.93673821190005135</v>
      </c>
    </row>
    <row r="67" spans="1:13" x14ac:dyDescent="0.25">
      <c r="A67" s="10">
        <v>2</v>
      </c>
      <c r="B67" s="5">
        <v>13258</v>
      </c>
      <c r="C67" s="4">
        <f t="shared" si="36"/>
        <v>9.3557925043575213E-2</v>
      </c>
      <c r="D67" s="6">
        <v>16656</v>
      </c>
      <c r="E67" s="4">
        <f t="shared" si="37"/>
        <v>9.8364721931860466E-2</v>
      </c>
      <c r="G67" s="7">
        <f t="shared" si="38"/>
        <v>2.3075428592461591E-3</v>
      </c>
      <c r="H67" s="7">
        <f t="shared" si="33"/>
        <v>2.5291309220921748E-3</v>
      </c>
      <c r="I67" s="8">
        <f t="shared" si="34"/>
        <v>1.4040050574542176</v>
      </c>
      <c r="J67" s="8">
        <f t="shared" si="39"/>
        <v>0.9198413282190987</v>
      </c>
      <c r="K67" s="9" t="str">
        <f t="shared" si="35"/>
        <v>Yes</v>
      </c>
      <c r="M67" s="13">
        <f t="shared" si="40"/>
        <v>0.95113291845002079</v>
      </c>
    </row>
    <row r="68" spans="1:13" x14ac:dyDescent="0.25">
      <c r="A68" s="10">
        <v>3</v>
      </c>
      <c r="B68" s="5">
        <v>13814</v>
      </c>
      <c r="C68" s="4">
        <f t="shared" si="36"/>
        <v>9.748145848181837E-2</v>
      </c>
      <c r="D68" s="6">
        <v>16945</v>
      </c>
      <c r="E68" s="4">
        <f t="shared" si="37"/>
        <v>0.10007145852157634</v>
      </c>
      <c r="G68" s="7">
        <f t="shared" si="38"/>
        <v>2.3053578108899672E-3</v>
      </c>
      <c r="H68" s="7">
        <f t="shared" si="33"/>
        <v>2.5236513159575418E-3</v>
      </c>
      <c r="I68" s="8">
        <f t="shared" si="34"/>
        <v>0.75772822358372305</v>
      </c>
      <c r="J68" s="8">
        <f t="shared" si="39"/>
        <v>0.77569315038782538</v>
      </c>
      <c r="K68" s="9" t="str">
        <f t="shared" si="35"/>
        <v>No</v>
      </c>
      <c r="M68" s="13">
        <f t="shared" si="40"/>
        <v>0.97411849414386675</v>
      </c>
    </row>
    <row r="69" spans="1:13" x14ac:dyDescent="0.25">
      <c r="A69" s="10">
        <v>4</v>
      </c>
      <c r="B69" s="5">
        <v>14425</v>
      </c>
      <c r="C69" s="4">
        <f t="shared" si="36"/>
        <v>0.10179311123499565</v>
      </c>
      <c r="D69" s="6">
        <v>17434</v>
      </c>
      <c r="E69" s="4">
        <f t="shared" si="37"/>
        <v>0.10295932769933089</v>
      </c>
      <c r="G69" s="7">
        <f t="shared" si="38"/>
        <v>2.3016558939711624E-3</v>
      </c>
      <c r="H69" s="7">
        <f t="shared" si="33"/>
        <v>2.5176159080894755E-3</v>
      </c>
      <c r="I69" s="8">
        <f t="shared" si="34"/>
        <v>0.34188270447222968</v>
      </c>
      <c r="J69" s="8">
        <f t="shared" si="39"/>
        <v>0.63378041697139398</v>
      </c>
      <c r="K69" s="9" t="str">
        <f t="shared" si="35"/>
        <v>No</v>
      </c>
      <c r="M69" s="13">
        <f t="shared" si="40"/>
        <v>0.98867303730128364</v>
      </c>
    </row>
    <row r="70" spans="1:13" x14ac:dyDescent="0.25">
      <c r="A70" s="10">
        <v>5</v>
      </c>
      <c r="B70" s="5">
        <v>13901</v>
      </c>
      <c r="C70" s="4">
        <f t="shared" si="36"/>
        <v>9.8095392670895995E-2</v>
      </c>
      <c r="D70" s="6">
        <v>16412</v>
      </c>
      <c r="E70" s="4">
        <f t="shared" si="37"/>
        <v>9.6923740174453279E-2</v>
      </c>
      <c r="G70" s="7">
        <f t="shared" si="38"/>
        <v>2.3093860655637793E-3</v>
      </c>
      <c r="H70" s="7">
        <f t="shared" si="33"/>
        <v>2.5227928186923152E-3</v>
      </c>
      <c r="I70" s="8">
        <f t="shared" si="34"/>
        <v>-0.34256871521812771</v>
      </c>
      <c r="J70" s="8">
        <f t="shared" si="39"/>
        <v>0.3659614705319541</v>
      </c>
      <c r="K70" s="9" t="str">
        <f t="shared" si="35"/>
        <v>No</v>
      </c>
      <c r="M70" s="13">
        <f t="shared" si="40"/>
        <v>1.0120883954161679</v>
      </c>
    </row>
    <row r="71" spans="1:13" x14ac:dyDescent="0.25">
      <c r="A71" s="10">
        <v>6</v>
      </c>
      <c r="B71" s="5">
        <v>14709</v>
      </c>
      <c r="C71" s="4">
        <f t="shared" si="36"/>
        <v>0.10379721824301914</v>
      </c>
      <c r="D71" s="6">
        <v>16960</v>
      </c>
      <c r="E71" s="4">
        <f t="shared" si="37"/>
        <v>0.10016004346567924</v>
      </c>
      <c r="G71" s="7">
        <f t="shared" si="38"/>
        <v>2.3052443435371303E-3</v>
      </c>
      <c r="H71" s="7">
        <f t="shared" si="33"/>
        <v>2.5148056483646716E-3</v>
      </c>
      <c r="I71" s="8">
        <f t="shared" si="34"/>
        <v>-1.0661481335745151</v>
      </c>
      <c r="J71" s="8">
        <f t="shared" si="39"/>
        <v>0.14317834193547768</v>
      </c>
      <c r="K71" s="9" t="str">
        <f t="shared" si="35"/>
        <v>No</v>
      </c>
      <c r="M71" s="13">
        <f t="shared" si="40"/>
        <v>1.0363136301811433</v>
      </c>
    </row>
    <row r="72" spans="1:13" x14ac:dyDescent="0.25">
      <c r="A72" s="10">
        <v>7</v>
      </c>
      <c r="B72" s="5">
        <v>15408</v>
      </c>
      <c r="C72" s="4">
        <f t="shared" si="36"/>
        <v>0.10872986190009103</v>
      </c>
      <c r="D72" s="6">
        <v>17387</v>
      </c>
      <c r="E72" s="4">
        <f t="shared" si="37"/>
        <v>0.10268176154114179</v>
      </c>
      <c r="G72" s="7">
        <f t="shared" si="38"/>
        <v>2.3020119605306265E-3</v>
      </c>
      <c r="H72" s="7">
        <f t="shared" si="33"/>
        <v>2.5078754334027622E-3</v>
      </c>
      <c r="I72" s="8">
        <f t="shared" si="34"/>
        <v>-1.7766491053302571</v>
      </c>
      <c r="J72" s="8">
        <f t="shared" si="39"/>
        <v>3.7812995454210213E-2</v>
      </c>
      <c r="K72" s="9" t="str">
        <f t="shared" si="35"/>
        <v>Yes</v>
      </c>
      <c r="M72" s="13">
        <f t="shared" si="40"/>
        <v>1.0589014082751778</v>
      </c>
    </row>
    <row r="73" spans="1:13" x14ac:dyDescent="0.25">
      <c r="A73" s="10">
        <v>8</v>
      </c>
      <c r="B73" s="5">
        <v>16010</v>
      </c>
      <c r="C73" s="4">
        <f t="shared" si="36"/>
        <v>0.11297800421991545</v>
      </c>
      <c r="D73" s="6">
        <v>17825</v>
      </c>
      <c r="E73" s="4">
        <f t="shared" si="37"/>
        <v>0.10526844190894649</v>
      </c>
      <c r="G73" s="7">
        <f t="shared" si="38"/>
        <v>2.2986915852370865E-3</v>
      </c>
      <c r="H73" s="7">
        <f t="shared" si="33"/>
        <v>2.5018915365403295E-3</v>
      </c>
      <c r="I73" s="8">
        <f t="shared" si="34"/>
        <v>-2.26914379407157</v>
      </c>
      <c r="J73" s="8">
        <f t="shared" si="39"/>
        <v>1.162979146146567E-2</v>
      </c>
      <c r="K73" s="9" t="str">
        <f t="shared" si="35"/>
        <v>Yes</v>
      </c>
      <c r="M73" s="13">
        <f t="shared" si="40"/>
        <v>1.0732371655850808</v>
      </c>
    </row>
    <row r="74" spans="1:13" x14ac:dyDescent="0.25">
      <c r="A74" s="10">
        <v>9</v>
      </c>
      <c r="B74" s="5">
        <v>14182</v>
      </c>
      <c r="C74" s="4">
        <f t="shared" si="36"/>
        <v>0.10007832953446852</v>
      </c>
      <c r="D74" s="6">
        <v>15593</v>
      </c>
      <c r="E74" s="4">
        <f t="shared" si="37"/>
        <v>9.2087002226434927E-2</v>
      </c>
      <c r="G74" s="7">
        <f t="shared" si="38"/>
        <v>2.3155621658403369E-3</v>
      </c>
      <c r="H74" s="7">
        <f t="shared" si="33"/>
        <v>2.5200179733682851E-3</v>
      </c>
      <c r="I74" s="8">
        <f t="shared" si="34"/>
        <v>-2.3350569527666107</v>
      </c>
      <c r="J74" s="8">
        <f t="shared" si="39"/>
        <v>9.7702228568956901E-3</v>
      </c>
      <c r="K74" s="9" t="str">
        <f t="shared" si="35"/>
        <v>Yes</v>
      </c>
      <c r="M74" s="13">
        <f t="shared" si="40"/>
        <v>1.0867801873752339</v>
      </c>
    </row>
  </sheetData>
  <mergeCells count="13">
    <mergeCell ref="B63:C63"/>
    <mergeCell ref="D63:E63"/>
    <mergeCell ref="D7:E7"/>
    <mergeCell ref="D21:E21"/>
    <mergeCell ref="D35:E35"/>
    <mergeCell ref="B7:C7"/>
    <mergeCell ref="B21:C21"/>
    <mergeCell ref="B35:C35"/>
    <mergeCell ref="G5:K5"/>
    <mergeCell ref="A5:E5"/>
    <mergeCell ref="M5:V5"/>
    <mergeCell ref="B49:C49"/>
    <mergeCell ref="D49:E49"/>
  </mergeCells>
  <conditionalFormatting sqref="K9">
    <cfRule type="containsText" dxfId="79" priority="21" operator="containsText" text="No">
      <formula>NOT(ISERROR(SEARCH("No",K9)))</formula>
    </cfRule>
    <cfRule type="containsText" dxfId="78" priority="22" operator="containsText" text="Yes">
      <formula>NOT(ISERROR(SEARCH("Yes",K9)))</formula>
    </cfRule>
  </conditionalFormatting>
  <conditionalFormatting sqref="K10:K18">
    <cfRule type="containsText" dxfId="77" priority="19" operator="containsText" text="No">
      <formula>NOT(ISERROR(SEARCH("No",K10)))</formula>
    </cfRule>
    <cfRule type="containsText" dxfId="76" priority="20" operator="containsText" text="Yes">
      <formula>NOT(ISERROR(SEARCH("Yes",K10)))</formula>
    </cfRule>
  </conditionalFormatting>
  <conditionalFormatting sqref="K23:K32">
    <cfRule type="containsText" dxfId="75" priority="17" operator="containsText" text="No">
      <formula>NOT(ISERROR(SEARCH("No",K23)))</formula>
    </cfRule>
    <cfRule type="containsText" dxfId="74" priority="18" operator="containsText" text="Yes">
      <formula>NOT(ISERROR(SEARCH("Yes",K23)))</formula>
    </cfRule>
  </conditionalFormatting>
  <conditionalFormatting sqref="K37:K46">
    <cfRule type="containsText" dxfId="73" priority="15" operator="containsText" text="No">
      <formula>NOT(ISERROR(SEARCH("No",K37)))</formula>
    </cfRule>
    <cfRule type="containsText" dxfId="72" priority="16" operator="containsText" text="Yes">
      <formula>NOT(ISERROR(SEARCH("Yes",K37)))</formula>
    </cfRule>
  </conditionalFormatting>
  <conditionalFormatting sqref="K51:K60">
    <cfRule type="containsText" dxfId="71" priority="13" operator="containsText" text="No">
      <formula>NOT(ISERROR(SEARCH("No",K51)))</formula>
    </cfRule>
    <cfRule type="containsText" dxfId="70" priority="14" operator="containsText" text="Yes">
      <formula>NOT(ISERROR(SEARCH("Yes",K51)))</formula>
    </cfRule>
  </conditionalFormatting>
  <conditionalFormatting sqref="K65:K74">
    <cfRule type="containsText" dxfId="69" priority="11" operator="containsText" text="No">
      <formula>NOT(ISERROR(SEARCH("No",K65)))</formula>
    </cfRule>
    <cfRule type="containsText" dxfId="68" priority="12" operator="containsText" text="Yes">
      <formula>NOT(ISERROR(SEARCH("Yes",K65)))</formula>
    </cfRule>
  </conditionalFormatting>
  <conditionalFormatting sqref="M9:M18">
    <cfRule type="cellIs" dxfId="67" priority="9" operator="lessThan">
      <formula>1</formula>
    </cfRule>
    <cfRule type="cellIs" dxfId="66" priority="10" operator="greaterThanOrEqual">
      <formula>1</formula>
    </cfRule>
  </conditionalFormatting>
  <conditionalFormatting sqref="M23:M32">
    <cfRule type="cellIs" dxfId="65" priority="7" operator="lessThan">
      <formula>1</formula>
    </cfRule>
    <cfRule type="cellIs" dxfId="64" priority="8" operator="greaterThanOrEqual">
      <formula>1</formula>
    </cfRule>
  </conditionalFormatting>
  <conditionalFormatting sqref="M37:M46">
    <cfRule type="cellIs" dxfId="63" priority="5" operator="lessThan">
      <formula>1</formula>
    </cfRule>
    <cfRule type="cellIs" dxfId="62" priority="6" operator="greaterThanOrEqual">
      <formula>1</formula>
    </cfRule>
  </conditionalFormatting>
  <conditionalFormatting sqref="M51:M60">
    <cfRule type="cellIs" dxfId="61" priority="3" operator="lessThan">
      <formula>1</formula>
    </cfRule>
    <cfRule type="cellIs" dxfId="60" priority="4" operator="greaterThanOrEqual">
      <formula>1</formula>
    </cfRule>
  </conditionalFormatting>
  <conditionalFormatting sqref="M65:M74">
    <cfRule type="cellIs" dxfId="59" priority="1" operator="lessThan">
      <formula>1</formula>
    </cfRule>
    <cfRule type="cellIs" dxfId="58" priority="2" operator="greaterThanOrEqual">
      <formula>1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V88"/>
  <sheetViews>
    <sheetView workbookViewId="0">
      <selection activeCell="A76" sqref="A76:E88"/>
    </sheetView>
  </sheetViews>
  <sheetFormatPr defaultRowHeight="15" x14ac:dyDescent="0.25"/>
  <cols>
    <col min="13" max="13" width="20" customWidth="1"/>
  </cols>
  <sheetData>
    <row r="1" spans="1:22" x14ac:dyDescent="0.25">
      <c r="A1" s="16" t="s">
        <v>26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22" x14ac:dyDescent="0.25">
      <c r="A2" s="16" t="s">
        <v>14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22" x14ac:dyDescent="0.25">
      <c r="A3" s="16" t="s">
        <v>17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22" ht="15.75" thickBot="1" x14ac:dyDescent="0.3"/>
    <row r="5" spans="1:22" ht="15.75" thickBot="1" x14ac:dyDescent="0.3">
      <c r="A5" s="34" t="s">
        <v>22</v>
      </c>
      <c r="B5" s="35"/>
      <c r="C5" s="35"/>
      <c r="D5" s="35"/>
      <c r="E5" s="36"/>
      <c r="G5" s="31" t="s">
        <v>21</v>
      </c>
      <c r="H5" s="32"/>
      <c r="I5" s="32"/>
      <c r="J5" s="32"/>
      <c r="K5" s="33"/>
      <c r="M5" s="34" t="s">
        <v>27</v>
      </c>
      <c r="N5" s="35"/>
      <c r="O5" s="35"/>
      <c r="P5" s="35"/>
      <c r="Q5" s="35"/>
      <c r="R5" s="35"/>
      <c r="S5" s="35"/>
      <c r="T5" s="35"/>
      <c r="U5" s="35"/>
      <c r="V5" s="36"/>
    </row>
    <row r="6" spans="1:22" x14ac:dyDescent="0.25">
      <c r="A6" t="s">
        <v>28</v>
      </c>
      <c r="D6" t="s">
        <v>16</v>
      </c>
    </row>
    <row r="7" spans="1:22" ht="18.75" customHeight="1" x14ac:dyDescent="0.25">
      <c r="B7" s="37" t="s">
        <v>4</v>
      </c>
      <c r="C7" s="37"/>
      <c r="D7" s="37" t="s">
        <v>5</v>
      </c>
      <c r="E7" s="37"/>
      <c r="G7" s="2" t="s">
        <v>5</v>
      </c>
      <c r="H7" s="2" t="s">
        <v>4</v>
      </c>
      <c r="M7" s="2" t="s">
        <v>23</v>
      </c>
    </row>
    <row r="8" spans="1:22" x14ac:dyDescent="0.25">
      <c r="A8" s="1" t="s">
        <v>12</v>
      </c>
      <c r="B8" s="2" t="s">
        <v>6</v>
      </c>
      <c r="C8" s="3" t="s">
        <v>7</v>
      </c>
      <c r="D8" s="2" t="s">
        <v>6</v>
      </c>
      <c r="E8" s="3" t="s">
        <v>7</v>
      </c>
      <c r="G8" t="s">
        <v>8</v>
      </c>
      <c r="H8" t="s">
        <v>8</v>
      </c>
      <c r="I8" t="s">
        <v>9</v>
      </c>
      <c r="J8" t="s">
        <v>10</v>
      </c>
      <c r="K8" t="s">
        <v>11</v>
      </c>
    </row>
    <row r="9" spans="1:22" x14ac:dyDescent="0.25">
      <c r="A9" s="10">
        <v>0</v>
      </c>
      <c r="B9" s="5">
        <v>617</v>
      </c>
      <c r="C9" s="4">
        <v>0.7439222042139384</v>
      </c>
      <c r="D9" s="6">
        <v>10952</v>
      </c>
      <c r="E9" s="4">
        <v>0.69667640613586557</v>
      </c>
      <c r="G9" s="7">
        <f>SQRT(E9*(1-E9)/D9)</f>
        <v>4.3926027623184183E-3</v>
      </c>
      <c r="H9" s="7">
        <f t="shared" ref="H9:H18" si="0">SQRT((C9*(1-C9)/B9))</f>
        <v>1.7571431353876933E-2</v>
      </c>
      <c r="I9" s="8">
        <f t="shared" ref="I9:I18" si="1">(E9-C9)/SQRT(POWER(G9,2)+POWER(H9,2))</f>
        <v>-2.6085133475464906</v>
      </c>
      <c r="J9" s="8">
        <f>NORMDIST(I9,0,1,TRUE)</f>
        <v>4.5468232594277538E-3</v>
      </c>
      <c r="K9" s="9" t="str">
        <f>IF(OR(J9&lt;0.1,J9&gt;0.9),"Yes","No")</f>
        <v>Yes</v>
      </c>
      <c r="M9" s="13">
        <f>C9/E9</f>
        <v>1.0678159869660622</v>
      </c>
    </row>
    <row r="10" spans="1:22" x14ac:dyDescent="0.25">
      <c r="A10" s="10">
        <v>1</v>
      </c>
      <c r="B10" s="5">
        <v>562</v>
      </c>
      <c r="C10" s="4">
        <v>0.69395017793594305</v>
      </c>
      <c r="D10" s="6">
        <v>10805</v>
      </c>
      <c r="E10" s="4">
        <v>0.65488199907450251</v>
      </c>
      <c r="G10" s="7">
        <f t="shared" ref="G10:G18" si="2">SQRT(E10*(1-E10)/D10)</f>
        <v>4.5735448991188416E-3</v>
      </c>
      <c r="H10" s="7">
        <f t="shared" si="0"/>
        <v>1.9439811687146074E-2</v>
      </c>
      <c r="I10" s="8">
        <f t="shared" si="1"/>
        <v>-1.9562878036325064</v>
      </c>
      <c r="J10" s="8">
        <f t="shared" ref="J10:J18" si="3">NORMDIST(I10,0,1,TRUE)</f>
        <v>2.521563005901822E-2</v>
      </c>
      <c r="K10" s="9" t="str">
        <f t="shared" ref="K10:K18" si="4">IF(OR(J10&lt;0.1,J10&gt;0.9),"Yes","No")</f>
        <v>Yes</v>
      </c>
      <c r="M10" s="13">
        <f t="shared" ref="M10:M18" si="5">C10/E10</f>
        <v>1.0596568220177875</v>
      </c>
    </row>
    <row r="11" spans="1:22" x14ac:dyDescent="0.25">
      <c r="A11" s="10">
        <v>2</v>
      </c>
      <c r="B11" s="5">
        <v>527</v>
      </c>
      <c r="C11" s="4">
        <v>0.62428842504743831</v>
      </c>
      <c r="D11" s="6">
        <v>11269</v>
      </c>
      <c r="E11" s="4">
        <v>0.61877717632442986</v>
      </c>
      <c r="G11" s="7">
        <f t="shared" si="2"/>
        <v>4.5752402122477527E-3</v>
      </c>
      <c r="H11" s="7">
        <f t="shared" si="0"/>
        <v>2.1096704572789345E-2</v>
      </c>
      <c r="I11" s="8">
        <f t="shared" si="1"/>
        <v>-0.25530263522207736</v>
      </c>
      <c r="J11" s="8">
        <f t="shared" si="3"/>
        <v>0.39924468237926058</v>
      </c>
      <c r="K11" s="9" t="str">
        <f t="shared" si="4"/>
        <v>No</v>
      </c>
      <c r="M11" s="13">
        <f t="shared" si="5"/>
        <v>1.008906677450105</v>
      </c>
    </row>
    <row r="12" spans="1:22" x14ac:dyDescent="0.25">
      <c r="A12" s="10">
        <v>3</v>
      </c>
      <c r="B12" s="5">
        <v>552</v>
      </c>
      <c r="C12" s="4">
        <v>0.61413043478260865</v>
      </c>
      <c r="D12" s="6">
        <v>11401</v>
      </c>
      <c r="E12" s="4">
        <v>0.58758003683887383</v>
      </c>
      <c r="G12" s="7">
        <f t="shared" si="2"/>
        <v>4.6103286218573984E-3</v>
      </c>
      <c r="H12" s="7">
        <f t="shared" si="0"/>
        <v>2.071958412725506E-2</v>
      </c>
      <c r="I12" s="8">
        <f t="shared" si="1"/>
        <v>-1.2508248569931346</v>
      </c>
      <c r="J12" s="8">
        <f t="shared" si="3"/>
        <v>0.10549919195214071</v>
      </c>
      <c r="K12" s="9" t="str">
        <f t="shared" si="4"/>
        <v>No</v>
      </c>
      <c r="M12" s="13">
        <f t="shared" si="5"/>
        <v>1.0451860108906583</v>
      </c>
    </row>
    <row r="13" spans="1:22" x14ac:dyDescent="0.25">
      <c r="A13" s="10">
        <v>4</v>
      </c>
      <c r="B13" s="5">
        <v>581</v>
      </c>
      <c r="C13" s="4">
        <v>0.576592082616179</v>
      </c>
      <c r="D13" s="6">
        <v>11828</v>
      </c>
      <c r="E13" s="4">
        <v>0.54962800135272238</v>
      </c>
      <c r="G13" s="7">
        <f t="shared" si="2"/>
        <v>4.5747193660150218E-3</v>
      </c>
      <c r="H13" s="7">
        <f t="shared" si="0"/>
        <v>2.049867351740961E-2</v>
      </c>
      <c r="I13" s="8">
        <f t="shared" si="1"/>
        <v>-1.2838238656733285</v>
      </c>
      <c r="J13" s="8">
        <f t="shared" si="3"/>
        <v>9.9601795541674573E-2</v>
      </c>
      <c r="K13" s="9" t="str">
        <f t="shared" si="4"/>
        <v>Yes</v>
      </c>
      <c r="M13" s="13">
        <f t="shared" si="5"/>
        <v>1.0490587837539094</v>
      </c>
    </row>
    <row r="14" spans="1:22" x14ac:dyDescent="0.25">
      <c r="A14" s="10">
        <v>5</v>
      </c>
      <c r="B14" s="5">
        <v>523</v>
      </c>
      <c r="C14" s="4">
        <v>0.5621414913957935</v>
      </c>
      <c r="D14" s="6">
        <v>11707</v>
      </c>
      <c r="E14" s="4">
        <v>0.52515588963867776</v>
      </c>
      <c r="G14" s="7">
        <f t="shared" si="2"/>
        <v>4.6152670875335301E-3</v>
      </c>
      <c r="H14" s="7">
        <f t="shared" si="0"/>
        <v>2.1693961899147348E-2</v>
      </c>
      <c r="I14" s="8">
        <f t="shared" si="1"/>
        <v>-1.6675605814176486</v>
      </c>
      <c r="J14" s="8">
        <f t="shared" si="3"/>
        <v>4.770149441213091E-2</v>
      </c>
      <c r="K14" s="9" t="str">
        <f t="shared" si="4"/>
        <v>Yes</v>
      </c>
      <c r="M14" s="13">
        <f t="shared" si="5"/>
        <v>1.0704278529229918</v>
      </c>
    </row>
    <row r="15" spans="1:22" x14ac:dyDescent="0.25">
      <c r="A15" s="10">
        <v>6</v>
      </c>
      <c r="B15" s="5">
        <v>507</v>
      </c>
      <c r="C15" s="4">
        <v>0.52268244575936884</v>
      </c>
      <c r="D15" s="6">
        <v>12058</v>
      </c>
      <c r="E15" s="4">
        <v>0.49411179300049757</v>
      </c>
      <c r="G15" s="7">
        <f t="shared" si="2"/>
        <v>4.5530481972785733E-3</v>
      </c>
      <c r="H15" s="7">
        <f t="shared" si="0"/>
        <v>2.2182918364552242E-2</v>
      </c>
      <c r="I15" s="8">
        <f t="shared" si="1"/>
        <v>-1.2616561950638974</v>
      </c>
      <c r="J15" s="8">
        <f t="shared" si="3"/>
        <v>0.10353626290631433</v>
      </c>
      <c r="K15" s="9" t="str">
        <f t="shared" si="4"/>
        <v>No</v>
      </c>
      <c r="M15" s="13">
        <f t="shared" si="5"/>
        <v>1.0578222442038385</v>
      </c>
    </row>
    <row r="16" spans="1:22" x14ac:dyDescent="0.25">
      <c r="A16" s="10">
        <v>7</v>
      </c>
      <c r="B16" s="5">
        <v>490</v>
      </c>
      <c r="C16" s="4">
        <v>0.46530612244897956</v>
      </c>
      <c r="D16" s="6">
        <v>12712</v>
      </c>
      <c r="E16" s="4">
        <v>0.44430459408432976</v>
      </c>
      <c r="G16" s="7">
        <f t="shared" si="2"/>
        <v>4.4070894256619132E-3</v>
      </c>
      <c r="H16" s="7">
        <f t="shared" si="0"/>
        <v>2.2533255915740055E-2</v>
      </c>
      <c r="I16" s="8">
        <f t="shared" si="1"/>
        <v>-0.91469337372644521</v>
      </c>
      <c r="J16" s="8">
        <f t="shared" si="3"/>
        <v>0.18017631198099213</v>
      </c>
      <c r="K16" s="9" t="str">
        <f t="shared" si="4"/>
        <v>No</v>
      </c>
      <c r="M16" s="13">
        <f t="shared" si="5"/>
        <v>1.0472683124241198</v>
      </c>
    </row>
    <row r="17" spans="1:13" x14ac:dyDescent="0.25">
      <c r="A17" s="10">
        <v>8</v>
      </c>
      <c r="B17" s="5">
        <v>549</v>
      </c>
      <c r="C17" s="4">
        <v>0.38797814207650272</v>
      </c>
      <c r="D17" s="6">
        <v>12554</v>
      </c>
      <c r="E17" s="4">
        <v>0.39310180022303648</v>
      </c>
      <c r="G17" s="7">
        <f t="shared" si="2"/>
        <v>4.3593263120452032E-3</v>
      </c>
      <c r="H17" s="7">
        <f t="shared" si="0"/>
        <v>2.0797011105983046E-2</v>
      </c>
      <c r="I17" s="8">
        <f t="shared" si="1"/>
        <v>0.24112483290643572</v>
      </c>
      <c r="J17" s="8">
        <f t="shared" si="3"/>
        <v>0.59527081668315429</v>
      </c>
      <c r="K17" s="9" t="str">
        <f t="shared" si="4"/>
        <v>No</v>
      </c>
      <c r="M17" s="13">
        <f t="shared" si="5"/>
        <v>0.98696607814152282</v>
      </c>
    </row>
    <row r="18" spans="1:13" x14ac:dyDescent="0.25">
      <c r="A18" s="10">
        <v>9</v>
      </c>
      <c r="B18" s="5">
        <v>634</v>
      </c>
      <c r="C18" s="4">
        <v>0.34542586750788645</v>
      </c>
      <c r="D18" s="6">
        <v>13188</v>
      </c>
      <c r="E18" s="4">
        <v>0.34167424931756141</v>
      </c>
      <c r="G18" s="7">
        <f t="shared" si="2"/>
        <v>4.1298766145728329E-3</v>
      </c>
      <c r="H18" s="7">
        <f t="shared" si="0"/>
        <v>1.8884792571801923E-2</v>
      </c>
      <c r="I18" s="8">
        <f t="shared" si="1"/>
        <v>-0.19407167583759435</v>
      </c>
      <c r="J18" s="8">
        <f t="shared" si="3"/>
        <v>0.42305987968502512</v>
      </c>
      <c r="K18" s="9" t="str">
        <f t="shared" si="4"/>
        <v>No</v>
      </c>
      <c r="M18" s="13">
        <f t="shared" si="5"/>
        <v>1.0109801022401257</v>
      </c>
    </row>
    <row r="20" spans="1:13" x14ac:dyDescent="0.25">
      <c r="A20" t="s">
        <v>29</v>
      </c>
      <c r="D20" t="s">
        <v>16</v>
      </c>
    </row>
    <row r="21" spans="1:13" x14ac:dyDescent="0.25">
      <c r="B21" s="37" t="s">
        <v>4</v>
      </c>
      <c r="C21" s="37"/>
      <c r="D21" s="37" t="s">
        <v>5</v>
      </c>
      <c r="E21" s="37"/>
      <c r="G21" s="2" t="s">
        <v>5</v>
      </c>
      <c r="H21" s="2" t="s">
        <v>4</v>
      </c>
    </row>
    <row r="22" spans="1:13" x14ac:dyDescent="0.25">
      <c r="A22" s="1" t="s">
        <v>12</v>
      </c>
      <c r="B22" s="2" t="s">
        <v>6</v>
      </c>
      <c r="C22" s="3" t="s">
        <v>7</v>
      </c>
      <c r="D22" s="2" t="s">
        <v>6</v>
      </c>
      <c r="E22" s="3" t="s">
        <v>7</v>
      </c>
      <c r="G22" t="s">
        <v>8</v>
      </c>
      <c r="H22" t="s">
        <v>8</v>
      </c>
      <c r="I22" t="s">
        <v>9</v>
      </c>
      <c r="J22" t="s">
        <v>10</v>
      </c>
      <c r="K22" t="s">
        <v>11</v>
      </c>
    </row>
    <row r="23" spans="1:13" x14ac:dyDescent="0.25">
      <c r="A23" s="10">
        <v>0</v>
      </c>
      <c r="B23" s="5">
        <v>347</v>
      </c>
      <c r="C23" s="4">
        <v>0.59942363112391928</v>
      </c>
      <c r="D23" s="6">
        <v>10952</v>
      </c>
      <c r="E23" s="4">
        <v>0.69667640613586557</v>
      </c>
      <c r="G23" s="7">
        <f>SQRT(E23*(1-E23)/D23)</f>
        <v>4.3926027623184183E-3</v>
      </c>
      <c r="H23" s="7">
        <f t="shared" ref="H23:H32" si="6">SQRT((C23*(1-C23)/B23))</f>
        <v>2.6305396690153242E-2</v>
      </c>
      <c r="I23" s="8">
        <f t="shared" ref="I23:I32" si="7">(E23-C23)/SQRT(POWER(G23,2)+POWER(H23,2))</f>
        <v>3.646574632818651</v>
      </c>
      <c r="J23" s="8">
        <f>NORMDIST(I23,0,1,TRUE)</f>
        <v>0.99986712034278757</v>
      </c>
      <c r="K23" s="9" t="str">
        <f t="shared" ref="K23:K32" si="8">IF(OR(J23&lt;0.1,J23&gt;0.9),"Yes","No")</f>
        <v>Yes</v>
      </c>
      <c r="M23" s="13">
        <f>C23/E23</f>
        <v>0.86040466685048023</v>
      </c>
    </row>
    <row r="24" spans="1:13" x14ac:dyDescent="0.25">
      <c r="A24" s="10">
        <v>1</v>
      </c>
      <c r="B24" s="5">
        <v>366</v>
      </c>
      <c r="C24" s="4">
        <v>0.53551912568306015</v>
      </c>
      <c r="D24" s="6">
        <v>10805</v>
      </c>
      <c r="E24" s="4">
        <v>0.65488199907450251</v>
      </c>
      <c r="G24" s="7">
        <f t="shared" ref="G24:G32" si="9">SQRT(E24*(1-E24)/D24)</f>
        <v>4.5735448991188416E-3</v>
      </c>
      <c r="H24" s="7">
        <f t="shared" si="6"/>
        <v>2.6069389945024946E-2</v>
      </c>
      <c r="I24" s="8">
        <f t="shared" si="7"/>
        <v>4.5097842970995847</v>
      </c>
      <c r="J24" s="8">
        <f t="shared" ref="J24:J32" si="10">NORMDIST(I24,0,1,TRUE)</f>
        <v>0.99999675532124366</v>
      </c>
      <c r="K24" s="9" t="str">
        <f t="shared" si="8"/>
        <v>Yes</v>
      </c>
      <c r="M24" s="13">
        <f t="shared" ref="M24:M32" si="11">C24/E24</f>
        <v>0.81773376950331622</v>
      </c>
    </row>
    <row r="25" spans="1:13" x14ac:dyDescent="0.25">
      <c r="A25" s="10">
        <v>2</v>
      </c>
      <c r="B25" s="5">
        <v>387</v>
      </c>
      <c r="C25" s="4">
        <v>0.53746770025839796</v>
      </c>
      <c r="D25" s="6">
        <v>11269</v>
      </c>
      <c r="E25" s="4">
        <v>0.61877717632442986</v>
      </c>
      <c r="G25" s="7">
        <f t="shared" si="9"/>
        <v>4.5752402122477527E-3</v>
      </c>
      <c r="H25" s="7">
        <f t="shared" si="6"/>
        <v>2.5344967312173828E-2</v>
      </c>
      <c r="I25" s="8">
        <f t="shared" si="7"/>
        <v>3.1570837395229145</v>
      </c>
      <c r="J25" s="8">
        <f t="shared" si="10"/>
        <v>0.99920322211936741</v>
      </c>
      <c r="K25" s="9" t="str">
        <f t="shared" si="8"/>
        <v>Yes</v>
      </c>
      <c r="M25" s="13">
        <f t="shared" si="11"/>
        <v>0.86859651716791719</v>
      </c>
    </row>
    <row r="26" spans="1:13" x14ac:dyDescent="0.25">
      <c r="A26" s="10">
        <v>3</v>
      </c>
      <c r="B26" s="5">
        <v>406</v>
      </c>
      <c r="C26" s="4">
        <v>0.49014778325123154</v>
      </c>
      <c r="D26" s="6">
        <v>11401</v>
      </c>
      <c r="E26" s="4">
        <v>0.58758003683887383</v>
      </c>
      <c r="G26" s="7">
        <f t="shared" si="9"/>
        <v>4.6103286218573984E-3</v>
      </c>
      <c r="H26" s="7">
        <f t="shared" si="6"/>
        <v>2.4809765568211125E-2</v>
      </c>
      <c r="I26" s="8">
        <f t="shared" si="7"/>
        <v>3.8610744667275627</v>
      </c>
      <c r="J26" s="8">
        <f t="shared" si="10"/>
        <v>0.99994355525610368</v>
      </c>
      <c r="K26" s="9" t="str">
        <f t="shared" si="8"/>
        <v>Yes</v>
      </c>
      <c r="M26" s="13">
        <f t="shared" si="11"/>
        <v>0.83418045631397075</v>
      </c>
    </row>
    <row r="27" spans="1:13" x14ac:dyDescent="0.25">
      <c r="A27" s="10">
        <v>4</v>
      </c>
      <c r="B27" s="5">
        <v>383</v>
      </c>
      <c r="C27" s="4">
        <v>0.43864229765013057</v>
      </c>
      <c r="D27" s="6">
        <v>11828</v>
      </c>
      <c r="E27" s="4">
        <v>0.54962800135272238</v>
      </c>
      <c r="G27" s="7">
        <f t="shared" si="9"/>
        <v>4.5747193660150218E-3</v>
      </c>
      <c r="H27" s="7">
        <f t="shared" si="6"/>
        <v>2.5355706139728044E-2</v>
      </c>
      <c r="I27" s="8">
        <f t="shared" si="7"/>
        <v>4.3075999861582082</v>
      </c>
      <c r="J27" s="8">
        <f t="shared" si="10"/>
        <v>0.99999174822500847</v>
      </c>
      <c r="K27" s="9" t="str">
        <f t="shared" si="8"/>
        <v>Yes</v>
      </c>
      <c r="M27" s="13">
        <f t="shared" si="11"/>
        <v>0.79807123467247254</v>
      </c>
    </row>
    <row r="28" spans="1:13" x14ac:dyDescent="0.25">
      <c r="A28" s="10">
        <v>5</v>
      </c>
      <c r="B28" s="5">
        <v>356</v>
      </c>
      <c r="C28" s="4">
        <v>0.42134831460674155</v>
      </c>
      <c r="D28" s="6">
        <v>11707</v>
      </c>
      <c r="E28" s="4">
        <v>0.52515588963867776</v>
      </c>
      <c r="G28" s="7">
        <f t="shared" si="9"/>
        <v>4.6152670875335301E-3</v>
      </c>
      <c r="H28" s="7">
        <f t="shared" si="6"/>
        <v>2.6170031341340445E-2</v>
      </c>
      <c r="I28" s="8">
        <f t="shared" si="7"/>
        <v>3.9063759337153408</v>
      </c>
      <c r="J28" s="8">
        <f t="shared" si="10"/>
        <v>0.99995315464349632</v>
      </c>
      <c r="K28" s="9" t="str">
        <f t="shared" si="8"/>
        <v>Yes</v>
      </c>
      <c r="M28" s="13">
        <f t="shared" si="11"/>
        <v>0.80232998033525094</v>
      </c>
    </row>
    <row r="29" spans="1:13" x14ac:dyDescent="0.25">
      <c r="A29" s="10">
        <v>6</v>
      </c>
      <c r="B29" s="5">
        <v>322</v>
      </c>
      <c r="C29" s="4">
        <v>0.44099378881987578</v>
      </c>
      <c r="D29" s="6">
        <v>12058</v>
      </c>
      <c r="E29" s="4">
        <v>0.49411179300049757</v>
      </c>
      <c r="G29" s="7">
        <f t="shared" si="9"/>
        <v>4.5530481972785733E-3</v>
      </c>
      <c r="H29" s="7">
        <f t="shared" si="6"/>
        <v>2.7669200932718959E-2</v>
      </c>
      <c r="I29" s="8">
        <f t="shared" si="7"/>
        <v>1.8942770096840515</v>
      </c>
      <c r="J29" s="8">
        <f t="shared" si="10"/>
        <v>0.97090587452268884</v>
      </c>
      <c r="K29" s="9" t="str">
        <f t="shared" si="8"/>
        <v>Yes</v>
      </c>
      <c r="M29" s="13">
        <f t="shared" si="11"/>
        <v>0.89249800362370968</v>
      </c>
    </row>
    <row r="30" spans="1:13" x14ac:dyDescent="0.25">
      <c r="A30" s="10">
        <v>7</v>
      </c>
      <c r="B30" s="5">
        <v>279</v>
      </c>
      <c r="C30" s="4">
        <v>0.44086021505376344</v>
      </c>
      <c r="D30" s="6">
        <v>12712</v>
      </c>
      <c r="E30" s="4">
        <v>0.44430459408432976</v>
      </c>
      <c r="G30" s="7">
        <f t="shared" si="9"/>
        <v>4.4070894256619132E-3</v>
      </c>
      <c r="H30" s="7">
        <f t="shared" si="6"/>
        <v>2.9724088793622542E-2</v>
      </c>
      <c r="I30" s="8">
        <f t="shared" si="7"/>
        <v>0.11462531821765648</v>
      </c>
      <c r="J30" s="8">
        <f t="shared" si="10"/>
        <v>0.54562894452941768</v>
      </c>
      <c r="K30" s="9" t="str">
        <f t="shared" si="8"/>
        <v>No</v>
      </c>
      <c r="M30" s="13">
        <f t="shared" si="11"/>
        <v>0.99224770781930616</v>
      </c>
    </row>
    <row r="31" spans="1:13" x14ac:dyDescent="0.25">
      <c r="A31" s="10">
        <v>8</v>
      </c>
      <c r="B31" s="5">
        <v>142</v>
      </c>
      <c r="C31" s="4">
        <v>0.33098591549295775</v>
      </c>
      <c r="D31" s="6">
        <v>12554</v>
      </c>
      <c r="E31" s="4">
        <v>0.39310180022303648</v>
      </c>
      <c r="G31" s="7">
        <f t="shared" si="9"/>
        <v>4.3593263120452032E-3</v>
      </c>
      <c r="H31" s="7">
        <f t="shared" si="6"/>
        <v>3.9489189039198638E-2</v>
      </c>
      <c r="I31" s="8">
        <f t="shared" si="7"/>
        <v>1.5634866233731894</v>
      </c>
      <c r="J31" s="8">
        <f t="shared" si="10"/>
        <v>0.94103091020945995</v>
      </c>
      <c r="K31" s="9" t="str">
        <f t="shared" si="8"/>
        <v>Yes</v>
      </c>
      <c r="M31" s="13">
        <f t="shared" si="11"/>
        <v>0.8419852448021462</v>
      </c>
    </row>
    <row r="32" spans="1:13" x14ac:dyDescent="0.25">
      <c r="A32" s="10">
        <v>9</v>
      </c>
      <c r="B32" s="5">
        <v>80</v>
      </c>
      <c r="C32" s="4">
        <v>0.2</v>
      </c>
      <c r="D32" s="6">
        <v>13188</v>
      </c>
      <c r="E32" s="4">
        <v>0.34167424931756141</v>
      </c>
      <c r="G32" s="7">
        <f t="shared" si="9"/>
        <v>4.1298766145728329E-3</v>
      </c>
      <c r="H32" s="7">
        <f t="shared" si="6"/>
        <v>4.4721359549995801E-2</v>
      </c>
      <c r="I32" s="8">
        <f t="shared" si="7"/>
        <v>3.1545103383783766</v>
      </c>
      <c r="J32" s="8">
        <f t="shared" si="10"/>
        <v>0.99919616158901881</v>
      </c>
      <c r="K32" s="9" t="str">
        <f t="shared" si="8"/>
        <v>Yes</v>
      </c>
      <c r="M32" s="13">
        <f t="shared" si="11"/>
        <v>0.58535286284953403</v>
      </c>
    </row>
    <row r="34" spans="1:13" x14ac:dyDescent="0.25">
      <c r="A34" t="s">
        <v>30</v>
      </c>
      <c r="D34" t="s">
        <v>16</v>
      </c>
    </row>
    <row r="35" spans="1:13" x14ac:dyDescent="0.25">
      <c r="B35" s="37" t="s">
        <v>4</v>
      </c>
      <c r="C35" s="37"/>
      <c r="D35" s="37" t="s">
        <v>5</v>
      </c>
      <c r="E35" s="37"/>
      <c r="G35" s="2" t="s">
        <v>5</v>
      </c>
      <c r="H35" s="2" t="s">
        <v>4</v>
      </c>
    </row>
    <row r="36" spans="1:13" x14ac:dyDescent="0.25">
      <c r="A36" s="1" t="s">
        <v>12</v>
      </c>
      <c r="B36" s="2" t="s">
        <v>6</v>
      </c>
      <c r="C36" s="3" t="s">
        <v>7</v>
      </c>
      <c r="D36" s="2" t="s">
        <v>6</v>
      </c>
      <c r="E36" s="3" t="s">
        <v>7</v>
      </c>
      <c r="G36" t="s">
        <v>8</v>
      </c>
      <c r="H36" t="s">
        <v>8</v>
      </c>
      <c r="I36" t="s">
        <v>9</v>
      </c>
      <c r="J36" t="s">
        <v>10</v>
      </c>
      <c r="K36" t="s">
        <v>11</v>
      </c>
    </row>
    <row r="37" spans="1:13" x14ac:dyDescent="0.25">
      <c r="A37" s="10">
        <v>0</v>
      </c>
      <c r="B37" s="5">
        <v>383</v>
      </c>
      <c r="C37" s="4">
        <v>0.69973890339425593</v>
      </c>
      <c r="D37" s="6">
        <v>10952</v>
      </c>
      <c r="E37" s="4">
        <v>0.69667640613586557</v>
      </c>
      <c r="G37" s="7">
        <f>SQRT(E37*(1-E37)/D37)</f>
        <v>4.3926027623184183E-3</v>
      </c>
      <c r="H37" s="7">
        <f t="shared" ref="H37:H46" si="12">SQRT((C37*(1-C37)/B37))</f>
        <v>2.3421686101121712E-2</v>
      </c>
      <c r="I37" s="8">
        <f t="shared" ref="I37:I46" si="13">(E37-C37)/SQRT(POWER(G37,2)+POWER(H37,2))</f>
        <v>-0.12851419968828229</v>
      </c>
      <c r="J37" s="8">
        <f>NORMDIST(I37,0,1,TRUE)</f>
        <v>0.44887103083859742</v>
      </c>
      <c r="K37" s="9" t="str">
        <f t="shared" ref="K37:K46" si="14">IF(OR(J37&lt;0.1,J37&gt;0.9),"Yes","No")</f>
        <v>No</v>
      </c>
      <c r="M37" s="13">
        <f>C37/E37</f>
        <v>1.0043958676243632</v>
      </c>
    </row>
    <row r="38" spans="1:13" x14ac:dyDescent="0.25">
      <c r="A38" s="10">
        <v>1</v>
      </c>
      <c r="B38" s="5">
        <v>328</v>
      </c>
      <c r="C38" s="4">
        <v>0.74695121951219512</v>
      </c>
      <c r="D38" s="6">
        <v>10805</v>
      </c>
      <c r="E38" s="4">
        <v>0.65488199907450251</v>
      </c>
      <c r="G38" s="7">
        <f t="shared" ref="G38:G46" si="15">SQRT(E38*(1-E38)/D38)</f>
        <v>4.5735448991188416E-3</v>
      </c>
      <c r="H38" s="7">
        <f t="shared" si="12"/>
        <v>2.4005531322796314E-2</v>
      </c>
      <c r="I38" s="8">
        <f t="shared" si="13"/>
        <v>-3.7675654315513309</v>
      </c>
      <c r="J38" s="8">
        <f t="shared" ref="J38:J46" si="16">NORMDIST(I38,0,1,TRUE)</f>
        <v>8.2423670902024562E-5</v>
      </c>
      <c r="K38" s="9" t="str">
        <f t="shared" si="14"/>
        <v>Yes</v>
      </c>
      <c r="M38" s="13">
        <f t="shared" ref="M38:M46" si="17">C38/E38</f>
        <v>1.140589023011485</v>
      </c>
    </row>
    <row r="39" spans="1:13" x14ac:dyDescent="0.25">
      <c r="A39" s="10">
        <v>2</v>
      </c>
      <c r="B39" s="5">
        <v>370</v>
      </c>
      <c r="C39" s="4">
        <v>0.62702702702702706</v>
      </c>
      <c r="D39" s="6">
        <v>11269</v>
      </c>
      <c r="E39" s="4">
        <v>0.61877717632442986</v>
      </c>
      <c r="G39" s="7">
        <f t="shared" si="15"/>
        <v>4.5752402122477527E-3</v>
      </c>
      <c r="H39" s="7">
        <f t="shared" si="12"/>
        <v>2.514090746414582E-2</v>
      </c>
      <c r="I39" s="8">
        <f t="shared" si="13"/>
        <v>-0.32284208738322878</v>
      </c>
      <c r="J39" s="8">
        <f t="shared" si="16"/>
        <v>0.37340741855787574</v>
      </c>
      <c r="K39" s="9" t="str">
        <f t="shared" si="14"/>
        <v>No</v>
      </c>
      <c r="M39" s="13">
        <f t="shared" si="17"/>
        <v>1.0133325064631533</v>
      </c>
    </row>
    <row r="40" spans="1:13" x14ac:dyDescent="0.25">
      <c r="A40" s="10">
        <v>3</v>
      </c>
      <c r="B40" s="5">
        <v>334</v>
      </c>
      <c r="C40" s="4">
        <v>0.6347305389221557</v>
      </c>
      <c r="D40" s="6">
        <v>11401</v>
      </c>
      <c r="E40" s="4">
        <v>0.58758003683887383</v>
      </c>
      <c r="G40" s="7">
        <f t="shared" si="15"/>
        <v>4.6103286218573984E-3</v>
      </c>
      <c r="H40" s="7">
        <f t="shared" si="12"/>
        <v>2.6346816433354726E-2</v>
      </c>
      <c r="I40" s="8">
        <f t="shared" si="13"/>
        <v>-1.7628236124149161</v>
      </c>
      <c r="J40" s="8">
        <f t="shared" si="16"/>
        <v>3.89651218294449E-2</v>
      </c>
      <c r="K40" s="9" t="str">
        <f t="shared" si="14"/>
        <v>Yes</v>
      </c>
      <c r="M40" s="13">
        <f t="shared" si="17"/>
        <v>1.0802452417154047</v>
      </c>
    </row>
    <row r="41" spans="1:13" x14ac:dyDescent="0.25">
      <c r="A41" s="10">
        <v>4</v>
      </c>
      <c r="B41" s="5">
        <v>336</v>
      </c>
      <c r="C41" s="4">
        <v>0.58630952380952384</v>
      </c>
      <c r="D41" s="6">
        <v>11828</v>
      </c>
      <c r="E41" s="4">
        <v>0.54962800135272238</v>
      </c>
      <c r="G41" s="7">
        <f t="shared" si="15"/>
        <v>4.5747193660150218E-3</v>
      </c>
      <c r="H41" s="7">
        <f t="shared" si="12"/>
        <v>2.686776846780918E-2</v>
      </c>
      <c r="I41" s="8">
        <f t="shared" si="13"/>
        <v>-1.345891132727095</v>
      </c>
      <c r="J41" s="8">
        <f t="shared" si="16"/>
        <v>8.9168814474046038E-2</v>
      </c>
      <c r="K41" s="9" t="str">
        <f t="shared" si="14"/>
        <v>Yes</v>
      </c>
      <c r="M41" s="13">
        <f t="shared" si="17"/>
        <v>1.0667388167388168</v>
      </c>
    </row>
    <row r="42" spans="1:13" x14ac:dyDescent="0.25">
      <c r="A42" s="10">
        <v>5</v>
      </c>
      <c r="B42" s="5">
        <v>269</v>
      </c>
      <c r="C42" s="4">
        <v>0.63197026022304836</v>
      </c>
      <c r="D42" s="6">
        <v>11707</v>
      </c>
      <c r="E42" s="4">
        <v>0.52515588963867776</v>
      </c>
      <c r="G42" s="7">
        <f t="shared" si="15"/>
        <v>4.6152670875335301E-3</v>
      </c>
      <c r="H42" s="7">
        <f t="shared" si="12"/>
        <v>2.9404489100205305E-2</v>
      </c>
      <c r="I42" s="8">
        <f t="shared" si="13"/>
        <v>-3.588651522854851</v>
      </c>
      <c r="J42" s="8">
        <f t="shared" si="16"/>
        <v>1.661963932169991E-4</v>
      </c>
      <c r="K42" s="9" t="str">
        <f t="shared" si="14"/>
        <v>Yes</v>
      </c>
      <c r="M42" s="13">
        <f t="shared" si="17"/>
        <v>1.2033955491918065</v>
      </c>
    </row>
    <row r="43" spans="1:13" x14ac:dyDescent="0.25">
      <c r="A43" s="10">
        <v>6</v>
      </c>
      <c r="B43" s="5">
        <v>301</v>
      </c>
      <c r="C43" s="4">
        <v>0.5415282392026578</v>
      </c>
      <c r="D43" s="6">
        <v>12058</v>
      </c>
      <c r="E43" s="4">
        <v>0.49411179300049757</v>
      </c>
      <c r="G43" s="7">
        <f t="shared" si="15"/>
        <v>4.5530481972785733E-3</v>
      </c>
      <c r="H43" s="7">
        <f t="shared" si="12"/>
        <v>2.8719944876630602E-2</v>
      </c>
      <c r="I43" s="8">
        <f t="shared" si="13"/>
        <v>-1.630629813018837</v>
      </c>
      <c r="J43" s="8">
        <f t="shared" si="16"/>
        <v>5.1484227261286306E-2</v>
      </c>
      <c r="K43" s="9" t="str">
        <f t="shared" si="14"/>
        <v>Yes</v>
      </c>
      <c r="M43" s="13">
        <f t="shared" si="17"/>
        <v>1.0959629923305889</v>
      </c>
    </row>
    <row r="44" spans="1:13" x14ac:dyDescent="0.25">
      <c r="A44" s="10">
        <v>7</v>
      </c>
      <c r="B44" s="5">
        <v>290</v>
      </c>
      <c r="C44" s="4">
        <v>0.46551724137931033</v>
      </c>
      <c r="D44" s="6">
        <v>12712</v>
      </c>
      <c r="E44" s="4">
        <v>0.44430459408432976</v>
      </c>
      <c r="G44" s="7">
        <f t="shared" si="15"/>
        <v>4.4070894256619132E-3</v>
      </c>
      <c r="H44" s="7">
        <f t="shared" si="12"/>
        <v>2.9291103707552175E-2</v>
      </c>
      <c r="I44" s="8">
        <f t="shared" si="13"/>
        <v>-0.71614050046965205</v>
      </c>
      <c r="J44" s="8">
        <f t="shared" si="16"/>
        <v>0.23695229899044171</v>
      </c>
      <c r="K44" s="9" t="str">
        <f t="shared" si="14"/>
        <v>No</v>
      </c>
      <c r="M44" s="13">
        <f t="shared" si="17"/>
        <v>1.04774347953502</v>
      </c>
    </row>
    <row r="45" spans="1:13" x14ac:dyDescent="0.25">
      <c r="A45" s="10">
        <v>8</v>
      </c>
      <c r="B45" s="5">
        <v>263</v>
      </c>
      <c r="C45" s="4">
        <v>0.4144486692015209</v>
      </c>
      <c r="D45" s="6">
        <v>12554</v>
      </c>
      <c r="E45" s="4">
        <v>0.39310180022303648</v>
      </c>
      <c r="G45" s="7">
        <f t="shared" si="15"/>
        <v>4.3593263120452032E-3</v>
      </c>
      <c r="H45" s="7">
        <f t="shared" si="12"/>
        <v>3.0376657650780715E-2</v>
      </c>
      <c r="I45" s="8">
        <f t="shared" si="13"/>
        <v>-0.69561271222024412</v>
      </c>
      <c r="J45" s="8">
        <f t="shared" si="16"/>
        <v>0.24333570146370309</v>
      </c>
      <c r="K45" s="9" t="str">
        <f t="shared" si="14"/>
        <v>No</v>
      </c>
      <c r="M45" s="13">
        <f t="shared" si="17"/>
        <v>1.0543036662929874</v>
      </c>
    </row>
    <row r="46" spans="1:13" x14ac:dyDescent="0.25">
      <c r="A46" s="10">
        <v>9</v>
      </c>
      <c r="B46" s="5">
        <v>218</v>
      </c>
      <c r="C46" s="4">
        <v>0.42660550458715596</v>
      </c>
      <c r="D46" s="6">
        <v>13188</v>
      </c>
      <c r="E46" s="4">
        <v>0.34167424931756141</v>
      </c>
      <c r="G46" s="7">
        <f t="shared" si="15"/>
        <v>4.1298766145728329E-3</v>
      </c>
      <c r="H46" s="7">
        <f t="shared" si="12"/>
        <v>3.3497449447140511E-2</v>
      </c>
      <c r="I46" s="8">
        <f t="shared" si="13"/>
        <v>-2.5164015555311066</v>
      </c>
      <c r="J46" s="8">
        <f t="shared" si="16"/>
        <v>5.9280008220112179E-3</v>
      </c>
      <c r="K46" s="9" t="str">
        <f t="shared" si="14"/>
        <v>Yes</v>
      </c>
      <c r="M46" s="13">
        <f t="shared" si="17"/>
        <v>1.2485737670873087</v>
      </c>
    </row>
    <row r="48" spans="1:13" x14ac:dyDescent="0.25">
      <c r="A48" t="s">
        <v>18</v>
      </c>
      <c r="D48" t="s">
        <v>16</v>
      </c>
    </row>
    <row r="49" spans="1:13" x14ac:dyDescent="0.25">
      <c r="B49" s="37" t="s">
        <v>4</v>
      </c>
      <c r="C49" s="37"/>
      <c r="D49" s="37" t="s">
        <v>5</v>
      </c>
      <c r="E49" s="37"/>
      <c r="G49" s="2" t="s">
        <v>5</v>
      </c>
      <c r="H49" s="2" t="s">
        <v>4</v>
      </c>
    </row>
    <row r="50" spans="1:13" x14ac:dyDescent="0.25">
      <c r="A50" s="1" t="s">
        <v>12</v>
      </c>
      <c r="B50" s="2" t="s">
        <v>6</v>
      </c>
      <c r="C50" s="3" t="s">
        <v>7</v>
      </c>
      <c r="D50" s="2" t="s">
        <v>6</v>
      </c>
      <c r="E50" s="3" t="s">
        <v>7</v>
      </c>
      <c r="G50" t="s">
        <v>8</v>
      </c>
      <c r="H50" t="s">
        <v>8</v>
      </c>
      <c r="I50" t="s">
        <v>9</v>
      </c>
      <c r="J50" t="s">
        <v>10</v>
      </c>
      <c r="K50" t="s">
        <v>11</v>
      </c>
    </row>
    <row r="51" spans="1:13" x14ac:dyDescent="0.25">
      <c r="A51" s="10">
        <v>0</v>
      </c>
      <c r="B51" s="5">
        <v>115</v>
      </c>
      <c r="C51" s="4">
        <v>0.65217391304347827</v>
      </c>
      <c r="D51" s="6">
        <v>10952</v>
      </c>
      <c r="E51" s="4">
        <v>0.69667640613586557</v>
      </c>
      <c r="G51" s="7">
        <f>SQRT(E51*(1-E51)/D51)</f>
        <v>4.3926027623184183E-3</v>
      </c>
      <c r="H51" s="7">
        <f t="shared" ref="H51:H60" si="18">SQRT((C51*(1-C51)/B51))</f>
        <v>4.4413384213499926E-2</v>
      </c>
      <c r="I51" s="8">
        <f t="shared" ref="I51:I60" si="19">(E51-C51)/SQRT(POWER(G51,2)+POWER(H51,2))</f>
        <v>0.99714133130649441</v>
      </c>
      <c r="J51" s="8">
        <f>NORMDIST(I51,0,1,TRUE)</f>
        <v>0.8406520432441914</v>
      </c>
      <c r="K51" s="9" t="str">
        <f t="shared" ref="K51:K60" si="20">IF(OR(J51&lt;0.1,J51&gt;0.9),"Yes","No")</f>
        <v>No</v>
      </c>
      <c r="M51" s="13">
        <f>C51/E51</f>
        <v>0.93612171633711327</v>
      </c>
    </row>
    <row r="52" spans="1:13" x14ac:dyDescent="0.25">
      <c r="A52" s="10">
        <v>1</v>
      </c>
      <c r="B52" s="5">
        <v>110</v>
      </c>
      <c r="C52" s="4">
        <v>0.63636363636363635</v>
      </c>
      <c r="D52" s="6">
        <v>10805</v>
      </c>
      <c r="E52" s="4">
        <v>0.65488199907450251</v>
      </c>
      <c r="G52" s="7">
        <f t="shared" ref="G52:G60" si="21">SQRT(E52*(1-E52)/D52)</f>
        <v>4.5735448991188416E-3</v>
      </c>
      <c r="H52" s="7">
        <f t="shared" si="18"/>
        <v>4.5865907191773914E-2</v>
      </c>
      <c r="I52" s="8">
        <f t="shared" si="19"/>
        <v>0.40175762201180021</v>
      </c>
      <c r="J52" s="8">
        <f t="shared" ref="J52:J60" si="22">NORMDIST(I52,0,1,TRUE)</f>
        <v>0.65606879350082126</v>
      </c>
      <c r="K52" s="9" t="str">
        <f t="shared" si="20"/>
        <v>No</v>
      </c>
      <c r="M52" s="13">
        <f t="shared" ref="M52:M60" si="23">C52/E52</f>
        <v>0.97172259622796653</v>
      </c>
    </row>
    <row r="53" spans="1:13" x14ac:dyDescent="0.25">
      <c r="A53" s="10">
        <v>2</v>
      </c>
      <c r="B53" s="5">
        <v>91</v>
      </c>
      <c r="C53" s="4">
        <v>0.65934065934065933</v>
      </c>
      <c r="D53" s="6">
        <v>11269</v>
      </c>
      <c r="E53" s="4">
        <v>0.61877717632442986</v>
      </c>
      <c r="G53" s="7">
        <f t="shared" si="21"/>
        <v>4.5752402122477527E-3</v>
      </c>
      <c r="H53" s="7">
        <f t="shared" si="18"/>
        <v>4.9681463839549682E-2</v>
      </c>
      <c r="I53" s="8">
        <f t="shared" si="19"/>
        <v>-0.81303085735236835</v>
      </c>
      <c r="J53" s="8">
        <f t="shared" si="22"/>
        <v>0.20810018331230473</v>
      </c>
      <c r="K53" s="9" t="str">
        <f t="shared" si="20"/>
        <v>No</v>
      </c>
      <c r="M53" s="13">
        <f t="shared" si="23"/>
        <v>1.0655542650379879</v>
      </c>
    </row>
    <row r="54" spans="1:13" x14ac:dyDescent="0.25">
      <c r="A54" s="10">
        <v>3</v>
      </c>
      <c r="B54" s="5">
        <v>95</v>
      </c>
      <c r="C54" s="4">
        <v>0.62105263157894741</v>
      </c>
      <c r="D54" s="6">
        <v>11401</v>
      </c>
      <c r="E54" s="4">
        <v>0.58758003683887383</v>
      </c>
      <c r="G54" s="7">
        <f t="shared" si="21"/>
        <v>4.6103286218573984E-3</v>
      </c>
      <c r="H54" s="7">
        <f t="shared" si="18"/>
        <v>4.9772774251731301E-2</v>
      </c>
      <c r="I54" s="8">
        <f t="shared" si="19"/>
        <v>-0.66964153913278557</v>
      </c>
      <c r="J54" s="8">
        <f t="shared" si="22"/>
        <v>0.25154316360524953</v>
      </c>
      <c r="K54" s="9" t="str">
        <f t="shared" si="20"/>
        <v>No</v>
      </c>
      <c r="M54" s="13">
        <f t="shared" si="23"/>
        <v>1.0569668685821136</v>
      </c>
    </row>
    <row r="55" spans="1:13" x14ac:dyDescent="0.25">
      <c r="A55" s="10">
        <v>4</v>
      </c>
      <c r="B55" s="5">
        <v>100</v>
      </c>
      <c r="C55" s="4">
        <v>0.54</v>
      </c>
      <c r="D55" s="6">
        <v>11828</v>
      </c>
      <c r="E55" s="4">
        <v>0.54962800135272238</v>
      </c>
      <c r="G55" s="7">
        <f t="shared" si="21"/>
        <v>4.5747193660150218E-3</v>
      </c>
      <c r="H55" s="7">
        <f t="shared" si="18"/>
        <v>4.9839743177508451E-2</v>
      </c>
      <c r="I55" s="8">
        <f t="shared" si="19"/>
        <v>0.19237051781363904</v>
      </c>
      <c r="J55" s="8">
        <f t="shared" si="22"/>
        <v>0.57627400776961646</v>
      </c>
      <c r="K55" s="9" t="str">
        <f t="shared" si="20"/>
        <v>No</v>
      </c>
      <c r="M55" s="13">
        <f t="shared" si="23"/>
        <v>0.98248269497000462</v>
      </c>
    </row>
    <row r="56" spans="1:13" x14ac:dyDescent="0.25">
      <c r="A56" s="10">
        <v>5</v>
      </c>
      <c r="B56" s="5">
        <v>83</v>
      </c>
      <c r="C56" s="4">
        <v>0.51807228915662651</v>
      </c>
      <c r="D56" s="6">
        <v>11707</v>
      </c>
      <c r="E56" s="4">
        <v>0.52515588963867776</v>
      </c>
      <c r="G56" s="7">
        <f t="shared" si="21"/>
        <v>4.6152670875335301E-3</v>
      </c>
      <c r="H56" s="7">
        <f t="shared" si="18"/>
        <v>5.4846268432954946E-2</v>
      </c>
      <c r="I56" s="8">
        <f t="shared" si="19"/>
        <v>0.12869887642762362</v>
      </c>
      <c r="J56" s="8">
        <f t="shared" si="22"/>
        <v>0.55120203775120469</v>
      </c>
      <c r="K56" s="9" t="str">
        <f t="shared" si="20"/>
        <v>No</v>
      </c>
      <c r="M56" s="13">
        <f t="shared" si="23"/>
        <v>0.98651143284915843</v>
      </c>
    </row>
    <row r="57" spans="1:13" x14ac:dyDescent="0.25">
      <c r="A57" s="10">
        <v>6</v>
      </c>
      <c r="B57" s="5">
        <v>86</v>
      </c>
      <c r="C57" s="4">
        <v>0.55813953488372092</v>
      </c>
      <c r="D57" s="6">
        <v>12058</v>
      </c>
      <c r="E57" s="4">
        <v>0.49411179300049757</v>
      </c>
      <c r="G57" s="7">
        <f t="shared" si="21"/>
        <v>4.5530481972785733E-3</v>
      </c>
      <c r="H57" s="7">
        <f t="shared" si="18"/>
        <v>5.3550649191937534E-2</v>
      </c>
      <c r="I57" s="8">
        <f t="shared" si="19"/>
        <v>-1.191349936925624</v>
      </c>
      <c r="J57" s="8">
        <f t="shared" si="22"/>
        <v>0.11675811879593413</v>
      </c>
      <c r="K57" s="9" t="str">
        <f t="shared" si="20"/>
        <v>No</v>
      </c>
      <c r="M57" s="13">
        <f t="shared" si="23"/>
        <v>1.1295814890278462</v>
      </c>
    </row>
    <row r="58" spans="1:13" x14ac:dyDescent="0.25">
      <c r="A58" s="10">
        <v>7</v>
      </c>
      <c r="B58" s="5">
        <v>90</v>
      </c>
      <c r="C58" s="4">
        <v>0.5</v>
      </c>
      <c r="D58" s="6">
        <v>12712</v>
      </c>
      <c r="E58" s="4">
        <v>0.44430459408432976</v>
      </c>
      <c r="G58" s="7">
        <f t="shared" si="21"/>
        <v>4.4070894256619132E-3</v>
      </c>
      <c r="H58" s="7">
        <f t="shared" si="18"/>
        <v>5.2704627669472988E-2</v>
      </c>
      <c r="I58" s="8">
        <f t="shared" si="19"/>
        <v>-1.0530708639817363</v>
      </c>
      <c r="J58" s="8">
        <f t="shared" si="22"/>
        <v>0.14615425758842321</v>
      </c>
      <c r="K58" s="9" t="str">
        <f t="shared" si="20"/>
        <v>No</v>
      </c>
      <c r="M58" s="13">
        <f t="shared" si="23"/>
        <v>1.1253541076487252</v>
      </c>
    </row>
    <row r="59" spans="1:13" x14ac:dyDescent="0.25">
      <c r="A59" s="10">
        <v>8</v>
      </c>
      <c r="B59" s="5">
        <v>93</v>
      </c>
      <c r="C59" s="4">
        <v>0.5161290322580645</v>
      </c>
      <c r="D59" s="6">
        <v>12554</v>
      </c>
      <c r="E59" s="4">
        <v>0.39310180022303648</v>
      </c>
      <c r="G59" s="7">
        <f t="shared" si="21"/>
        <v>4.3593263120452032E-3</v>
      </c>
      <c r="H59" s="7">
        <f t="shared" si="18"/>
        <v>5.1820601864677344E-2</v>
      </c>
      <c r="I59" s="8">
        <f t="shared" si="19"/>
        <v>-2.3657427368789623</v>
      </c>
      <c r="J59" s="8">
        <f t="shared" si="22"/>
        <v>8.9969716179664396E-3</v>
      </c>
      <c r="K59" s="9" t="str">
        <f t="shared" si="20"/>
        <v>Yes</v>
      </c>
      <c r="M59" s="13">
        <f t="shared" si="23"/>
        <v>1.3129653233977188</v>
      </c>
    </row>
    <row r="60" spans="1:13" x14ac:dyDescent="0.25">
      <c r="A60" s="10">
        <v>9</v>
      </c>
      <c r="B60" s="5">
        <v>67</v>
      </c>
      <c r="C60" s="4">
        <v>0.37313432835820898</v>
      </c>
      <c r="D60" s="6">
        <v>13188</v>
      </c>
      <c r="E60" s="4">
        <v>0.34167424931756141</v>
      </c>
      <c r="G60" s="7">
        <f t="shared" si="21"/>
        <v>4.1298766145728329E-3</v>
      </c>
      <c r="H60" s="7">
        <f t="shared" si="18"/>
        <v>5.9085708219535953E-2</v>
      </c>
      <c r="I60" s="8">
        <f t="shared" si="19"/>
        <v>-0.53115230871332808</v>
      </c>
      <c r="J60" s="8">
        <f t="shared" si="22"/>
        <v>0.29765661920482889</v>
      </c>
      <c r="K60" s="9" t="str">
        <f t="shared" si="20"/>
        <v>No</v>
      </c>
      <c r="M60" s="13">
        <f t="shared" si="23"/>
        <v>1.0920762366595784</v>
      </c>
    </row>
    <row r="62" spans="1:13" x14ac:dyDescent="0.25">
      <c r="A62" t="s">
        <v>19</v>
      </c>
      <c r="D62" t="s">
        <v>16</v>
      </c>
    </row>
    <row r="63" spans="1:13" x14ac:dyDescent="0.25">
      <c r="B63" s="37" t="s">
        <v>4</v>
      </c>
      <c r="C63" s="37"/>
      <c r="D63" s="37" t="s">
        <v>5</v>
      </c>
      <c r="E63" s="37"/>
      <c r="G63" s="2" t="s">
        <v>5</v>
      </c>
      <c r="H63" s="2" t="s">
        <v>4</v>
      </c>
    </row>
    <row r="64" spans="1:13" x14ac:dyDescent="0.25">
      <c r="A64" s="1" t="s">
        <v>12</v>
      </c>
      <c r="B64" s="2" t="s">
        <v>6</v>
      </c>
      <c r="C64" s="3" t="s">
        <v>7</v>
      </c>
      <c r="D64" s="2" t="s">
        <v>6</v>
      </c>
      <c r="E64" s="3" t="s">
        <v>7</v>
      </c>
      <c r="G64" t="s">
        <v>8</v>
      </c>
      <c r="H64" t="s">
        <v>8</v>
      </c>
      <c r="I64" t="s">
        <v>9</v>
      </c>
      <c r="J64" t="s">
        <v>10</v>
      </c>
      <c r="K64" t="s">
        <v>11</v>
      </c>
    </row>
    <row r="65" spans="1:13" x14ac:dyDescent="0.25">
      <c r="A65" s="10">
        <v>0</v>
      </c>
      <c r="B65" s="5">
        <v>824</v>
      </c>
      <c r="C65" s="4">
        <v>0.67233009708737868</v>
      </c>
      <c r="D65" s="6">
        <v>10952</v>
      </c>
      <c r="E65" s="4">
        <v>0.69667640613586557</v>
      </c>
      <c r="G65" s="7">
        <f>SQRT(E65*(1-E65)/D65)</f>
        <v>4.3926027623184183E-3</v>
      </c>
      <c r="H65" s="7">
        <f t="shared" ref="H65:H74" si="24">SQRT((C65*(1-C65)/B65))</f>
        <v>1.6351061307180729E-2</v>
      </c>
      <c r="I65" s="8">
        <f t="shared" ref="I65:I74" si="25">(E65-C65)/SQRT(POWER(G65,2)+POWER(H65,2))</f>
        <v>1.4379888465619113</v>
      </c>
      <c r="J65" s="8">
        <f>NORMDIST(I65,0,1,TRUE)</f>
        <v>0.9247813906031529</v>
      </c>
      <c r="K65" s="9" t="str">
        <f t="shared" ref="K65:K74" si="26">IF(OR(J65&lt;0.1,J65&gt;0.9),"Yes","No")</f>
        <v>Yes</v>
      </c>
      <c r="M65" s="13">
        <f>C65/E65</f>
        <v>0.96505363346015349</v>
      </c>
    </row>
    <row r="66" spans="1:13" x14ac:dyDescent="0.25">
      <c r="A66" s="10">
        <v>1</v>
      </c>
      <c r="B66" s="5">
        <v>636</v>
      </c>
      <c r="C66" s="4">
        <v>0.6132075471698113</v>
      </c>
      <c r="D66" s="6">
        <v>10805</v>
      </c>
      <c r="E66" s="4">
        <v>0.65488199907450251</v>
      </c>
      <c r="G66" s="7">
        <f t="shared" ref="G66:G74" si="27">SQRT(E66*(1-E66)/D66)</f>
        <v>4.5735448991188416E-3</v>
      </c>
      <c r="H66" s="7">
        <f t="shared" si="24"/>
        <v>1.9311418855524676E-2</v>
      </c>
      <c r="I66" s="8">
        <f t="shared" si="25"/>
        <v>2.0999330951988169</v>
      </c>
      <c r="J66" s="8">
        <f t="shared" ref="J66:J74" si="28">NORMDIST(I66,0,1,TRUE)</f>
        <v>0.98213263651670579</v>
      </c>
      <c r="K66" s="9" t="str">
        <f t="shared" si="26"/>
        <v>Yes</v>
      </c>
      <c r="M66" s="13">
        <f t="shared" ref="M66:M74" si="29">C66/E66</f>
        <v>0.93636341819810787</v>
      </c>
    </row>
    <row r="67" spans="1:13" x14ac:dyDescent="0.25">
      <c r="A67" s="10">
        <v>2</v>
      </c>
      <c r="B67" s="5">
        <v>579</v>
      </c>
      <c r="C67" s="4">
        <v>0.61658031088082899</v>
      </c>
      <c r="D67" s="6">
        <v>11269</v>
      </c>
      <c r="E67" s="4">
        <v>0.61877717632442986</v>
      </c>
      <c r="G67" s="7">
        <f t="shared" si="27"/>
        <v>4.5752402122477527E-3</v>
      </c>
      <c r="H67" s="7">
        <f t="shared" si="24"/>
        <v>2.0206576979314154E-2</v>
      </c>
      <c r="I67" s="8">
        <f t="shared" si="25"/>
        <v>0.10603618268532151</v>
      </c>
      <c r="J67" s="8">
        <f t="shared" si="28"/>
        <v>0.54222317781451124</v>
      </c>
      <c r="K67" s="9" t="str">
        <f t="shared" si="26"/>
        <v>No</v>
      </c>
      <c r="M67" s="13">
        <f t="shared" si="29"/>
        <v>0.99644966632956578</v>
      </c>
    </row>
    <row r="68" spans="1:13" x14ac:dyDescent="0.25">
      <c r="A68" s="10">
        <v>3</v>
      </c>
      <c r="B68" s="5">
        <v>522</v>
      </c>
      <c r="C68" s="4">
        <v>0.58045977011494254</v>
      </c>
      <c r="D68" s="6">
        <v>11401</v>
      </c>
      <c r="E68" s="4">
        <v>0.58758003683887383</v>
      </c>
      <c r="G68" s="7">
        <f t="shared" si="27"/>
        <v>4.6103286218573984E-3</v>
      </c>
      <c r="H68" s="7">
        <f t="shared" si="24"/>
        <v>2.1599197577734517E-2</v>
      </c>
      <c r="I68" s="8">
        <f t="shared" si="25"/>
        <v>0.32239185445889196</v>
      </c>
      <c r="J68" s="8">
        <f t="shared" si="28"/>
        <v>0.62642207285450002</v>
      </c>
      <c r="K68" s="9" t="str">
        <f t="shared" si="26"/>
        <v>No</v>
      </c>
      <c r="M68" s="13">
        <f t="shared" si="29"/>
        <v>0.98788204792961032</v>
      </c>
    </row>
    <row r="69" spans="1:13" x14ac:dyDescent="0.25">
      <c r="A69" s="10">
        <v>4</v>
      </c>
      <c r="B69" s="5">
        <v>521</v>
      </c>
      <c r="C69" s="4">
        <v>0.53358925143953939</v>
      </c>
      <c r="D69" s="6">
        <v>11828</v>
      </c>
      <c r="E69" s="4">
        <v>0.54962800135272238</v>
      </c>
      <c r="G69" s="7">
        <f t="shared" si="27"/>
        <v>4.5747193660150218E-3</v>
      </c>
      <c r="H69" s="7">
        <f t="shared" si="24"/>
        <v>2.1855912827065425E-2</v>
      </c>
      <c r="I69" s="8">
        <f t="shared" si="25"/>
        <v>0.71827452971132721</v>
      </c>
      <c r="J69" s="8">
        <f t="shared" si="28"/>
        <v>0.76370598418681435</v>
      </c>
      <c r="K69" s="9" t="str">
        <f t="shared" si="26"/>
        <v>No</v>
      </c>
      <c r="M69" s="13">
        <f t="shared" si="29"/>
        <v>0.97081889955804823</v>
      </c>
    </row>
    <row r="70" spans="1:13" x14ac:dyDescent="0.25">
      <c r="A70" s="10">
        <v>5</v>
      </c>
      <c r="B70" s="5">
        <v>461</v>
      </c>
      <c r="C70" s="4">
        <v>0.54446854663774402</v>
      </c>
      <c r="D70" s="6">
        <v>11707</v>
      </c>
      <c r="E70" s="4">
        <v>0.52515588963867776</v>
      </c>
      <c r="G70" s="7">
        <f t="shared" si="27"/>
        <v>4.6152670875335301E-3</v>
      </c>
      <c r="H70" s="7">
        <f t="shared" si="24"/>
        <v>2.3195039691505458E-2</v>
      </c>
      <c r="I70" s="8">
        <f t="shared" si="25"/>
        <v>-0.81661155169228439</v>
      </c>
      <c r="J70" s="8">
        <f t="shared" si="28"/>
        <v>0.20707522573791443</v>
      </c>
      <c r="K70" s="9" t="str">
        <f t="shared" si="26"/>
        <v>No</v>
      </c>
      <c r="M70" s="13">
        <f t="shared" si="29"/>
        <v>1.0367750936057365</v>
      </c>
    </row>
    <row r="71" spans="1:13" x14ac:dyDescent="0.25">
      <c r="A71" s="10">
        <v>6</v>
      </c>
      <c r="B71" s="5">
        <v>519</v>
      </c>
      <c r="C71" s="4">
        <v>0.47976878612716761</v>
      </c>
      <c r="D71" s="6">
        <v>12058</v>
      </c>
      <c r="E71" s="4">
        <v>0.49411179300049757</v>
      </c>
      <c r="G71" s="7">
        <f t="shared" si="27"/>
        <v>4.5530481972785733E-3</v>
      </c>
      <c r="H71" s="7">
        <f t="shared" si="24"/>
        <v>2.1929590341229932E-2</v>
      </c>
      <c r="I71" s="8">
        <f t="shared" si="25"/>
        <v>0.64039118833214392</v>
      </c>
      <c r="J71" s="8">
        <f t="shared" si="28"/>
        <v>0.73904084495216082</v>
      </c>
      <c r="K71" s="9" t="str">
        <f t="shared" si="26"/>
        <v>No</v>
      </c>
      <c r="M71" s="13">
        <f t="shared" si="29"/>
        <v>0.97097214218217309</v>
      </c>
    </row>
    <row r="72" spans="1:13" x14ac:dyDescent="0.25">
      <c r="A72" s="10">
        <v>7</v>
      </c>
      <c r="B72" s="5">
        <v>491</v>
      </c>
      <c r="C72" s="4">
        <v>0.4439918533604888</v>
      </c>
      <c r="D72" s="6">
        <v>12712</v>
      </c>
      <c r="E72" s="4">
        <v>0.44430459408432976</v>
      </c>
      <c r="G72" s="7">
        <f t="shared" si="27"/>
        <v>4.4070894256619132E-3</v>
      </c>
      <c r="H72" s="7">
        <f t="shared" si="24"/>
        <v>2.2422670350374468E-2</v>
      </c>
      <c r="I72" s="8">
        <f t="shared" si="25"/>
        <v>1.3685686664960998E-2</v>
      </c>
      <c r="J72" s="8">
        <f t="shared" si="28"/>
        <v>0.50545962861684246</v>
      </c>
      <c r="K72" s="9" t="str">
        <f t="shared" si="26"/>
        <v>No</v>
      </c>
      <c r="M72" s="13">
        <f t="shared" si="29"/>
        <v>0.99929611188359302</v>
      </c>
    </row>
    <row r="73" spans="1:13" x14ac:dyDescent="0.25">
      <c r="A73" s="10">
        <v>8</v>
      </c>
      <c r="B73" s="5">
        <v>459</v>
      </c>
      <c r="C73" s="4">
        <v>0.42701525054466233</v>
      </c>
      <c r="D73" s="6">
        <v>12554</v>
      </c>
      <c r="E73" s="4">
        <v>0.39310180022303648</v>
      </c>
      <c r="G73" s="7">
        <f t="shared" si="27"/>
        <v>4.3593263120452032E-3</v>
      </c>
      <c r="H73" s="7">
        <f t="shared" si="24"/>
        <v>2.3088030189056103E-2</v>
      </c>
      <c r="I73" s="8">
        <f t="shared" si="25"/>
        <v>-1.4433727318927434</v>
      </c>
      <c r="J73" s="8">
        <f t="shared" si="28"/>
        <v>7.4457750615688323E-2</v>
      </c>
      <c r="K73" s="9" t="str">
        <f t="shared" si="26"/>
        <v>Yes</v>
      </c>
      <c r="M73" s="13">
        <f t="shared" si="29"/>
        <v>1.0862714195213152</v>
      </c>
    </row>
    <row r="74" spans="1:13" x14ac:dyDescent="0.25">
      <c r="A74" s="10">
        <v>9</v>
      </c>
      <c r="B74" s="5">
        <v>477</v>
      </c>
      <c r="C74" s="4">
        <v>0.35639412997903563</v>
      </c>
      <c r="D74" s="6">
        <v>13188</v>
      </c>
      <c r="E74" s="4">
        <v>0.34167424931756141</v>
      </c>
      <c r="G74" s="7">
        <f t="shared" si="27"/>
        <v>4.1298766145728329E-3</v>
      </c>
      <c r="H74" s="7">
        <f t="shared" si="24"/>
        <v>2.192886126033676E-2</v>
      </c>
      <c r="I74" s="8">
        <f t="shared" si="25"/>
        <v>-0.65965943354386547</v>
      </c>
      <c r="J74" s="8">
        <f t="shared" si="28"/>
        <v>0.25473620239982797</v>
      </c>
      <c r="K74" s="9" t="str">
        <f t="shared" si="26"/>
        <v>No</v>
      </c>
      <c r="M74" s="13">
        <f t="shared" si="29"/>
        <v>1.0430816214299872</v>
      </c>
    </row>
    <row r="76" spans="1:13" x14ac:dyDescent="0.25">
      <c r="A76" t="s">
        <v>31</v>
      </c>
      <c r="D76" t="s">
        <v>16</v>
      </c>
    </row>
    <row r="77" spans="1:13" x14ac:dyDescent="0.25">
      <c r="B77" s="37" t="s">
        <v>4</v>
      </c>
      <c r="C77" s="37"/>
      <c r="D77" s="37" t="s">
        <v>5</v>
      </c>
      <c r="E77" s="37"/>
      <c r="G77" s="2" t="s">
        <v>5</v>
      </c>
      <c r="H77" s="2" t="s">
        <v>4</v>
      </c>
    </row>
    <row r="78" spans="1:13" x14ac:dyDescent="0.25">
      <c r="A78" s="1" t="s">
        <v>12</v>
      </c>
      <c r="B78" s="2" t="s">
        <v>6</v>
      </c>
      <c r="C78" s="3" t="s">
        <v>7</v>
      </c>
      <c r="D78" s="2" t="s">
        <v>6</v>
      </c>
      <c r="E78" s="3" t="s">
        <v>7</v>
      </c>
      <c r="G78" t="s">
        <v>8</v>
      </c>
      <c r="H78" t="s">
        <v>8</v>
      </c>
      <c r="I78" t="s">
        <v>9</v>
      </c>
      <c r="J78" t="s">
        <v>10</v>
      </c>
      <c r="K78" t="s">
        <v>11</v>
      </c>
    </row>
    <row r="79" spans="1:13" x14ac:dyDescent="0.25">
      <c r="A79" s="10">
        <v>0</v>
      </c>
      <c r="B79" s="5">
        <v>8662</v>
      </c>
      <c r="C79" s="4">
        <v>0.69983837450935116</v>
      </c>
      <c r="D79" s="6">
        <v>10952</v>
      </c>
      <c r="E79" s="4">
        <v>0.69667640613586557</v>
      </c>
      <c r="G79" s="7">
        <f>SQRT(E79*(1-E79)/D79)</f>
        <v>4.3926027623184183E-3</v>
      </c>
      <c r="H79" s="7">
        <f t="shared" ref="H79:H88" si="30">SQRT((C79*(1-C79)/B79))</f>
        <v>4.9245592938303362E-3</v>
      </c>
      <c r="I79" s="8">
        <f t="shared" ref="I79:I88" si="31">(E79-C79)/SQRT(POWER(G79,2)+POWER(H79,2))</f>
        <v>-0.47916178548853999</v>
      </c>
      <c r="J79" s="8">
        <f>NORMDIST(I79,0,1,TRUE)</f>
        <v>0.31591176896566703</v>
      </c>
      <c r="K79" s="9" t="str">
        <f t="shared" ref="K79:K88" si="32">IF(OR(J79&lt;0.1,J79&gt;0.9),"Yes","No")</f>
        <v>No</v>
      </c>
      <c r="M79" s="13">
        <f>C79/E79</f>
        <v>1.0045386471332129</v>
      </c>
    </row>
    <row r="80" spans="1:13" x14ac:dyDescent="0.25">
      <c r="A80" s="10">
        <v>1</v>
      </c>
      <c r="B80" s="5">
        <v>8798</v>
      </c>
      <c r="C80" s="4">
        <v>0.6569674926119573</v>
      </c>
      <c r="D80" s="6">
        <v>10805</v>
      </c>
      <c r="E80" s="4">
        <v>0.65488199907450251</v>
      </c>
      <c r="G80" s="7">
        <f t="shared" ref="G80:G88" si="33">SQRT(E80*(1-E80)/D80)</f>
        <v>4.5735448991188416E-3</v>
      </c>
      <c r="H80" s="7">
        <f t="shared" si="30"/>
        <v>5.0611312556209879E-3</v>
      </c>
      <c r="I80" s="8">
        <f t="shared" si="31"/>
        <v>-0.30572524161303627</v>
      </c>
      <c r="J80" s="8">
        <f t="shared" ref="J80:J88" si="34">NORMDIST(I80,0,1,TRUE)</f>
        <v>0.37990692645139956</v>
      </c>
      <c r="K80" s="9" t="str">
        <f t="shared" si="32"/>
        <v>No</v>
      </c>
      <c r="M80" s="13">
        <f t="shared" ref="M80:M88" si="35">C80/E80</f>
        <v>1.0031845333058507</v>
      </c>
    </row>
    <row r="81" spans="1:13" x14ac:dyDescent="0.25">
      <c r="A81" s="10">
        <v>2</v>
      </c>
      <c r="B81" s="5">
        <v>9315</v>
      </c>
      <c r="C81" s="4">
        <v>0.62125603864734302</v>
      </c>
      <c r="D81" s="6">
        <v>11269</v>
      </c>
      <c r="E81" s="4">
        <v>0.61877717632442986</v>
      </c>
      <c r="G81" s="7">
        <f t="shared" si="33"/>
        <v>4.5752402122477527E-3</v>
      </c>
      <c r="H81" s="7">
        <f t="shared" si="30"/>
        <v>5.0259335298679592E-3</v>
      </c>
      <c r="I81" s="8">
        <f t="shared" si="31"/>
        <v>-0.36472465110621455</v>
      </c>
      <c r="J81" s="8">
        <f t="shared" si="34"/>
        <v>0.35765847771924597</v>
      </c>
      <c r="K81" s="9" t="str">
        <f t="shared" si="32"/>
        <v>No</v>
      </c>
      <c r="M81" s="13">
        <f t="shared" si="35"/>
        <v>1.0040060661862769</v>
      </c>
    </row>
    <row r="82" spans="1:13" x14ac:dyDescent="0.25">
      <c r="A82" s="10">
        <v>3</v>
      </c>
      <c r="B82" s="5">
        <v>9491</v>
      </c>
      <c r="C82" s="4">
        <v>0.58855758086608367</v>
      </c>
      <c r="D82" s="6">
        <v>11401</v>
      </c>
      <c r="E82" s="4">
        <v>0.58758003683887383</v>
      </c>
      <c r="G82" s="7">
        <f t="shared" si="33"/>
        <v>4.6103286218573984E-3</v>
      </c>
      <c r="H82" s="7">
        <f t="shared" si="30"/>
        <v>5.0511820902660026E-3</v>
      </c>
      <c r="I82" s="8">
        <f t="shared" si="31"/>
        <v>-0.1429402823547091</v>
      </c>
      <c r="J82" s="8">
        <f t="shared" si="34"/>
        <v>0.44316867224443102</v>
      </c>
      <c r="K82" s="9" t="str">
        <f t="shared" si="32"/>
        <v>No</v>
      </c>
      <c r="M82" s="13">
        <f t="shared" si="35"/>
        <v>1.0016636780794477</v>
      </c>
    </row>
    <row r="83" spans="1:13" x14ac:dyDescent="0.25">
      <c r="A83" s="10">
        <v>4</v>
      </c>
      <c r="B83" s="5">
        <v>9906</v>
      </c>
      <c r="C83" s="4">
        <v>0.55198869372097714</v>
      </c>
      <c r="D83" s="6">
        <v>11828</v>
      </c>
      <c r="E83" s="4">
        <v>0.54962800135272238</v>
      </c>
      <c r="G83" s="7">
        <f t="shared" si="33"/>
        <v>4.5747193660150218E-3</v>
      </c>
      <c r="H83" s="7">
        <f t="shared" si="30"/>
        <v>4.9964370075646827E-3</v>
      </c>
      <c r="I83" s="8">
        <f t="shared" si="31"/>
        <v>-0.34847274900521907</v>
      </c>
      <c r="J83" s="8">
        <f t="shared" si="34"/>
        <v>0.36374258799004089</v>
      </c>
      <c r="K83" s="9" t="str">
        <f t="shared" si="32"/>
        <v>No</v>
      </c>
      <c r="M83" s="13">
        <f t="shared" si="35"/>
        <v>1.0042950729628852</v>
      </c>
    </row>
    <row r="84" spans="1:13" x14ac:dyDescent="0.25">
      <c r="A84" s="10">
        <v>5</v>
      </c>
      <c r="B84" s="5">
        <v>10015</v>
      </c>
      <c r="C84" s="4">
        <v>0.52321517723414879</v>
      </c>
      <c r="D84" s="6">
        <v>11707</v>
      </c>
      <c r="E84" s="4">
        <v>0.52515588963867776</v>
      </c>
      <c r="G84" s="7">
        <f t="shared" si="33"/>
        <v>4.6152670875335301E-3</v>
      </c>
      <c r="H84" s="7">
        <f t="shared" si="30"/>
        <v>4.9908659009171245E-3</v>
      </c>
      <c r="I84" s="8">
        <f t="shared" si="31"/>
        <v>0.28549326226061716</v>
      </c>
      <c r="J84" s="8">
        <f t="shared" si="34"/>
        <v>0.61236686717347322</v>
      </c>
      <c r="K84" s="9" t="str">
        <f t="shared" si="32"/>
        <v>No</v>
      </c>
      <c r="M84" s="13">
        <f t="shared" si="35"/>
        <v>0.99630450225767397</v>
      </c>
    </row>
    <row r="85" spans="1:13" x14ac:dyDescent="0.25">
      <c r="A85" s="10">
        <v>6</v>
      </c>
      <c r="B85" s="5">
        <v>10321</v>
      </c>
      <c r="C85" s="4">
        <v>0.49316926654393956</v>
      </c>
      <c r="D85" s="6">
        <v>12058</v>
      </c>
      <c r="E85" s="4">
        <v>0.49411179300049757</v>
      </c>
      <c r="G85" s="7">
        <f t="shared" si="33"/>
        <v>4.5530481972785733E-3</v>
      </c>
      <c r="H85" s="7">
        <f t="shared" si="30"/>
        <v>4.9211724506431709E-3</v>
      </c>
      <c r="I85" s="8">
        <f t="shared" si="31"/>
        <v>0.1405845075968119</v>
      </c>
      <c r="J85" s="8">
        <f t="shared" si="34"/>
        <v>0.55590090608883225</v>
      </c>
      <c r="K85" s="9" t="str">
        <f t="shared" si="32"/>
        <v>No</v>
      </c>
      <c r="M85" s="13">
        <f t="shared" si="35"/>
        <v>0.99809248338147427</v>
      </c>
    </row>
    <row r="86" spans="1:13" x14ac:dyDescent="0.25">
      <c r="A86" s="10">
        <v>7</v>
      </c>
      <c r="B86" s="5">
        <v>11071</v>
      </c>
      <c r="C86" s="4">
        <v>0.44241712582422543</v>
      </c>
      <c r="D86" s="6">
        <v>12712</v>
      </c>
      <c r="E86" s="4">
        <v>0.44430459408432976</v>
      </c>
      <c r="G86" s="7">
        <f t="shared" si="33"/>
        <v>4.4070894256619132E-3</v>
      </c>
      <c r="H86" s="7">
        <f t="shared" si="30"/>
        <v>4.7203831641403817E-3</v>
      </c>
      <c r="I86" s="8">
        <f t="shared" si="31"/>
        <v>0.29227282354242767</v>
      </c>
      <c r="J86" s="8">
        <f t="shared" si="34"/>
        <v>0.61496098212016781</v>
      </c>
      <c r="K86" s="9" t="str">
        <f t="shared" si="32"/>
        <v>No</v>
      </c>
      <c r="M86" s="13">
        <f t="shared" si="35"/>
        <v>0.99575185968086999</v>
      </c>
    </row>
    <row r="87" spans="1:13" x14ac:dyDescent="0.25">
      <c r="A87" s="10">
        <v>8</v>
      </c>
      <c r="B87" s="5">
        <v>11046</v>
      </c>
      <c r="C87" s="4">
        <v>0.39127285895346731</v>
      </c>
      <c r="D87" s="6">
        <v>12554</v>
      </c>
      <c r="E87" s="4">
        <v>0.39310180022303648</v>
      </c>
      <c r="G87" s="7">
        <f t="shared" si="33"/>
        <v>4.3593263120452032E-3</v>
      </c>
      <c r="H87" s="7">
        <f t="shared" si="30"/>
        <v>4.6435344867254511E-3</v>
      </c>
      <c r="I87" s="8">
        <f t="shared" si="31"/>
        <v>0.28715602017998615</v>
      </c>
      <c r="J87" s="8">
        <f t="shared" si="34"/>
        <v>0.61300357021302276</v>
      </c>
      <c r="K87" s="9" t="str">
        <f t="shared" si="32"/>
        <v>No</v>
      </c>
      <c r="M87" s="13">
        <f t="shared" si="35"/>
        <v>0.99534741059814158</v>
      </c>
    </row>
    <row r="88" spans="1:13" x14ac:dyDescent="0.25">
      <c r="A88" s="10">
        <v>9</v>
      </c>
      <c r="B88" s="5">
        <v>11711</v>
      </c>
      <c r="C88" s="4">
        <v>0.34002220134915889</v>
      </c>
      <c r="D88" s="6">
        <v>13188</v>
      </c>
      <c r="E88" s="4">
        <v>0.34167424931756141</v>
      </c>
      <c r="G88" s="7">
        <f t="shared" si="33"/>
        <v>4.1298766145728329E-3</v>
      </c>
      <c r="H88" s="7">
        <f t="shared" si="30"/>
        <v>4.3774511675376227E-3</v>
      </c>
      <c r="I88" s="8">
        <f t="shared" si="31"/>
        <v>0.27451157616491673</v>
      </c>
      <c r="J88" s="8">
        <f t="shared" si="34"/>
        <v>0.60815424565066212</v>
      </c>
      <c r="K88" s="9" t="str">
        <f t="shared" si="32"/>
        <v>No</v>
      </c>
      <c r="M88" s="13">
        <f t="shared" si="35"/>
        <v>0.99516484496065416</v>
      </c>
    </row>
  </sheetData>
  <mergeCells count="15">
    <mergeCell ref="B21:C21"/>
    <mergeCell ref="D21:E21"/>
    <mergeCell ref="A5:E5"/>
    <mergeCell ref="G5:K5"/>
    <mergeCell ref="M5:V5"/>
    <mergeCell ref="B7:C7"/>
    <mergeCell ref="D7:E7"/>
    <mergeCell ref="B77:C77"/>
    <mergeCell ref="D77:E77"/>
    <mergeCell ref="B35:C35"/>
    <mergeCell ref="D35:E35"/>
    <mergeCell ref="B49:C49"/>
    <mergeCell ref="D49:E49"/>
    <mergeCell ref="B63:C63"/>
    <mergeCell ref="D63:E63"/>
  </mergeCells>
  <conditionalFormatting sqref="K9">
    <cfRule type="containsText" dxfId="57" priority="25" operator="containsText" text="No">
      <formula>NOT(ISERROR(SEARCH("No",K9)))</formula>
    </cfRule>
    <cfRule type="containsText" dxfId="56" priority="26" operator="containsText" text="Yes">
      <formula>NOT(ISERROR(SEARCH("Yes",K9)))</formula>
    </cfRule>
  </conditionalFormatting>
  <conditionalFormatting sqref="K10:K18">
    <cfRule type="containsText" dxfId="55" priority="23" operator="containsText" text="No">
      <formula>NOT(ISERROR(SEARCH("No",K10)))</formula>
    </cfRule>
    <cfRule type="containsText" dxfId="54" priority="24" operator="containsText" text="Yes">
      <formula>NOT(ISERROR(SEARCH("Yes",K10)))</formula>
    </cfRule>
  </conditionalFormatting>
  <conditionalFormatting sqref="M9:M18">
    <cfRule type="cellIs" dxfId="53" priority="21" operator="lessThan">
      <formula>1</formula>
    </cfRule>
    <cfRule type="cellIs" dxfId="52" priority="22" operator="greaterThanOrEqual">
      <formula>1</formula>
    </cfRule>
  </conditionalFormatting>
  <conditionalFormatting sqref="K23:K32">
    <cfRule type="containsText" dxfId="51" priority="19" operator="containsText" text="No">
      <formula>NOT(ISERROR(SEARCH("No",K23)))</formula>
    </cfRule>
    <cfRule type="containsText" dxfId="50" priority="20" operator="containsText" text="Yes">
      <formula>NOT(ISERROR(SEARCH("Yes",K23)))</formula>
    </cfRule>
  </conditionalFormatting>
  <conditionalFormatting sqref="M23:M32">
    <cfRule type="cellIs" dxfId="49" priority="17" operator="lessThan">
      <formula>1</formula>
    </cfRule>
    <cfRule type="cellIs" dxfId="48" priority="18" operator="greaterThanOrEqual">
      <formula>1</formula>
    </cfRule>
  </conditionalFormatting>
  <conditionalFormatting sqref="K37:K46">
    <cfRule type="containsText" dxfId="47" priority="15" operator="containsText" text="No">
      <formula>NOT(ISERROR(SEARCH("No",K37)))</formula>
    </cfRule>
    <cfRule type="containsText" dxfId="46" priority="16" operator="containsText" text="Yes">
      <formula>NOT(ISERROR(SEARCH("Yes",K37)))</formula>
    </cfRule>
  </conditionalFormatting>
  <conditionalFormatting sqref="M37:M46">
    <cfRule type="cellIs" dxfId="45" priority="13" operator="lessThan">
      <formula>1</formula>
    </cfRule>
    <cfRule type="cellIs" dxfId="44" priority="14" operator="greaterThanOrEqual">
      <formula>1</formula>
    </cfRule>
  </conditionalFormatting>
  <conditionalFormatting sqref="K51:K60">
    <cfRule type="containsText" dxfId="43" priority="11" operator="containsText" text="No">
      <formula>NOT(ISERROR(SEARCH("No",K51)))</formula>
    </cfRule>
    <cfRule type="containsText" dxfId="42" priority="12" operator="containsText" text="Yes">
      <formula>NOT(ISERROR(SEARCH("Yes",K51)))</formula>
    </cfRule>
  </conditionalFormatting>
  <conditionalFormatting sqref="M51:M60">
    <cfRule type="cellIs" dxfId="41" priority="9" operator="lessThan">
      <formula>1</formula>
    </cfRule>
    <cfRule type="cellIs" dxfId="40" priority="10" operator="greaterThanOrEqual">
      <formula>1</formula>
    </cfRule>
  </conditionalFormatting>
  <conditionalFormatting sqref="K65:K74">
    <cfRule type="containsText" dxfId="39" priority="7" operator="containsText" text="No">
      <formula>NOT(ISERROR(SEARCH("No",K65)))</formula>
    </cfRule>
    <cfRule type="containsText" dxfId="38" priority="8" operator="containsText" text="Yes">
      <formula>NOT(ISERROR(SEARCH("Yes",K65)))</formula>
    </cfRule>
  </conditionalFormatting>
  <conditionalFormatting sqref="M65:M74">
    <cfRule type="cellIs" dxfId="37" priority="5" operator="lessThan">
      <formula>1</formula>
    </cfRule>
    <cfRule type="cellIs" dxfId="36" priority="6" operator="greaterThanOrEqual">
      <formula>1</formula>
    </cfRule>
  </conditionalFormatting>
  <conditionalFormatting sqref="K79:K88">
    <cfRule type="containsText" dxfId="35" priority="3" operator="containsText" text="No">
      <formula>NOT(ISERROR(SEARCH("No",K79)))</formula>
    </cfRule>
    <cfRule type="containsText" dxfId="34" priority="4" operator="containsText" text="Yes">
      <formula>NOT(ISERROR(SEARCH("Yes",K79)))</formula>
    </cfRule>
  </conditionalFormatting>
  <conditionalFormatting sqref="M79:M88">
    <cfRule type="cellIs" dxfId="33" priority="1" operator="lessThan">
      <formula>1</formula>
    </cfRule>
    <cfRule type="cellIs" dxfId="32" priority="2" operator="greaterThanOrEqual">
      <formula>1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V74"/>
  <sheetViews>
    <sheetView workbookViewId="0">
      <selection activeCell="K9" sqref="K9"/>
    </sheetView>
  </sheetViews>
  <sheetFormatPr defaultRowHeight="15" x14ac:dyDescent="0.25"/>
  <cols>
    <col min="13" max="13" width="20" customWidth="1"/>
  </cols>
  <sheetData>
    <row r="1" spans="1:22" x14ac:dyDescent="0.25">
      <c r="A1" s="16" t="s">
        <v>26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22" x14ac:dyDescent="0.25">
      <c r="A2" s="16" t="s">
        <v>14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22" x14ac:dyDescent="0.25">
      <c r="A3" s="16" t="s">
        <v>17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22" ht="15.75" thickBot="1" x14ac:dyDescent="0.3"/>
    <row r="5" spans="1:22" ht="15.75" thickBot="1" x14ac:dyDescent="0.3">
      <c r="A5" s="34" t="s">
        <v>22</v>
      </c>
      <c r="B5" s="35"/>
      <c r="C5" s="35"/>
      <c r="D5" s="35"/>
      <c r="E5" s="36"/>
      <c r="G5" s="31" t="s">
        <v>21</v>
      </c>
      <c r="H5" s="32"/>
      <c r="I5" s="32"/>
      <c r="J5" s="32"/>
      <c r="K5" s="33"/>
      <c r="M5" s="34" t="s">
        <v>27</v>
      </c>
      <c r="N5" s="35"/>
      <c r="O5" s="35"/>
      <c r="P5" s="35"/>
      <c r="Q5" s="35"/>
      <c r="R5" s="35"/>
      <c r="S5" s="35"/>
      <c r="T5" s="35"/>
      <c r="U5" s="35"/>
      <c r="V5" s="36"/>
    </row>
    <row r="6" spans="1:22" x14ac:dyDescent="0.25">
      <c r="A6" t="s">
        <v>32</v>
      </c>
      <c r="D6" t="s">
        <v>33</v>
      </c>
    </row>
    <row r="7" spans="1:22" ht="18.75" customHeight="1" x14ac:dyDescent="0.25">
      <c r="B7" s="37" t="s">
        <v>4</v>
      </c>
      <c r="C7" s="37"/>
      <c r="D7" s="37" t="s">
        <v>5</v>
      </c>
      <c r="E7" s="37"/>
      <c r="G7" s="2" t="s">
        <v>5</v>
      </c>
      <c r="H7" s="2" t="s">
        <v>4</v>
      </c>
      <c r="M7" s="2" t="s">
        <v>23</v>
      </c>
    </row>
    <row r="8" spans="1:22" x14ac:dyDescent="0.25">
      <c r="A8" s="1" t="s">
        <v>12</v>
      </c>
      <c r="B8" s="2" t="s">
        <v>6</v>
      </c>
      <c r="C8" s="3" t="s">
        <v>7</v>
      </c>
      <c r="D8" s="2" t="s">
        <v>6</v>
      </c>
      <c r="E8" s="3" t="s">
        <v>7</v>
      </c>
      <c r="G8" t="s">
        <v>8</v>
      </c>
      <c r="H8" t="s">
        <v>8</v>
      </c>
      <c r="I8" t="s">
        <v>9</v>
      </c>
      <c r="J8" t="s">
        <v>10</v>
      </c>
      <c r="K8" t="s">
        <v>11</v>
      </c>
    </row>
    <row r="9" spans="1:22" x14ac:dyDescent="0.25">
      <c r="A9" s="10">
        <v>0</v>
      </c>
      <c r="B9" s="5">
        <v>691</v>
      </c>
      <c r="C9" s="4">
        <v>0.56150506512301013</v>
      </c>
      <c r="D9" s="6">
        <v>1532</v>
      </c>
      <c r="E9" s="4">
        <v>0.57637075718015662</v>
      </c>
      <c r="G9" s="7">
        <f>SQRT(E9*(1-E9)/D9)</f>
        <v>1.2624510626912002E-2</v>
      </c>
      <c r="H9" s="7">
        <f t="shared" ref="H9:H18" si="0">SQRT((C9*(1-C9)/B9))</f>
        <v>1.8876440609353704E-2</v>
      </c>
      <c r="I9" s="8">
        <f t="shared" ref="I9:I18" si="1">(E9-C9)/SQRT(POWER(G9,2)+POWER(H9,2))</f>
        <v>0.65461701776036052</v>
      </c>
      <c r="J9" s="8">
        <f>NORMDIST(I9,0,1,TRUE)</f>
        <v>0.74364281772042229</v>
      </c>
      <c r="K9" s="9" t="str">
        <f>IF(OR(J9&lt;0.1,J9&gt;0.9),"Yes","No")</f>
        <v>No</v>
      </c>
      <c r="M9" s="13">
        <f>C9/E9</f>
        <v>0.97420810845804251</v>
      </c>
    </row>
    <row r="10" spans="1:22" x14ac:dyDescent="0.25">
      <c r="A10" s="10">
        <v>1</v>
      </c>
      <c r="B10" s="5">
        <v>758</v>
      </c>
      <c r="C10" s="4">
        <v>0.53825857519788922</v>
      </c>
      <c r="D10" s="6">
        <v>1636</v>
      </c>
      <c r="E10" s="4">
        <v>0.55073349633251834</v>
      </c>
      <c r="G10" s="7">
        <f t="shared" ref="G10:G18" si="2">SQRT(E10*(1-E10)/D10)</f>
        <v>1.229790449554672E-2</v>
      </c>
      <c r="H10" s="7">
        <f t="shared" si="0"/>
        <v>1.8107575107803166E-2</v>
      </c>
      <c r="I10" s="8">
        <f t="shared" si="1"/>
        <v>0.56992068638950266</v>
      </c>
      <c r="J10" s="8">
        <f t="shared" ref="J10:J18" si="3">NORMDIST(I10,0,1,TRUE)</f>
        <v>0.71563425317201335</v>
      </c>
      <c r="K10" s="9" t="str">
        <f t="shared" ref="K10:K18" si="4">IF(OR(J10&lt;0.1,J10&gt;0.9),"Yes","No")</f>
        <v>No</v>
      </c>
      <c r="M10" s="13">
        <f t="shared" ref="M10:M18" si="5">C10/E10</f>
        <v>0.97734853387763243</v>
      </c>
    </row>
    <row r="11" spans="1:22" x14ac:dyDescent="0.25">
      <c r="A11" s="10">
        <v>2</v>
      </c>
      <c r="B11" s="5">
        <v>866</v>
      </c>
      <c r="C11" s="4">
        <v>0.53695150115473445</v>
      </c>
      <c r="D11" s="6">
        <v>1826</v>
      </c>
      <c r="E11" s="4">
        <v>0.54271631982475355</v>
      </c>
      <c r="G11" s="7">
        <f t="shared" si="2"/>
        <v>1.1658130304722026E-2</v>
      </c>
      <c r="H11" s="7">
        <f t="shared" si="0"/>
        <v>1.6944229486454108E-2</v>
      </c>
      <c r="I11" s="8">
        <f t="shared" si="1"/>
        <v>0.28028880872856904</v>
      </c>
      <c r="J11" s="8">
        <f t="shared" si="3"/>
        <v>0.61037203192033584</v>
      </c>
      <c r="K11" s="9" t="str">
        <f t="shared" si="4"/>
        <v>No</v>
      </c>
      <c r="M11" s="13">
        <f t="shared" si="5"/>
        <v>0.98937784168369836</v>
      </c>
    </row>
    <row r="12" spans="1:22" x14ac:dyDescent="0.25">
      <c r="A12" s="10">
        <v>3</v>
      </c>
      <c r="B12" s="5">
        <v>938</v>
      </c>
      <c r="C12" s="4">
        <v>0.52132196162046907</v>
      </c>
      <c r="D12" s="6">
        <v>2002</v>
      </c>
      <c r="E12" s="4">
        <v>0.53146853146853146</v>
      </c>
      <c r="G12" s="7">
        <f t="shared" si="2"/>
        <v>1.1152599933572829E-2</v>
      </c>
      <c r="H12" s="7">
        <f t="shared" si="0"/>
        <v>1.631072788992588E-2</v>
      </c>
      <c r="I12" s="8">
        <f t="shared" si="1"/>
        <v>0.51351488582742688</v>
      </c>
      <c r="J12" s="8">
        <f t="shared" si="3"/>
        <v>0.69620439963759284</v>
      </c>
      <c r="K12" s="9" t="str">
        <f t="shared" si="4"/>
        <v>No</v>
      </c>
      <c r="M12" s="13">
        <f t="shared" si="5"/>
        <v>0.98090842778588261</v>
      </c>
    </row>
    <row r="13" spans="1:22" x14ac:dyDescent="0.25">
      <c r="A13" s="10">
        <v>4</v>
      </c>
      <c r="B13" s="5">
        <v>1017</v>
      </c>
      <c r="C13" s="4">
        <v>0.51425762045231072</v>
      </c>
      <c r="D13" s="6">
        <v>2110</v>
      </c>
      <c r="E13" s="4">
        <v>0.51090047393364924</v>
      </c>
      <c r="G13" s="7">
        <f t="shared" si="2"/>
        <v>1.0882421576502665E-2</v>
      </c>
      <c r="H13" s="7">
        <f t="shared" si="0"/>
        <v>1.5672305526948718E-2</v>
      </c>
      <c r="I13" s="8">
        <f t="shared" si="1"/>
        <v>-0.17595062593970082</v>
      </c>
      <c r="J13" s="8">
        <f t="shared" si="3"/>
        <v>0.43016636598481878</v>
      </c>
      <c r="K13" s="9" t="str">
        <f t="shared" si="4"/>
        <v>No</v>
      </c>
      <c r="M13" s="13">
        <f t="shared" si="5"/>
        <v>1.0065710381766009</v>
      </c>
    </row>
    <row r="14" spans="1:22" x14ac:dyDescent="0.25">
      <c r="A14" s="10">
        <v>5</v>
      </c>
      <c r="B14" s="5">
        <v>893</v>
      </c>
      <c r="C14" s="4">
        <v>0.50951847704367303</v>
      </c>
      <c r="D14" s="6">
        <v>1942</v>
      </c>
      <c r="E14" s="4">
        <v>0.50205973223480949</v>
      </c>
      <c r="G14" s="7">
        <f t="shared" si="2"/>
        <v>1.1345971975714452E-2</v>
      </c>
      <c r="H14" s="7">
        <f t="shared" si="0"/>
        <v>1.6728829900090718E-2</v>
      </c>
      <c r="I14" s="8">
        <f t="shared" si="1"/>
        <v>-0.36899852454857829</v>
      </c>
      <c r="J14" s="8">
        <f t="shared" si="3"/>
        <v>0.35606441226687302</v>
      </c>
      <c r="K14" s="9" t="str">
        <f t="shared" si="4"/>
        <v>No</v>
      </c>
      <c r="M14" s="13">
        <f t="shared" si="5"/>
        <v>1.014856289660321</v>
      </c>
    </row>
    <row r="15" spans="1:22" x14ac:dyDescent="0.25">
      <c r="A15" s="10">
        <v>6</v>
      </c>
      <c r="B15" s="5">
        <v>767</v>
      </c>
      <c r="C15" s="4">
        <v>0.4784876140808344</v>
      </c>
      <c r="D15" s="6">
        <v>1671</v>
      </c>
      <c r="E15" s="4">
        <v>0.48473967684021546</v>
      </c>
      <c r="G15" s="7">
        <f t="shared" si="2"/>
        <v>1.2225859775059295E-2</v>
      </c>
      <c r="H15" s="7">
        <f t="shared" si="0"/>
        <v>1.8037235760001692E-2</v>
      </c>
      <c r="I15" s="8">
        <f t="shared" si="1"/>
        <v>0.28692063943721952</v>
      </c>
      <c r="J15" s="8">
        <f t="shared" si="3"/>
        <v>0.61291345668045305</v>
      </c>
      <c r="K15" s="9" t="str">
        <f t="shared" si="4"/>
        <v>No</v>
      </c>
      <c r="M15" s="13">
        <f t="shared" si="5"/>
        <v>0.98710222608527687</v>
      </c>
    </row>
    <row r="16" spans="1:22" x14ac:dyDescent="0.25">
      <c r="A16" s="10">
        <v>7</v>
      </c>
      <c r="B16" s="5">
        <v>576</v>
      </c>
      <c r="C16" s="4">
        <v>0.47916666666666669</v>
      </c>
      <c r="D16" s="6">
        <v>1324</v>
      </c>
      <c r="E16" s="4">
        <v>0.4607250755287009</v>
      </c>
      <c r="G16" s="7">
        <f t="shared" si="2"/>
        <v>1.3698784879729224E-2</v>
      </c>
      <c r="H16" s="7">
        <f t="shared" si="0"/>
        <v>2.0815240986600345E-2</v>
      </c>
      <c r="I16" s="8">
        <f t="shared" si="1"/>
        <v>-0.74007669812990895</v>
      </c>
      <c r="J16" s="8">
        <f t="shared" si="3"/>
        <v>0.22962672843444831</v>
      </c>
      <c r="K16" s="9" t="str">
        <f t="shared" si="4"/>
        <v>No</v>
      </c>
      <c r="M16" s="13">
        <f t="shared" si="5"/>
        <v>1.0400273224043717</v>
      </c>
    </row>
    <row r="17" spans="1:13" x14ac:dyDescent="0.25">
      <c r="A17" s="10">
        <v>8</v>
      </c>
      <c r="B17" s="5">
        <v>392</v>
      </c>
      <c r="C17" s="4">
        <v>0.48469387755102039</v>
      </c>
      <c r="D17" s="6">
        <v>950</v>
      </c>
      <c r="E17" s="4">
        <v>0.4536842105263158</v>
      </c>
      <c r="G17" s="7">
        <f t="shared" si="2"/>
        <v>1.6152394238216444E-2</v>
      </c>
      <c r="H17" s="7">
        <f t="shared" si="0"/>
        <v>2.524197804554908E-2</v>
      </c>
      <c r="I17" s="8">
        <f t="shared" si="1"/>
        <v>-1.0347729810147444</v>
      </c>
      <c r="J17" s="8">
        <f t="shared" si="3"/>
        <v>0.15038747193457228</v>
      </c>
      <c r="K17" s="9" t="str">
        <f t="shared" si="4"/>
        <v>No</v>
      </c>
      <c r="M17" s="13">
        <f t="shared" si="5"/>
        <v>1.0683507741843836</v>
      </c>
    </row>
    <row r="18" spans="1:13" x14ac:dyDescent="0.25">
      <c r="A18" s="10">
        <v>9</v>
      </c>
      <c r="B18" s="5">
        <v>285</v>
      </c>
      <c r="C18" s="4">
        <v>0.47719298245614034</v>
      </c>
      <c r="D18" s="6">
        <v>745</v>
      </c>
      <c r="E18" s="4">
        <v>0.45369127516778524</v>
      </c>
      <c r="G18" s="7">
        <f t="shared" si="2"/>
        <v>1.8239845092522404E-2</v>
      </c>
      <c r="H18" s="7">
        <f t="shared" si="0"/>
        <v>2.9586616222142235E-2</v>
      </c>
      <c r="I18" s="8">
        <f t="shared" si="1"/>
        <v>-0.6761689049747015</v>
      </c>
      <c r="J18" s="8">
        <f t="shared" si="3"/>
        <v>0.24946670625409506</v>
      </c>
      <c r="K18" s="9" t="str">
        <f t="shared" si="4"/>
        <v>No</v>
      </c>
      <c r="M18" s="13">
        <f t="shared" si="5"/>
        <v>1.0518011003840964</v>
      </c>
    </row>
    <row r="20" spans="1:13" x14ac:dyDescent="0.25">
      <c r="A20" t="s">
        <v>34</v>
      </c>
      <c r="D20" t="s">
        <v>33</v>
      </c>
    </row>
    <row r="21" spans="1:13" x14ac:dyDescent="0.25">
      <c r="B21" s="37" t="s">
        <v>4</v>
      </c>
      <c r="C21" s="37"/>
      <c r="D21" s="37" t="s">
        <v>5</v>
      </c>
      <c r="E21" s="37"/>
      <c r="G21" s="2" t="s">
        <v>5</v>
      </c>
      <c r="H21" s="2" t="s">
        <v>4</v>
      </c>
    </row>
    <row r="22" spans="1:13" x14ac:dyDescent="0.25">
      <c r="A22" s="1" t="s">
        <v>12</v>
      </c>
      <c r="B22" s="2" t="s">
        <v>6</v>
      </c>
      <c r="C22" s="3" t="s">
        <v>7</v>
      </c>
      <c r="D22" s="2" t="s">
        <v>6</v>
      </c>
      <c r="E22" s="3" t="s">
        <v>7</v>
      </c>
      <c r="G22" t="s">
        <v>8</v>
      </c>
      <c r="H22" t="s">
        <v>8</v>
      </c>
      <c r="I22" t="s">
        <v>9</v>
      </c>
      <c r="J22" t="s">
        <v>10</v>
      </c>
      <c r="K22" t="s">
        <v>11</v>
      </c>
    </row>
    <row r="23" spans="1:13" x14ac:dyDescent="0.25">
      <c r="A23" s="10">
        <v>0</v>
      </c>
      <c r="B23" s="5">
        <v>316</v>
      </c>
      <c r="C23" s="4">
        <v>0.55379746835443033</v>
      </c>
      <c r="D23" s="6">
        <v>1532</v>
      </c>
      <c r="E23" s="4">
        <v>0.57637075718015662</v>
      </c>
      <c r="G23" s="7">
        <f>SQRT(E23*(1-E23)/D23)</f>
        <v>1.2624510626912002E-2</v>
      </c>
      <c r="H23" s="7">
        <f t="shared" ref="H23:H32" si="6">SQRT((C23*(1-C23)/B23))</f>
        <v>2.7963913929817154E-2</v>
      </c>
      <c r="I23" s="8">
        <f t="shared" ref="I23:I32" si="7">(E23-C23)/SQRT(POWER(G23,2)+POWER(H23,2))</f>
        <v>0.73572795224369214</v>
      </c>
      <c r="J23" s="8">
        <f>NORMDIST(I23,0,1,TRUE)</f>
        <v>0.76905186243727353</v>
      </c>
      <c r="K23" s="9" t="str">
        <f t="shared" ref="K23:K32" si="8">IF(OR(J23&lt;0.1,J23&gt;0.9),"Yes","No")</f>
        <v>No</v>
      </c>
      <c r="M23" s="13">
        <f>C23/E23</f>
        <v>0.96083547170893246</v>
      </c>
    </row>
    <row r="24" spans="1:13" x14ac:dyDescent="0.25">
      <c r="A24" s="10">
        <v>1</v>
      </c>
      <c r="B24" s="5">
        <v>335</v>
      </c>
      <c r="C24" s="4">
        <v>0.57014925373134329</v>
      </c>
      <c r="D24" s="6">
        <v>1636</v>
      </c>
      <c r="E24" s="4">
        <v>0.55073349633251834</v>
      </c>
      <c r="G24" s="7">
        <f t="shared" ref="G24:G32" si="9">SQRT(E24*(1-E24)/D24)</f>
        <v>1.229790449554672E-2</v>
      </c>
      <c r="H24" s="7">
        <f t="shared" si="6"/>
        <v>2.7047723561393098E-2</v>
      </c>
      <c r="I24" s="8">
        <f t="shared" si="7"/>
        <v>-0.6534596789655075</v>
      </c>
      <c r="J24" s="8">
        <f t="shared" ref="J24:J32" si="10">NORMDIST(I24,0,1,TRUE)</f>
        <v>0.2567299877887223</v>
      </c>
      <c r="K24" s="9" t="str">
        <f t="shared" si="8"/>
        <v>No</v>
      </c>
      <c r="M24" s="13">
        <f t="shared" ref="M24:M32" si="11">C24/E24</f>
        <v>1.0352543608262792</v>
      </c>
    </row>
    <row r="25" spans="1:13" x14ac:dyDescent="0.25">
      <c r="A25" s="10">
        <v>2</v>
      </c>
      <c r="B25" s="5">
        <v>412</v>
      </c>
      <c r="C25" s="4">
        <v>0.529126213592233</v>
      </c>
      <c r="D25" s="6">
        <v>1826</v>
      </c>
      <c r="E25" s="4">
        <v>0.54271631982475355</v>
      </c>
      <c r="G25" s="7">
        <f t="shared" si="9"/>
        <v>1.1658130304722026E-2</v>
      </c>
      <c r="H25" s="7">
        <f t="shared" si="6"/>
        <v>2.4591401907400678E-2</v>
      </c>
      <c r="I25" s="8">
        <f t="shared" si="7"/>
        <v>0.49936329448240163</v>
      </c>
      <c r="J25" s="8">
        <f t="shared" si="10"/>
        <v>0.69123826366798435</v>
      </c>
      <c r="K25" s="9" t="str">
        <f t="shared" si="8"/>
        <v>No</v>
      </c>
      <c r="M25" s="13">
        <f t="shared" si="11"/>
        <v>0.97495909790052215</v>
      </c>
    </row>
    <row r="26" spans="1:13" x14ac:dyDescent="0.25">
      <c r="A26" s="10">
        <v>3</v>
      </c>
      <c r="B26" s="5">
        <v>433</v>
      </c>
      <c r="C26" s="4">
        <v>0.51501154734411081</v>
      </c>
      <c r="D26" s="6">
        <v>2002</v>
      </c>
      <c r="E26" s="4">
        <v>0.53146853146853146</v>
      </c>
      <c r="G26" s="7">
        <f t="shared" si="9"/>
        <v>1.1152599933572829E-2</v>
      </c>
      <c r="H26" s="7">
        <f t="shared" si="6"/>
        <v>2.4017634660866448E-2</v>
      </c>
      <c r="I26" s="8">
        <f t="shared" si="7"/>
        <v>0.62147098143505408</v>
      </c>
      <c r="J26" s="8">
        <f t="shared" si="10"/>
        <v>0.73285510911066354</v>
      </c>
      <c r="K26" s="9" t="str">
        <f t="shared" si="8"/>
        <v>No</v>
      </c>
      <c r="M26" s="13">
        <f t="shared" si="11"/>
        <v>0.96903488513431379</v>
      </c>
    </row>
    <row r="27" spans="1:13" x14ac:dyDescent="0.25">
      <c r="A27" s="10">
        <v>4</v>
      </c>
      <c r="B27" s="5">
        <v>417</v>
      </c>
      <c r="C27" s="4">
        <v>0.51798561151079137</v>
      </c>
      <c r="D27" s="6">
        <v>2110</v>
      </c>
      <c r="E27" s="4">
        <v>0.51090047393364924</v>
      </c>
      <c r="G27" s="7">
        <f t="shared" si="9"/>
        <v>1.0882421576502665E-2</v>
      </c>
      <c r="H27" s="7">
        <f t="shared" si="6"/>
        <v>2.4469259223585785E-2</v>
      </c>
      <c r="I27" s="8">
        <f t="shared" si="7"/>
        <v>-0.26456762686761248</v>
      </c>
      <c r="J27" s="8">
        <f t="shared" si="10"/>
        <v>0.39567128084229242</v>
      </c>
      <c r="K27" s="9" t="str">
        <f t="shared" si="8"/>
        <v>No</v>
      </c>
      <c r="M27" s="13">
        <f t="shared" si="11"/>
        <v>1.0138679408977458</v>
      </c>
    </row>
    <row r="28" spans="1:13" x14ac:dyDescent="0.25">
      <c r="A28" s="10">
        <v>5</v>
      </c>
      <c r="B28" s="5">
        <v>413</v>
      </c>
      <c r="C28" s="4">
        <v>0.50847457627118642</v>
      </c>
      <c r="D28" s="6">
        <v>1942</v>
      </c>
      <c r="E28" s="4">
        <v>0.50205973223480949</v>
      </c>
      <c r="G28" s="7">
        <f t="shared" si="9"/>
        <v>1.1345971975714452E-2</v>
      </c>
      <c r="H28" s="7">
        <f t="shared" si="6"/>
        <v>2.459985735686827E-2</v>
      </c>
      <c r="I28" s="8">
        <f t="shared" si="7"/>
        <v>-0.23679491599287461</v>
      </c>
      <c r="J28" s="8">
        <f t="shared" si="10"/>
        <v>0.40640794792849799</v>
      </c>
      <c r="K28" s="9" t="str">
        <f t="shared" si="8"/>
        <v>No</v>
      </c>
      <c r="M28" s="13">
        <f t="shared" si="11"/>
        <v>1.0127770534550196</v>
      </c>
    </row>
    <row r="29" spans="1:13" x14ac:dyDescent="0.25">
      <c r="A29" s="10">
        <v>6</v>
      </c>
      <c r="B29" s="5">
        <v>350</v>
      </c>
      <c r="C29" s="4">
        <v>0.50857142857142856</v>
      </c>
      <c r="D29" s="6">
        <v>1671</v>
      </c>
      <c r="E29" s="4">
        <v>0.48473967684021546</v>
      </c>
      <c r="G29" s="7">
        <f t="shared" si="9"/>
        <v>1.2225859775059295E-2</v>
      </c>
      <c r="H29" s="7">
        <f t="shared" si="6"/>
        <v>2.6722196798715316E-2</v>
      </c>
      <c r="I29" s="8">
        <f t="shared" si="7"/>
        <v>-0.8109850776762032</v>
      </c>
      <c r="J29" s="8">
        <f t="shared" si="10"/>
        <v>0.20868712013892862</v>
      </c>
      <c r="K29" s="9" t="str">
        <f t="shared" si="8"/>
        <v>No</v>
      </c>
      <c r="M29" s="13">
        <f t="shared" si="11"/>
        <v>1.0491640211640212</v>
      </c>
    </row>
    <row r="30" spans="1:13" x14ac:dyDescent="0.25">
      <c r="A30" s="10">
        <v>7</v>
      </c>
      <c r="B30" s="5">
        <v>256</v>
      </c>
      <c r="C30" s="4">
        <v>0.4609375</v>
      </c>
      <c r="D30" s="6">
        <v>1324</v>
      </c>
      <c r="E30" s="4">
        <v>0.4607250755287009</v>
      </c>
      <c r="G30" s="7">
        <f t="shared" si="9"/>
        <v>1.3698784879729224E-2</v>
      </c>
      <c r="H30" s="7">
        <f t="shared" si="6"/>
        <v>3.1154486603416544E-2</v>
      </c>
      <c r="I30" s="8">
        <f t="shared" si="7"/>
        <v>-6.2416836379945023E-3</v>
      </c>
      <c r="J30" s="8">
        <f t="shared" si="10"/>
        <v>0.49750994466410903</v>
      </c>
      <c r="K30" s="9" t="str">
        <f t="shared" si="8"/>
        <v>No</v>
      </c>
      <c r="M30" s="13">
        <f t="shared" si="11"/>
        <v>1.0004610655737705</v>
      </c>
    </row>
    <row r="31" spans="1:13" x14ac:dyDescent="0.25">
      <c r="A31" s="10">
        <v>8</v>
      </c>
      <c r="B31" s="5">
        <v>183</v>
      </c>
      <c r="C31" s="4">
        <v>0.45355191256830601</v>
      </c>
      <c r="D31" s="6">
        <v>950</v>
      </c>
      <c r="E31" s="4">
        <v>0.4536842105263158</v>
      </c>
      <c r="G31" s="7">
        <f t="shared" si="9"/>
        <v>1.6152394238216444E-2</v>
      </c>
      <c r="H31" s="7">
        <f t="shared" si="6"/>
        <v>3.6801236553673587E-2</v>
      </c>
      <c r="I31" s="8">
        <f t="shared" si="7"/>
        <v>3.2918181874241033E-3</v>
      </c>
      <c r="J31" s="8">
        <f t="shared" si="10"/>
        <v>0.50131324308262581</v>
      </c>
      <c r="K31" s="9" t="str">
        <f t="shared" si="8"/>
        <v>No</v>
      </c>
      <c r="M31" s="13">
        <f t="shared" si="11"/>
        <v>0.9997083919719042</v>
      </c>
    </row>
    <row r="32" spans="1:13" x14ac:dyDescent="0.25">
      <c r="A32" s="10">
        <v>9</v>
      </c>
      <c r="B32" s="5">
        <v>125</v>
      </c>
      <c r="C32" s="4">
        <v>0.47199999999999998</v>
      </c>
      <c r="D32" s="6">
        <v>745</v>
      </c>
      <c r="E32" s="4">
        <v>0.45369127516778524</v>
      </c>
      <c r="G32" s="7">
        <f t="shared" si="9"/>
        <v>1.8239845092522404E-2</v>
      </c>
      <c r="H32" s="7">
        <f t="shared" si="6"/>
        <v>4.4651181395344956E-2</v>
      </c>
      <c r="I32" s="8">
        <f t="shared" si="7"/>
        <v>-0.37958936910444829</v>
      </c>
      <c r="J32" s="8">
        <f t="shared" si="10"/>
        <v>0.3521251267128348</v>
      </c>
      <c r="K32" s="9" t="str">
        <f t="shared" si="8"/>
        <v>No</v>
      </c>
      <c r="M32" s="13">
        <f t="shared" si="11"/>
        <v>1.0403550295857988</v>
      </c>
    </row>
    <row r="34" spans="1:13" x14ac:dyDescent="0.25">
      <c r="A34" t="s">
        <v>35</v>
      </c>
      <c r="D34" t="s">
        <v>33</v>
      </c>
    </row>
    <row r="35" spans="1:13" x14ac:dyDescent="0.25">
      <c r="B35" s="37" t="s">
        <v>4</v>
      </c>
      <c r="C35" s="37"/>
      <c r="D35" s="37" t="s">
        <v>5</v>
      </c>
      <c r="E35" s="37"/>
      <c r="G35" s="2" t="s">
        <v>5</v>
      </c>
      <c r="H35" s="2" t="s">
        <v>4</v>
      </c>
    </row>
    <row r="36" spans="1:13" x14ac:dyDescent="0.25">
      <c r="A36" s="1" t="s">
        <v>12</v>
      </c>
      <c r="B36" s="2" t="s">
        <v>6</v>
      </c>
      <c r="C36" s="3" t="s">
        <v>7</v>
      </c>
      <c r="D36" s="2" t="s">
        <v>6</v>
      </c>
      <c r="E36" s="3" t="s">
        <v>7</v>
      </c>
      <c r="G36" t="s">
        <v>8</v>
      </c>
      <c r="H36" t="s">
        <v>8</v>
      </c>
      <c r="I36" t="s">
        <v>9</v>
      </c>
      <c r="J36" t="s">
        <v>10</v>
      </c>
      <c r="K36" t="s">
        <v>11</v>
      </c>
    </row>
    <row r="37" spans="1:13" x14ac:dyDescent="0.25">
      <c r="A37" s="10">
        <v>0</v>
      </c>
      <c r="B37" s="5">
        <v>92</v>
      </c>
      <c r="C37" s="4">
        <v>0.58695652173913049</v>
      </c>
      <c r="D37" s="6">
        <v>1532</v>
      </c>
      <c r="E37" s="4">
        <v>0.57637075718015662</v>
      </c>
      <c r="G37" s="7">
        <f>SQRT(E37*(1-E37)/D37)</f>
        <v>1.2624510626912002E-2</v>
      </c>
      <c r="H37" s="7">
        <f t="shared" ref="H37:H46" si="12">SQRT((C37*(1-C37)/B37))</f>
        <v>5.1334216418426289E-2</v>
      </c>
      <c r="I37" s="8">
        <f t="shared" ref="I37:I46" si="13">(E37-C37)/SQRT(POWER(G37,2)+POWER(H37,2))</f>
        <v>-0.20024604802542101</v>
      </c>
      <c r="J37" s="8">
        <f>NORMDIST(I37,0,1,TRUE)</f>
        <v>0.42064407764647893</v>
      </c>
      <c r="K37" s="9" t="str">
        <f t="shared" ref="K37:K46" si="14">IF(OR(J37&lt;0.1,J37&gt;0.9),"Yes","No")</f>
        <v>No</v>
      </c>
      <c r="M37" s="13">
        <f>C37/E37</f>
        <v>1.0183662415677779</v>
      </c>
    </row>
    <row r="38" spans="1:13" x14ac:dyDescent="0.25">
      <c r="A38" s="10">
        <v>1</v>
      </c>
      <c r="B38" s="5">
        <v>92</v>
      </c>
      <c r="C38" s="4">
        <v>0.4891304347826087</v>
      </c>
      <c r="D38" s="6">
        <v>1636</v>
      </c>
      <c r="E38" s="4">
        <v>0.55073349633251834</v>
      </c>
      <c r="G38" s="7">
        <f t="shared" ref="G38:G46" si="15">SQRT(E38*(1-E38)/D38)</f>
        <v>1.229790449554672E-2</v>
      </c>
      <c r="H38" s="7">
        <f t="shared" si="12"/>
        <v>5.2116284335669574E-2</v>
      </c>
      <c r="I38" s="8">
        <f t="shared" si="13"/>
        <v>1.1504355128360497</v>
      </c>
      <c r="J38" s="8">
        <f t="shared" ref="J38:J46" si="16">NORMDIST(I38,0,1,TRUE)</f>
        <v>0.87501772979257009</v>
      </c>
      <c r="K38" s="9" t="str">
        <f t="shared" si="14"/>
        <v>No</v>
      </c>
      <c r="M38" s="13">
        <f t="shared" ref="M38:M46" si="17">C38/E38</f>
        <v>0.88814360855088548</v>
      </c>
    </row>
    <row r="39" spans="1:13" x14ac:dyDescent="0.25">
      <c r="A39" s="10">
        <v>2</v>
      </c>
      <c r="B39" s="5">
        <v>85</v>
      </c>
      <c r="C39" s="4">
        <v>0.50588235294117645</v>
      </c>
      <c r="D39" s="6">
        <v>1826</v>
      </c>
      <c r="E39" s="4">
        <v>0.54271631982475355</v>
      </c>
      <c r="G39" s="7">
        <f t="shared" si="15"/>
        <v>1.1658130304722026E-2</v>
      </c>
      <c r="H39" s="7">
        <f t="shared" si="12"/>
        <v>5.4228861202681646E-2</v>
      </c>
      <c r="I39" s="8">
        <f t="shared" si="13"/>
        <v>0.66405986231906988</v>
      </c>
      <c r="J39" s="8">
        <f t="shared" si="16"/>
        <v>0.74667400093305802</v>
      </c>
      <c r="K39" s="9" t="str">
        <f t="shared" si="14"/>
        <v>No</v>
      </c>
      <c r="M39" s="13">
        <f t="shared" si="17"/>
        <v>0.93213034961714247</v>
      </c>
    </row>
    <row r="40" spans="1:13" x14ac:dyDescent="0.25">
      <c r="A40" s="10">
        <v>3</v>
      </c>
      <c r="B40" s="5">
        <v>100</v>
      </c>
      <c r="C40" s="4">
        <v>0.52</v>
      </c>
      <c r="D40" s="6">
        <v>2002</v>
      </c>
      <c r="E40" s="4">
        <v>0.53146853146853146</v>
      </c>
      <c r="G40" s="7">
        <f t="shared" si="15"/>
        <v>1.1152599933572829E-2</v>
      </c>
      <c r="H40" s="7">
        <f t="shared" si="12"/>
        <v>4.9959983987187186E-2</v>
      </c>
      <c r="I40" s="8">
        <f t="shared" si="13"/>
        <v>0.22404003526364757</v>
      </c>
      <c r="J40" s="8">
        <f t="shared" si="16"/>
        <v>0.58863692435767012</v>
      </c>
      <c r="K40" s="9" t="str">
        <f t="shared" si="14"/>
        <v>No</v>
      </c>
      <c r="M40" s="13">
        <f t="shared" si="17"/>
        <v>0.97842105263157897</v>
      </c>
    </row>
    <row r="41" spans="1:13" x14ac:dyDescent="0.25">
      <c r="A41" s="10">
        <v>4</v>
      </c>
      <c r="B41" s="5">
        <v>113</v>
      </c>
      <c r="C41" s="4">
        <v>0.48672566371681414</v>
      </c>
      <c r="D41" s="6">
        <v>2110</v>
      </c>
      <c r="E41" s="4">
        <v>0.51090047393364924</v>
      </c>
      <c r="G41" s="7">
        <f t="shared" si="15"/>
        <v>1.0882421576502665E-2</v>
      </c>
      <c r="H41" s="7">
        <f t="shared" si="12"/>
        <v>4.7019464242650071E-2</v>
      </c>
      <c r="I41" s="8">
        <f t="shared" si="13"/>
        <v>0.5009038362186119</v>
      </c>
      <c r="J41" s="8">
        <f t="shared" si="16"/>
        <v>0.69178059873288589</v>
      </c>
      <c r="K41" s="9" t="str">
        <f t="shared" si="14"/>
        <v>No</v>
      </c>
      <c r="M41" s="13">
        <f t="shared" si="17"/>
        <v>0.95268195773884778</v>
      </c>
    </row>
    <row r="42" spans="1:13" x14ac:dyDescent="0.25">
      <c r="A42" s="10">
        <v>5</v>
      </c>
      <c r="B42" s="5">
        <v>135</v>
      </c>
      <c r="C42" s="4">
        <v>0.42222222222222222</v>
      </c>
      <c r="D42" s="6">
        <v>1942</v>
      </c>
      <c r="E42" s="4">
        <v>0.50205973223480949</v>
      </c>
      <c r="G42" s="7">
        <f t="shared" si="15"/>
        <v>1.1345971975714452E-2</v>
      </c>
      <c r="H42" s="7">
        <f t="shared" si="12"/>
        <v>4.2509312032903396E-2</v>
      </c>
      <c r="I42" s="8">
        <f t="shared" si="13"/>
        <v>1.814595395054021</v>
      </c>
      <c r="J42" s="8">
        <f t="shared" si="16"/>
        <v>0.96520694465128654</v>
      </c>
      <c r="K42" s="9" t="str">
        <f t="shared" si="14"/>
        <v>Yes</v>
      </c>
      <c r="M42" s="13">
        <f t="shared" si="17"/>
        <v>0.84098005698005696</v>
      </c>
    </row>
    <row r="43" spans="1:13" x14ac:dyDescent="0.25">
      <c r="A43" s="10">
        <v>6</v>
      </c>
      <c r="B43" s="5">
        <v>104</v>
      </c>
      <c r="C43" s="4">
        <v>0.5</v>
      </c>
      <c r="D43" s="6">
        <v>1671</v>
      </c>
      <c r="E43" s="4">
        <v>0.48473967684021546</v>
      </c>
      <c r="G43" s="7">
        <f t="shared" si="15"/>
        <v>1.2225859775059295E-2</v>
      </c>
      <c r="H43" s="7">
        <f t="shared" si="12"/>
        <v>4.9029033784546011E-2</v>
      </c>
      <c r="I43" s="8">
        <f t="shared" si="13"/>
        <v>-0.30200302566172788</v>
      </c>
      <c r="J43" s="8">
        <f t="shared" si="16"/>
        <v>0.38132487821982325</v>
      </c>
      <c r="K43" s="9" t="str">
        <f t="shared" si="14"/>
        <v>No</v>
      </c>
      <c r="M43" s="13">
        <f t="shared" si="17"/>
        <v>1.0314814814814814</v>
      </c>
    </row>
    <row r="44" spans="1:13" x14ac:dyDescent="0.25">
      <c r="A44" s="10">
        <v>7</v>
      </c>
      <c r="B44" s="5">
        <v>99</v>
      </c>
      <c r="C44" s="4">
        <v>0.37373737373737376</v>
      </c>
      <c r="D44" s="6">
        <v>1324</v>
      </c>
      <c r="E44" s="4">
        <v>0.4607250755287009</v>
      </c>
      <c r="G44" s="7">
        <f t="shared" si="15"/>
        <v>1.3698784879729224E-2</v>
      </c>
      <c r="H44" s="7">
        <f t="shared" si="12"/>
        <v>4.8623242271391864E-2</v>
      </c>
      <c r="I44" s="8">
        <f t="shared" si="13"/>
        <v>1.7219797482682817</v>
      </c>
      <c r="J44" s="8">
        <f t="shared" si="16"/>
        <v>0.95746340642664285</v>
      </c>
      <c r="K44" s="9" t="str">
        <f t="shared" si="14"/>
        <v>Yes</v>
      </c>
      <c r="M44" s="13">
        <f t="shared" si="17"/>
        <v>0.81119390627587351</v>
      </c>
    </row>
    <row r="45" spans="1:13" x14ac:dyDescent="0.25">
      <c r="A45" s="10">
        <v>8</v>
      </c>
      <c r="B45" s="5">
        <v>95</v>
      </c>
      <c r="C45" s="4">
        <v>0.42105263157894735</v>
      </c>
      <c r="D45" s="6">
        <v>950</v>
      </c>
      <c r="E45" s="4">
        <v>0.4536842105263158</v>
      </c>
      <c r="G45" s="7">
        <f t="shared" si="15"/>
        <v>1.6152394238216444E-2</v>
      </c>
      <c r="H45" s="7">
        <f t="shared" si="12"/>
        <v>5.0655421387977663E-2</v>
      </c>
      <c r="I45" s="8">
        <f t="shared" si="13"/>
        <v>0.61374087842370473</v>
      </c>
      <c r="J45" s="8">
        <f t="shared" si="16"/>
        <v>0.73030671455964269</v>
      </c>
      <c r="K45" s="9" t="str">
        <f t="shared" si="14"/>
        <v>No</v>
      </c>
      <c r="M45" s="13">
        <f t="shared" si="17"/>
        <v>0.92807424593967514</v>
      </c>
    </row>
    <row r="46" spans="1:13" x14ac:dyDescent="0.25">
      <c r="A46" s="10">
        <v>9</v>
      </c>
      <c r="B46" s="5">
        <v>73</v>
      </c>
      <c r="C46" s="4">
        <v>0.36986301369863012</v>
      </c>
      <c r="D46" s="6">
        <v>745</v>
      </c>
      <c r="E46" s="4">
        <v>0.45369127516778524</v>
      </c>
      <c r="G46" s="7">
        <f t="shared" si="15"/>
        <v>1.8239845092522404E-2</v>
      </c>
      <c r="H46" s="7">
        <f t="shared" si="12"/>
        <v>5.6503650602925594E-2</v>
      </c>
      <c r="I46" s="8">
        <f t="shared" si="13"/>
        <v>1.4118516413093574</v>
      </c>
      <c r="J46" s="8">
        <f t="shared" si="16"/>
        <v>0.92100317539025567</v>
      </c>
      <c r="K46" s="9" t="str">
        <f t="shared" si="14"/>
        <v>Yes</v>
      </c>
      <c r="M46" s="13">
        <f t="shared" si="17"/>
        <v>0.81523060711680306</v>
      </c>
    </row>
    <row r="48" spans="1:13" x14ac:dyDescent="0.25">
      <c r="A48" t="s">
        <v>36</v>
      </c>
      <c r="D48" t="s">
        <v>33</v>
      </c>
    </row>
    <row r="49" spans="1:13" x14ac:dyDescent="0.25">
      <c r="B49" s="37" t="s">
        <v>4</v>
      </c>
      <c r="C49" s="37"/>
      <c r="D49" s="37" t="s">
        <v>5</v>
      </c>
      <c r="E49" s="37"/>
      <c r="G49" s="2" t="s">
        <v>5</v>
      </c>
      <c r="H49" s="2" t="s">
        <v>4</v>
      </c>
    </row>
    <row r="50" spans="1:13" x14ac:dyDescent="0.25">
      <c r="A50" s="1" t="s">
        <v>12</v>
      </c>
      <c r="B50" s="2" t="s">
        <v>6</v>
      </c>
      <c r="C50" s="3" t="s">
        <v>7</v>
      </c>
      <c r="D50" s="2" t="s">
        <v>6</v>
      </c>
      <c r="E50" s="3" t="s">
        <v>7</v>
      </c>
      <c r="G50" t="s">
        <v>8</v>
      </c>
      <c r="H50" t="s">
        <v>8</v>
      </c>
      <c r="I50" t="s">
        <v>9</v>
      </c>
      <c r="J50" t="s">
        <v>10</v>
      </c>
      <c r="K50" t="s">
        <v>11</v>
      </c>
    </row>
    <row r="51" spans="1:13" x14ac:dyDescent="0.25">
      <c r="A51" s="10">
        <v>0</v>
      </c>
      <c r="B51" s="5">
        <v>233</v>
      </c>
      <c r="C51" s="4">
        <v>0.52789699570815452</v>
      </c>
      <c r="D51" s="6">
        <v>1532</v>
      </c>
      <c r="E51" s="4">
        <v>0.57637075718015662</v>
      </c>
      <c r="G51" s="7">
        <f>SQRT(E51*(1-E51)/D51)</f>
        <v>1.2624510626912002E-2</v>
      </c>
      <c r="H51" s="7">
        <f t="shared" ref="H51:H60" si="18">SQRT((C51*(1-C51)/B51))</f>
        <v>3.2705065011156068E-2</v>
      </c>
      <c r="I51" s="8">
        <f t="shared" ref="I51:I60" si="19">(E51-C51)/SQRT(POWER(G51,2)+POWER(H51,2))</f>
        <v>1.3827092247128221</v>
      </c>
      <c r="J51" s="8">
        <f>NORMDIST(I51,0,1,TRUE)</f>
        <v>0.9166229788742295</v>
      </c>
      <c r="K51" s="9" t="str">
        <f t="shared" ref="K51:K60" si="20">IF(OR(J51&lt;0.1,J51&gt;0.9),"Yes","No")</f>
        <v>Yes</v>
      </c>
      <c r="M51" s="13">
        <f>C51/E51</f>
        <v>0.91589829832943692</v>
      </c>
    </row>
    <row r="52" spans="1:13" x14ac:dyDescent="0.25">
      <c r="A52" s="10">
        <v>1</v>
      </c>
      <c r="B52" s="5">
        <v>285</v>
      </c>
      <c r="C52" s="4">
        <v>0.55087719298245619</v>
      </c>
      <c r="D52" s="6">
        <v>1636</v>
      </c>
      <c r="E52" s="4">
        <v>0.55073349633251834</v>
      </c>
      <c r="G52" s="7">
        <f t="shared" ref="G52:G60" si="21">SQRT(E52*(1-E52)/D52)</f>
        <v>1.229790449554672E-2</v>
      </c>
      <c r="H52" s="7">
        <f t="shared" si="18"/>
        <v>2.9463716088336957E-2</v>
      </c>
      <c r="I52" s="8">
        <f t="shared" si="19"/>
        <v>-4.5007530901922587E-3</v>
      </c>
      <c r="J52" s="8">
        <f t="shared" ref="J52:J60" si="22">NORMDIST(I52,0,1,TRUE)</f>
        <v>0.49820446536063484</v>
      </c>
      <c r="K52" s="9" t="str">
        <f t="shared" si="20"/>
        <v>No</v>
      </c>
      <c r="M52" s="13">
        <f t="shared" ref="M52:M60" si="23">C52/E52</f>
        <v>1.0002609186673677</v>
      </c>
    </row>
    <row r="53" spans="1:13" x14ac:dyDescent="0.25">
      <c r="A53" s="10">
        <v>2</v>
      </c>
      <c r="B53" s="5">
        <v>308</v>
      </c>
      <c r="C53" s="4">
        <v>0.54220779220779225</v>
      </c>
      <c r="D53" s="6">
        <v>1826</v>
      </c>
      <c r="E53" s="4">
        <v>0.54271631982475355</v>
      </c>
      <c r="G53" s="7">
        <f t="shared" si="21"/>
        <v>1.1658130304722026E-2</v>
      </c>
      <c r="H53" s="7">
        <f t="shared" si="18"/>
        <v>2.8388452373665874E-2</v>
      </c>
      <c r="I53" s="8">
        <f t="shared" si="19"/>
        <v>1.6570341473257571E-2</v>
      </c>
      <c r="J53" s="8">
        <f t="shared" si="22"/>
        <v>0.50661030730745904</v>
      </c>
      <c r="K53" s="9" t="str">
        <f t="shared" si="20"/>
        <v>No</v>
      </c>
      <c r="M53" s="13">
        <f t="shared" si="23"/>
        <v>0.99906299553120959</v>
      </c>
    </row>
    <row r="54" spans="1:13" x14ac:dyDescent="0.25">
      <c r="A54" s="10">
        <v>3</v>
      </c>
      <c r="B54" s="5">
        <v>347</v>
      </c>
      <c r="C54" s="4">
        <v>0.5417867435158501</v>
      </c>
      <c r="D54" s="6">
        <v>2002</v>
      </c>
      <c r="E54" s="4">
        <v>0.53146853146853146</v>
      </c>
      <c r="G54" s="7">
        <f t="shared" si="21"/>
        <v>1.1152599933572829E-2</v>
      </c>
      <c r="H54" s="7">
        <f t="shared" si="18"/>
        <v>2.6747504829430446E-2</v>
      </c>
      <c r="I54" s="8">
        <f t="shared" si="19"/>
        <v>-0.3560525145192262</v>
      </c>
      <c r="J54" s="8">
        <f t="shared" si="22"/>
        <v>0.36090061890007175</v>
      </c>
      <c r="K54" s="9" t="str">
        <f t="shared" si="20"/>
        <v>No</v>
      </c>
      <c r="M54" s="13">
        <f t="shared" si="23"/>
        <v>1.019414530562718</v>
      </c>
    </row>
    <row r="55" spans="1:13" x14ac:dyDescent="0.25">
      <c r="A55" s="10">
        <v>4</v>
      </c>
      <c r="B55" s="5">
        <v>373</v>
      </c>
      <c r="C55" s="4">
        <v>0.50402144772117963</v>
      </c>
      <c r="D55" s="6">
        <v>2110</v>
      </c>
      <c r="E55" s="4">
        <v>0.51090047393364924</v>
      </c>
      <c r="G55" s="7">
        <f t="shared" si="21"/>
        <v>1.0882421576502665E-2</v>
      </c>
      <c r="H55" s="7">
        <f t="shared" si="18"/>
        <v>2.5888181283800354E-2</v>
      </c>
      <c r="I55" s="8">
        <f t="shared" si="19"/>
        <v>0.24495803298731436</v>
      </c>
      <c r="J55" s="8">
        <f t="shared" si="22"/>
        <v>0.59675553683751736</v>
      </c>
      <c r="K55" s="9" t="str">
        <f t="shared" si="20"/>
        <v>No</v>
      </c>
      <c r="M55" s="13">
        <f t="shared" si="23"/>
        <v>0.98653548672698432</v>
      </c>
    </row>
    <row r="56" spans="1:13" x14ac:dyDescent="0.25">
      <c r="A56" s="10">
        <v>5</v>
      </c>
      <c r="B56" s="5">
        <v>355</v>
      </c>
      <c r="C56" s="4">
        <v>0.50985915492957745</v>
      </c>
      <c r="D56" s="6">
        <v>1942</v>
      </c>
      <c r="E56" s="4">
        <v>0.50205973223480949</v>
      </c>
      <c r="G56" s="7">
        <f t="shared" si="21"/>
        <v>1.1345971975714452E-2</v>
      </c>
      <c r="H56" s="7">
        <f t="shared" si="18"/>
        <v>2.6532085123969474E-2</v>
      </c>
      <c r="I56" s="8">
        <f t="shared" si="19"/>
        <v>-0.27028547498836647</v>
      </c>
      <c r="J56" s="8">
        <f t="shared" si="22"/>
        <v>0.39347031946662547</v>
      </c>
      <c r="K56" s="9" t="str">
        <f t="shared" si="20"/>
        <v>No</v>
      </c>
      <c r="M56" s="13">
        <f t="shared" si="23"/>
        <v>1.0155348501263994</v>
      </c>
    </row>
    <row r="57" spans="1:13" x14ac:dyDescent="0.25">
      <c r="A57" s="10">
        <v>6</v>
      </c>
      <c r="B57" s="5">
        <v>313</v>
      </c>
      <c r="C57" s="4">
        <v>0.45686900958466453</v>
      </c>
      <c r="D57" s="6">
        <v>1671</v>
      </c>
      <c r="E57" s="4">
        <v>0.48473967684021546</v>
      </c>
      <c r="G57" s="7">
        <f t="shared" si="21"/>
        <v>1.2225859775059295E-2</v>
      </c>
      <c r="H57" s="7">
        <f t="shared" si="18"/>
        <v>2.8156325234118033E-2</v>
      </c>
      <c r="I57" s="8">
        <f t="shared" si="19"/>
        <v>0.90795479101870424</v>
      </c>
      <c r="J57" s="8">
        <f t="shared" si="22"/>
        <v>0.81804894616742319</v>
      </c>
      <c r="K57" s="9" t="str">
        <f t="shared" si="20"/>
        <v>No</v>
      </c>
      <c r="M57" s="13">
        <f t="shared" si="23"/>
        <v>0.9425038456987338</v>
      </c>
    </row>
    <row r="58" spans="1:13" x14ac:dyDescent="0.25">
      <c r="A58" s="10">
        <v>7</v>
      </c>
      <c r="B58" s="5">
        <v>250</v>
      </c>
      <c r="C58" s="4">
        <v>0.46800000000000003</v>
      </c>
      <c r="D58" s="6">
        <v>1324</v>
      </c>
      <c r="E58" s="4">
        <v>0.4607250755287009</v>
      </c>
      <c r="G58" s="7">
        <f t="shared" si="21"/>
        <v>1.3698784879729224E-2</v>
      </c>
      <c r="H58" s="7">
        <f t="shared" si="18"/>
        <v>3.1557946701266867E-2</v>
      </c>
      <c r="I58" s="8">
        <f t="shared" si="19"/>
        <v>-0.2114624304508049</v>
      </c>
      <c r="J58" s="8">
        <f t="shared" si="22"/>
        <v>0.41626322274122696</v>
      </c>
      <c r="K58" s="9" t="str">
        <f t="shared" si="20"/>
        <v>No</v>
      </c>
      <c r="M58" s="13">
        <f t="shared" si="23"/>
        <v>1.0157901639344262</v>
      </c>
    </row>
    <row r="59" spans="1:13" x14ac:dyDescent="0.25">
      <c r="A59" s="10">
        <v>8</v>
      </c>
      <c r="B59" s="5">
        <v>163</v>
      </c>
      <c r="C59" s="4">
        <v>0.44171779141104295</v>
      </c>
      <c r="D59" s="6">
        <v>950</v>
      </c>
      <c r="E59" s="4">
        <v>0.4536842105263158</v>
      </c>
      <c r="G59" s="7">
        <f t="shared" si="21"/>
        <v>1.6152394238216444E-2</v>
      </c>
      <c r="H59" s="7">
        <f t="shared" si="18"/>
        <v>3.8896053402870799E-2</v>
      </c>
      <c r="I59" s="8">
        <f t="shared" si="19"/>
        <v>0.28412636838780364</v>
      </c>
      <c r="J59" s="8">
        <f t="shared" si="22"/>
        <v>0.61184322986858763</v>
      </c>
      <c r="K59" s="9" t="str">
        <f t="shared" si="20"/>
        <v>No</v>
      </c>
      <c r="M59" s="13">
        <f t="shared" si="23"/>
        <v>0.97362390218211325</v>
      </c>
    </row>
    <row r="60" spans="1:13" x14ac:dyDescent="0.25">
      <c r="A60" s="10">
        <v>9</v>
      </c>
      <c r="B60" s="5">
        <v>134</v>
      </c>
      <c r="C60" s="4">
        <v>0.47761194029850745</v>
      </c>
      <c r="D60" s="6">
        <v>745</v>
      </c>
      <c r="E60" s="4">
        <v>0.45369127516778524</v>
      </c>
      <c r="G60" s="7">
        <f t="shared" si="21"/>
        <v>1.8239845092522404E-2</v>
      </c>
      <c r="H60" s="7">
        <f t="shared" si="18"/>
        <v>4.3150100290677659E-2</v>
      </c>
      <c r="I60" s="8">
        <f t="shared" si="19"/>
        <v>-0.51061465812575302</v>
      </c>
      <c r="J60" s="8">
        <f t="shared" si="22"/>
        <v>0.30481045490516845</v>
      </c>
      <c r="K60" s="9" t="str">
        <f t="shared" si="20"/>
        <v>No</v>
      </c>
      <c r="M60" s="13">
        <f t="shared" si="23"/>
        <v>1.0527245429656451</v>
      </c>
    </row>
    <row r="62" spans="1:13" x14ac:dyDescent="0.25">
      <c r="A62" t="s">
        <v>37</v>
      </c>
      <c r="D62" t="s">
        <v>33</v>
      </c>
    </row>
    <row r="63" spans="1:13" x14ac:dyDescent="0.25">
      <c r="B63" s="37" t="s">
        <v>4</v>
      </c>
      <c r="C63" s="37"/>
      <c r="D63" s="37" t="s">
        <v>5</v>
      </c>
      <c r="E63" s="37"/>
      <c r="G63" s="2" t="s">
        <v>5</v>
      </c>
      <c r="H63" s="2" t="s">
        <v>4</v>
      </c>
    </row>
    <row r="64" spans="1:13" x14ac:dyDescent="0.25">
      <c r="A64" s="1" t="s">
        <v>12</v>
      </c>
      <c r="B64" s="2" t="s">
        <v>6</v>
      </c>
      <c r="C64" s="3" t="s">
        <v>7</v>
      </c>
      <c r="D64" s="2" t="s">
        <v>6</v>
      </c>
      <c r="E64" s="3" t="s">
        <v>7</v>
      </c>
      <c r="G64" t="s">
        <v>8</v>
      </c>
      <c r="H64" t="s">
        <v>8</v>
      </c>
      <c r="I64" t="s">
        <v>9</v>
      </c>
      <c r="J64" t="s">
        <v>10</v>
      </c>
      <c r="K64" t="s">
        <v>11</v>
      </c>
    </row>
    <row r="65" spans="1:13" x14ac:dyDescent="0.25">
      <c r="A65" s="10">
        <v>0</v>
      </c>
      <c r="B65" s="5">
        <v>294</v>
      </c>
      <c r="C65" s="4">
        <v>0.57823129251700678</v>
      </c>
      <c r="D65" s="6">
        <v>1532</v>
      </c>
      <c r="E65" s="4">
        <v>0.57637075718015662</v>
      </c>
      <c r="G65" s="7">
        <f>SQRT(E65*(1-E65)/D65)</f>
        <v>1.2624510626912002E-2</v>
      </c>
      <c r="H65" s="7">
        <f t="shared" ref="H65:H74" si="24">SQRT((C65*(1-C65)/B65))</f>
        <v>2.8801447010554239E-2</v>
      </c>
      <c r="I65" s="8">
        <f t="shared" ref="I65:I74" si="25">(E65-C65)/SQRT(POWER(G65,2)+POWER(H65,2))</f>
        <v>-5.9164524582415987E-2</v>
      </c>
      <c r="J65" s="8">
        <f>NORMDIST(I65,0,1,TRUE)</f>
        <v>0.47641053270268208</v>
      </c>
      <c r="K65" s="9" t="str">
        <f t="shared" ref="K65:K74" si="26">IF(OR(J65&lt;0.1,J65&gt;0.9),"Yes","No")</f>
        <v>No</v>
      </c>
      <c r="M65" s="13">
        <f>C65/E65</f>
        <v>1.0032280182741273</v>
      </c>
    </row>
    <row r="66" spans="1:13" x14ac:dyDescent="0.25">
      <c r="A66" s="10">
        <v>1</v>
      </c>
      <c r="B66" s="5">
        <v>340</v>
      </c>
      <c r="C66" s="4">
        <v>0.53235294117647058</v>
      </c>
      <c r="D66" s="6">
        <v>1636</v>
      </c>
      <c r="E66" s="4">
        <v>0.55073349633251834</v>
      </c>
      <c r="G66" s="7">
        <f t="shared" ref="G66:G74" si="27">SQRT(E66*(1-E66)/D66)</f>
        <v>1.229790449554672E-2</v>
      </c>
      <c r="H66" s="7">
        <f t="shared" si="24"/>
        <v>2.7059481713072289E-2</v>
      </c>
      <c r="I66" s="8">
        <f t="shared" si="25"/>
        <v>0.6183959723798762</v>
      </c>
      <c r="J66" s="8">
        <f t="shared" ref="J66:J74" si="28">NORMDIST(I66,0,1,TRUE)</f>
        <v>0.73184282394810496</v>
      </c>
      <c r="K66" s="9" t="str">
        <f t="shared" si="26"/>
        <v>No</v>
      </c>
      <c r="M66" s="13">
        <f t="shared" ref="M66:M74" si="29">C66/E66</f>
        <v>0.96662531827381337</v>
      </c>
    </row>
    <row r="67" spans="1:13" x14ac:dyDescent="0.25">
      <c r="A67" s="10">
        <v>2</v>
      </c>
      <c r="B67" s="5">
        <v>376</v>
      </c>
      <c r="C67" s="4">
        <v>0.54521276595744683</v>
      </c>
      <c r="D67" s="6">
        <v>1826</v>
      </c>
      <c r="E67" s="4">
        <v>0.54271631982475355</v>
      </c>
      <c r="G67" s="7">
        <f t="shared" si="27"/>
        <v>1.1658130304722026E-2</v>
      </c>
      <c r="H67" s="7">
        <f t="shared" si="24"/>
        <v>2.5679893502591877E-2</v>
      </c>
      <c r="I67" s="8">
        <f t="shared" si="25"/>
        <v>-8.8519283067650945E-2</v>
      </c>
      <c r="J67" s="8">
        <f t="shared" si="28"/>
        <v>0.4647319794128642</v>
      </c>
      <c r="K67" s="9" t="str">
        <f t="shared" si="26"/>
        <v>No</v>
      </c>
      <c r="M67" s="13">
        <f t="shared" si="29"/>
        <v>1.0045999098267386</v>
      </c>
    </row>
    <row r="68" spans="1:13" x14ac:dyDescent="0.25">
      <c r="A68" s="10">
        <v>3</v>
      </c>
      <c r="B68" s="5">
        <v>401</v>
      </c>
      <c r="C68" s="4">
        <v>0.52369077306733169</v>
      </c>
      <c r="D68" s="6">
        <v>2002</v>
      </c>
      <c r="E68" s="4">
        <v>0.53146853146853146</v>
      </c>
      <c r="G68" s="7">
        <f t="shared" si="27"/>
        <v>1.1152599933572829E-2</v>
      </c>
      <c r="H68" s="7">
        <f t="shared" si="24"/>
        <v>2.494076509991739E-2</v>
      </c>
      <c r="I68" s="8">
        <f t="shared" si="25"/>
        <v>0.28468341082947807</v>
      </c>
      <c r="J68" s="8">
        <f t="shared" si="28"/>
        <v>0.61205664939117477</v>
      </c>
      <c r="K68" s="9" t="str">
        <f t="shared" si="26"/>
        <v>No</v>
      </c>
      <c r="M68" s="13">
        <f t="shared" si="29"/>
        <v>0.98536553353458467</v>
      </c>
    </row>
    <row r="69" spans="1:13" x14ac:dyDescent="0.25">
      <c r="A69" s="10">
        <v>4</v>
      </c>
      <c r="B69" s="5">
        <v>434</v>
      </c>
      <c r="C69" s="4">
        <v>0.52534562211981561</v>
      </c>
      <c r="D69" s="6">
        <v>2110</v>
      </c>
      <c r="E69" s="4">
        <v>0.51090047393364924</v>
      </c>
      <c r="G69" s="7">
        <f t="shared" si="27"/>
        <v>1.0882421576502665E-2</v>
      </c>
      <c r="H69" s="7">
        <f t="shared" si="24"/>
        <v>2.3969911988487805E-2</v>
      </c>
      <c r="I69" s="8">
        <f t="shared" si="25"/>
        <v>-0.54873222644781838</v>
      </c>
      <c r="J69" s="8">
        <f t="shared" si="28"/>
        <v>0.29159461343535348</v>
      </c>
      <c r="K69" s="9" t="str">
        <f t="shared" si="26"/>
        <v>No</v>
      </c>
      <c r="M69" s="13">
        <f t="shared" si="29"/>
        <v>1.0282738985833126</v>
      </c>
    </row>
    <row r="70" spans="1:13" x14ac:dyDescent="0.25">
      <c r="A70" s="10">
        <v>5</v>
      </c>
      <c r="B70" s="5">
        <v>391</v>
      </c>
      <c r="C70" s="4">
        <v>0.51918158567774941</v>
      </c>
      <c r="D70" s="6">
        <v>1942</v>
      </c>
      <c r="E70" s="4">
        <v>0.50205973223480949</v>
      </c>
      <c r="G70" s="7">
        <f t="shared" si="27"/>
        <v>1.1345971975714452E-2</v>
      </c>
      <c r="H70" s="7">
        <f t="shared" si="24"/>
        <v>2.5267472836776855E-2</v>
      </c>
      <c r="I70" s="8">
        <f t="shared" si="25"/>
        <v>-0.61816327007411076</v>
      </c>
      <c r="J70" s="8">
        <f t="shared" si="28"/>
        <v>0.26823385955481083</v>
      </c>
      <c r="K70" s="9" t="str">
        <f t="shared" si="26"/>
        <v>No</v>
      </c>
      <c r="M70" s="13">
        <f t="shared" si="29"/>
        <v>1.0341032198832711</v>
      </c>
    </row>
    <row r="71" spans="1:13" x14ac:dyDescent="0.25">
      <c r="A71" s="10">
        <v>6</v>
      </c>
      <c r="B71" s="5">
        <v>340</v>
      </c>
      <c r="C71" s="4">
        <v>0.4823529411764706</v>
      </c>
      <c r="D71" s="6">
        <v>1671</v>
      </c>
      <c r="E71" s="4">
        <v>0.48473967684021546</v>
      </c>
      <c r="G71" s="7">
        <f t="shared" si="27"/>
        <v>1.2225859775059295E-2</v>
      </c>
      <c r="H71" s="7">
        <f t="shared" si="24"/>
        <v>2.7099412915003878E-2</v>
      </c>
      <c r="I71" s="8">
        <f t="shared" si="25"/>
        <v>8.0281426699116018E-2</v>
      </c>
      <c r="J71" s="8">
        <f t="shared" si="28"/>
        <v>0.53199328506239973</v>
      </c>
      <c r="K71" s="9" t="str">
        <f t="shared" si="26"/>
        <v>No</v>
      </c>
      <c r="M71" s="13">
        <f t="shared" si="29"/>
        <v>0.99507625272331157</v>
      </c>
    </row>
    <row r="72" spans="1:13" x14ac:dyDescent="0.25">
      <c r="A72" s="10">
        <v>7</v>
      </c>
      <c r="B72" s="5">
        <v>261</v>
      </c>
      <c r="C72" s="4">
        <v>0.48275862068965519</v>
      </c>
      <c r="D72" s="6">
        <v>1324</v>
      </c>
      <c r="E72" s="4">
        <v>0.4607250755287009</v>
      </c>
      <c r="G72" s="7">
        <f t="shared" si="27"/>
        <v>1.3698784879729224E-2</v>
      </c>
      <c r="H72" s="7">
        <f t="shared" si="24"/>
        <v>3.0930817304996701E-2</v>
      </c>
      <c r="I72" s="8">
        <f t="shared" si="25"/>
        <v>-0.65132948235148813</v>
      </c>
      <c r="J72" s="8">
        <f t="shared" si="28"/>
        <v>0.25741691035652919</v>
      </c>
      <c r="K72" s="9" t="str">
        <f t="shared" si="26"/>
        <v>No</v>
      </c>
      <c r="M72" s="13">
        <f t="shared" si="29"/>
        <v>1.0478236291690222</v>
      </c>
    </row>
    <row r="73" spans="1:13" x14ac:dyDescent="0.25">
      <c r="A73" s="10">
        <v>8</v>
      </c>
      <c r="B73" s="5">
        <v>180</v>
      </c>
      <c r="C73" s="4">
        <v>0.46666666666666667</v>
      </c>
      <c r="D73" s="6">
        <v>950</v>
      </c>
      <c r="E73" s="4">
        <v>0.4536842105263158</v>
      </c>
      <c r="G73" s="7">
        <f t="shared" si="27"/>
        <v>1.6152394238216444E-2</v>
      </c>
      <c r="H73" s="7">
        <f t="shared" si="24"/>
        <v>3.7184890068181133E-2</v>
      </c>
      <c r="I73" s="8">
        <f t="shared" si="25"/>
        <v>-0.32022607965560901</v>
      </c>
      <c r="J73" s="8">
        <f t="shared" si="28"/>
        <v>0.37439847728619924</v>
      </c>
      <c r="K73" s="9" t="str">
        <f t="shared" si="26"/>
        <v>No</v>
      </c>
      <c r="M73" s="13">
        <f t="shared" si="29"/>
        <v>1.02861562258314</v>
      </c>
    </row>
    <row r="74" spans="1:13" x14ac:dyDescent="0.25">
      <c r="A74" s="10">
        <v>9</v>
      </c>
      <c r="B74" s="5">
        <v>131</v>
      </c>
      <c r="C74" s="4">
        <v>0.46564885496183206</v>
      </c>
      <c r="D74" s="6">
        <v>745</v>
      </c>
      <c r="E74" s="4">
        <v>0.45369127516778524</v>
      </c>
      <c r="G74" s="7">
        <f t="shared" si="27"/>
        <v>1.8239845092522404E-2</v>
      </c>
      <c r="H74" s="7">
        <f t="shared" si="24"/>
        <v>4.3581983709793E-2</v>
      </c>
      <c r="I74" s="8">
        <f t="shared" si="25"/>
        <v>-0.25309775193653516</v>
      </c>
      <c r="J74" s="8">
        <f t="shared" si="28"/>
        <v>0.40009633801597605</v>
      </c>
      <c r="K74" s="9" t="str">
        <f t="shared" si="26"/>
        <v>No</v>
      </c>
      <c r="M74" s="13">
        <f t="shared" si="29"/>
        <v>1.0263562039839198</v>
      </c>
    </row>
  </sheetData>
  <mergeCells count="13">
    <mergeCell ref="B21:C21"/>
    <mergeCell ref="D21:E21"/>
    <mergeCell ref="A5:E5"/>
    <mergeCell ref="G5:K5"/>
    <mergeCell ref="M5:V5"/>
    <mergeCell ref="B7:C7"/>
    <mergeCell ref="D7:E7"/>
    <mergeCell ref="B35:C35"/>
    <mergeCell ref="D35:E35"/>
    <mergeCell ref="B49:C49"/>
    <mergeCell ref="D49:E49"/>
    <mergeCell ref="B63:C63"/>
    <mergeCell ref="D63:E63"/>
  </mergeCells>
  <conditionalFormatting sqref="K9">
    <cfRule type="containsText" dxfId="31" priority="25" operator="containsText" text="No">
      <formula>NOT(ISERROR(SEARCH("No",K9)))</formula>
    </cfRule>
    <cfRule type="containsText" dxfId="30" priority="26" operator="containsText" text="Yes">
      <formula>NOT(ISERROR(SEARCH("Yes",K9)))</formula>
    </cfRule>
  </conditionalFormatting>
  <conditionalFormatting sqref="K10:K18">
    <cfRule type="containsText" dxfId="29" priority="23" operator="containsText" text="No">
      <formula>NOT(ISERROR(SEARCH("No",K10)))</formula>
    </cfRule>
    <cfRule type="containsText" dxfId="28" priority="24" operator="containsText" text="Yes">
      <formula>NOT(ISERROR(SEARCH("Yes",K10)))</formula>
    </cfRule>
  </conditionalFormatting>
  <conditionalFormatting sqref="M9:M18">
    <cfRule type="cellIs" dxfId="27" priority="21" operator="lessThan">
      <formula>1</formula>
    </cfRule>
    <cfRule type="cellIs" dxfId="26" priority="22" operator="greaterThanOrEqual">
      <formula>1</formula>
    </cfRule>
  </conditionalFormatting>
  <conditionalFormatting sqref="K23:K32">
    <cfRule type="containsText" dxfId="25" priority="19" operator="containsText" text="No">
      <formula>NOT(ISERROR(SEARCH("No",K23)))</formula>
    </cfRule>
    <cfRule type="containsText" dxfId="24" priority="20" operator="containsText" text="Yes">
      <formula>NOT(ISERROR(SEARCH("Yes",K23)))</formula>
    </cfRule>
  </conditionalFormatting>
  <conditionalFormatting sqref="M23:M32">
    <cfRule type="cellIs" dxfId="23" priority="17" operator="lessThan">
      <formula>1</formula>
    </cfRule>
    <cfRule type="cellIs" dxfId="22" priority="18" operator="greaterThanOrEqual">
      <formula>1</formula>
    </cfRule>
  </conditionalFormatting>
  <conditionalFormatting sqref="K37:K46">
    <cfRule type="containsText" dxfId="21" priority="15" operator="containsText" text="No">
      <formula>NOT(ISERROR(SEARCH("No",K37)))</formula>
    </cfRule>
    <cfRule type="containsText" dxfId="20" priority="16" operator="containsText" text="Yes">
      <formula>NOT(ISERROR(SEARCH("Yes",K37)))</formula>
    </cfRule>
  </conditionalFormatting>
  <conditionalFormatting sqref="M37:M46">
    <cfRule type="cellIs" dxfId="19" priority="13" operator="lessThan">
      <formula>1</formula>
    </cfRule>
    <cfRule type="cellIs" dxfId="18" priority="14" operator="greaterThanOrEqual">
      <formula>1</formula>
    </cfRule>
  </conditionalFormatting>
  <conditionalFormatting sqref="K51:K60">
    <cfRule type="containsText" dxfId="17" priority="11" operator="containsText" text="No">
      <formula>NOT(ISERROR(SEARCH("No",K51)))</formula>
    </cfRule>
    <cfRule type="containsText" dxfId="16" priority="12" operator="containsText" text="Yes">
      <formula>NOT(ISERROR(SEARCH("Yes",K51)))</formula>
    </cfRule>
  </conditionalFormatting>
  <conditionalFormatting sqref="M51:M60">
    <cfRule type="cellIs" dxfId="15" priority="9" operator="lessThan">
      <formula>1</formula>
    </cfRule>
    <cfRule type="cellIs" dxfId="14" priority="10" operator="greaterThanOrEqual">
      <formula>1</formula>
    </cfRule>
  </conditionalFormatting>
  <conditionalFormatting sqref="K65:K74">
    <cfRule type="containsText" dxfId="13" priority="7" operator="containsText" text="No">
      <formula>NOT(ISERROR(SEARCH("No",K65)))</formula>
    </cfRule>
    <cfRule type="containsText" dxfId="12" priority="8" operator="containsText" text="Yes">
      <formula>NOT(ISERROR(SEARCH("Yes",K65)))</formula>
    </cfRule>
  </conditionalFormatting>
  <conditionalFormatting sqref="M65:M74">
    <cfRule type="cellIs" dxfId="11" priority="5" operator="lessThan">
      <formula>1</formula>
    </cfRule>
    <cfRule type="cellIs" dxfId="10" priority="6" operator="greaterThanOrEqual">
      <formula>1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A76"/>
  <sheetViews>
    <sheetView tabSelected="1" workbookViewId="0">
      <selection activeCell="R6" sqref="R6"/>
    </sheetView>
  </sheetViews>
  <sheetFormatPr defaultRowHeight="15" x14ac:dyDescent="0.25"/>
  <cols>
    <col min="13" max="13" width="30" style="26" customWidth="1"/>
    <col min="22" max="22" width="6.42578125" customWidth="1"/>
  </cols>
  <sheetData>
    <row r="1" spans="1:27" x14ac:dyDescent="0.25">
      <c r="A1" s="17" t="s">
        <v>26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25"/>
      <c r="O1" t="s">
        <v>41</v>
      </c>
    </row>
    <row r="2" spans="1:27" x14ac:dyDescent="0.25">
      <c r="A2" s="17" t="s">
        <v>14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25"/>
      <c r="O2" t="s">
        <v>42</v>
      </c>
    </row>
    <row r="3" spans="1:27" x14ac:dyDescent="0.25">
      <c r="A3" s="17" t="s">
        <v>17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25"/>
    </row>
    <row r="4" spans="1:27" ht="15.75" thickBot="1" x14ac:dyDescent="0.3"/>
    <row r="5" spans="1:27" ht="15.75" thickBot="1" x14ac:dyDescent="0.3">
      <c r="A5" s="34" t="s">
        <v>22</v>
      </c>
      <c r="B5" s="35"/>
      <c r="C5" s="35"/>
      <c r="D5" s="35"/>
      <c r="E5" s="35"/>
      <c r="F5" s="35"/>
      <c r="G5" s="35"/>
      <c r="H5" s="35"/>
      <c r="I5" s="35"/>
      <c r="J5" s="35"/>
      <c r="K5" s="36"/>
    </row>
    <row r="6" spans="1:27" ht="15.75" thickBot="1" x14ac:dyDescent="0.3">
      <c r="A6" s="20"/>
      <c r="B6" s="20"/>
      <c r="C6" s="20"/>
      <c r="D6" s="20"/>
      <c r="E6" s="20"/>
    </row>
    <row r="7" spans="1:27" ht="15.75" thickBot="1" x14ac:dyDescent="0.3">
      <c r="A7" s="34" t="s">
        <v>38</v>
      </c>
      <c r="B7" s="35"/>
      <c r="C7" s="35"/>
      <c r="D7" s="35"/>
      <c r="E7" s="36"/>
      <c r="G7" s="34" t="s">
        <v>39</v>
      </c>
      <c r="H7" s="35"/>
      <c r="I7" s="35"/>
      <c r="J7" s="35"/>
      <c r="K7" s="36"/>
      <c r="M7" s="27" t="s">
        <v>45</v>
      </c>
      <c r="W7" s="34" t="s">
        <v>46</v>
      </c>
      <c r="X7" s="35"/>
      <c r="Y7" s="35"/>
      <c r="Z7" s="35"/>
      <c r="AA7" s="36"/>
    </row>
    <row r="8" spans="1:27" x14ac:dyDescent="0.25">
      <c r="A8" t="s">
        <v>15</v>
      </c>
      <c r="D8" t="s">
        <v>16</v>
      </c>
      <c r="G8" t="s">
        <v>29</v>
      </c>
      <c r="J8" t="s">
        <v>16</v>
      </c>
    </row>
    <row r="9" spans="1:27" x14ac:dyDescent="0.25">
      <c r="B9" s="37" t="s">
        <v>4</v>
      </c>
      <c r="C9" s="37"/>
      <c r="D9" s="37" t="s">
        <v>5</v>
      </c>
      <c r="E9" s="37"/>
      <c r="H9" s="37" t="s">
        <v>4</v>
      </c>
      <c r="I9" s="37"/>
      <c r="J9" s="37" t="s">
        <v>5</v>
      </c>
      <c r="K9" s="37"/>
      <c r="M9" s="28" t="s">
        <v>43</v>
      </c>
      <c r="W9" s="21" t="s">
        <v>5</v>
      </c>
      <c r="X9" s="21" t="s">
        <v>4</v>
      </c>
    </row>
    <row r="10" spans="1:27" x14ac:dyDescent="0.25">
      <c r="A10" s="1" t="s">
        <v>12</v>
      </c>
      <c r="B10" s="2" t="s">
        <v>6</v>
      </c>
      <c r="C10" s="3" t="s">
        <v>7</v>
      </c>
      <c r="D10" s="2" t="s">
        <v>6</v>
      </c>
      <c r="E10" s="3" t="s">
        <v>7</v>
      </c>
      <c r="G10" s="1" t="s">
        <v>12</v>
      </c>
      <c r="H10" s="2" t="s">
        <v>6</v>
      </c>
      <c r="I10" s="3" t="s">
        <v>7</v>
      </c>
      <c r="J10" s="2" t="s">
        <v>6</v>
      </c>
      <c r="K10" s="3" t="s">
        <v>7</v>
      </c>
      <c r="M10" s="29" t="s">
        <v>40</v>
      </c>
      <c r="W10" s="22" t="s">
        <v>44</v>
      </c>
      <c r="X10" s="22" t="s">
        <v>44</v>
      </c>
      <c r="Y10" s="22" t="s">
        <v>9</v>
      </c>
      <c r="Z10" s="22" t="s">
        <v>10</v>
      </c>
      <c r="AA10" s="22" t="s">
        <v>11</v>
      </c>
    </row>
    <row r="11" spans="1:27" x14ac:dyDescent="0.25">
      <c r="A11" s="10">
        <v>0</v>
      </c>
      <c r="B11" s="5">
        <v>27</v>
      </c>
      <c r="C11" s="4">
        <f>B11/SUM(B$11:B$20)</f>
        <v>1.3965035688424537E-3</v>
      </c>
      <c r="D11" s="6">
        <v>16941</v>
      </c>
      <c r="E11" s="4">
        <f>D11/SUM(D$11:D$20)</f>
        <v>0.10004783586981557</v>
      </c>
      <c r="G11" s="10">
        <v>0</v>
      </c>
      <c r="H11" s="5">
        <v>347</v>
      </c>
      <c r="I11" s="4">
        <f>H11/SUM(H$11:H$20)</f>
        <v>0.11310299869621904</v>
      </c>
      <c r="J11" s="6">
        <v>10952</v>
      </c>
      <c r="K11" s="4">
        <f>J11/SUM(J$11:J$20)</f>
        <v>9.2442223610243596E-2</v>
      </c>
      <c r="M11" s="30">
        <f>I11-C11</f>
        <v>0.11170649512737658</v>
      </c>
      <c r="W11" s="22">
        <f>SQRT(C11*(1-C11)/B11)</f>
        <v>7.1868020669183337E-3</v>
      </c>
      <c r="X11" s="22">
        <f>SQRT(I11*(1-I11)/H11)</f>
        <v>1.700234857333113E-2</v>
      </c>
      <c r="Y11" s="23">
        <f>M11/SQRT(POWER(W11,2)+POWER(X11,2))</f>
        <v>6.0516423190026494</v>
      </c>
      <c r="Z11" s="24">
        <f>_xlfn.NORM.DIST(Y11,0,1,TRUE)</f>
        <v>0.99999999928311734</v>
      </c>
      <c r="AA11" s="9" t="str">
        <f>IF(OR(Z11&lt;0.1,Z11&gt;0.9),"Yes","No")</f>
        <v>Yes</v>
      </c>
    </row>
    <row r="12" spans="1:27" x14ac:dyDescent="0.25">
      <c r="A12" s="10">
        <v>1</v>
      </c>
      <c r="B12" s="5">
        <v>2833</v>
      </c>
      <c r="C12" s="4">
        <f t="shared" ref="C12:C20" si="0">B12/SUM(B$11:B$20)</f>
        <v>0.14652943001965449</v>
      </c>
      <c r="D12" s="6">
        <v>17176</v>
      </c>
      <c r="E12" s="4">
        <f t="shared" ref="E12:E20" si="1">D12/SUM(D$11:D$20)</f>
        <v>0.10143566666076101</v>
      </c>
      <c r="G12" s="10">
        <v>1</v>
      </c>
      <c r="H12" s="5">
        <v>366</v>
      </c>
      <c r="I12" s="4">
        <f t="shared" ref="I12:I20" si="2">H12/SUM(H$11:H$20)</f>
        <v>0.11929595827900913</v>
      </c>
      <c r="J12" s="6">
        <v>10805</v>
      </c>
      <c r="K12" s="4">
        <f t="shared" ref="K12:K20" si="3">J12/SUM(J$11:J$20)</f>
        <v>9.1201445042794205E-2</v>
      </c>
      <c r="M12" s="30">
        <f t="shared" ref="M12:M20" si="4">I12-C12</f>
        <v>-2.723347174064536E-2</v>
      </c>
      <c r="W12" s="22">
        <f t="shared" ref="W12:W20" si="5">SQRT(C12*(1-C12)/B12)</f>
        <v>6.6440580439845196E-3</v>
      </c>
      <c r="X12" s="22">
        <f t="shared" ref="X12:X20" si="6">SQRT(I12*(1-I12)/H12)</f>
        <v>1.6942883205172135E-2</v>
      </c>
      <c r="Y12" s="23">
        <f t="shared" ref="Y12:Y20" si="7">M12/SQRT(POWER(W12,2)+POWER(X12,2))</f>
        <v>-1.4964241169379431</v>
      </c>
      <c r="Z12" s="24">
        <f t="shared" ref="Z12:Z20" si="8">_xlfn.NORM.DIST(Y12,0,1,TRUE)</f>
        <v>6.7271584378483018E-2</v>
      </c>
      <c r="AA12" s="9" t="str">
        <f t="shared" ref="AA12:AA20" si="9">IF(OR(Z12&lt;0.1,Z12&gt;0.9),"Yes","No")</f>
        <v>Yes</v>
      </c>
    </row>
    <row r="13" spans="1:27" x14ac:dyDescent="0.25">
      <c r="A13" s="10">
        <v>2</v>
      </c>
      <c r="B13" s="5">
        <v>2573</v>
      </c>
      <c r="C13" s="4">
        <f t="shared" si="0"/>
        <v>0.13308161787524569</v>
      </c>
      <c r="D13" s="6">
        <v>16656</v>
      </c>
      <c r="E13" s="4">
        <f t="shared" si="1"/>
        <v>9.8364721931860466E-2</v>
      </c>
      <c r="G13" s="10">
        <v>2</v>
      </c>
      <c r="H13" s="5">
        <v>387</v>
      </c>
      <c r="I13" s="4">
        <f t="shared" si="2"/>
        <v>0.12614080834419816</v>
      </c>
      <c r="J13" s="6">
        <v>11269</v>
      </c>
      <c r="K13" s="4">
        <f t="shared" si="3"/>
        <v>9.5117916167260327E-2</v>
      </c>
      <c r="M13" s="30">
        <f t="shared" si="4"/>
        <v>-6.9408095310475315E-3</v>
      </c>
      <c r="W13" s="22">
        <f t="shared" si="5"/>
        <v>6.6961974132707797E-3</v>
      </c>
      <c r="X13" s="22">
        <f t="shared" si="6"/>
        <v>1.6876914558017753E-2</v>
      </c>
      <c r="Y13" s="23">
        <f t="shared" si="7"/>
        <v>-0.38227057567419431</v>
      </c>
      <c r="Z13" s="24">
        <f t="shared" si="8"/>
        <v>0.35113033878799804</v>
      </c>
      <c r="AA13" s="9" t="str">
        <f t="shared" si="9"/>
        <v>No</v>
      </c>
    </row>
    <row r="14" spans="1:27" x14ac:dyDescent="0.25">
      <c r="A14" s="10">
        <v>3</v>
      </c>
      <c r="B14" s="5">
        <v>3054</v>
      </c>
      <c r="C14" s="4">
        <f t="shared" si="0"/>
        <v>0.15796007034240198</v>
      </c>
      <c r="D14" s="6">
        <v>16945</v>
      </c>
      <c r="E14" s="4">
        <f t="shared" si="1"/>
        <v>0.10007145852157634</v>
      </c>
      <c r="G14" s="10">
        <v>3</v>
      </c>
      <c r="H14" s="5">
        <v>406</v>
      </c>
      <c r="I14" s="4">
        <f t="shared" si="2"/>
        <v>0.13233376792698825</v>
      </c>
      <c r="J14" s="6">
        <v>11401</v>
      </c>
      <c r="K14" s="4">
        <f t="shared" si="3"/>
        <v>9.6232084676806731E-2</v>
      </c>
      <c r="M14" s="30">
        <f t="shared" si="4"/>
        <v>-2.5626302415413721E-2</v>
      </c>
      <c r="W14" s="22">
        <f t="shared" si="5"/>
        <v>6.5994157061080297E-3</v>
      </c>
      <c r="X14" s="22">
        <f t="shared" si="6"/>
        <v>1.6817005657776312E-2</v>
      </c>
      <c r="Y14" s="23">
        <f t="shared" si="7"/>
        <v>-1.4185179810876991</v>
      </c>
      <c r="Z14" s="24">
        <f t="shared" si="8"/>
        <v>7.8019796397486976E-2</v>
      </c>
      <c r="AA14" s="9" t="str">
        <f t="shared" si="9"/>
        <v>Yes</v>
      </c>
    </row>
    <row r="15" spans="1:27" x14ac:dyDescent="0.25">
      <c r="A15" s="10">
        <v>4</v>
      </c>
      <c r="B15" s="5">
        <v>2835</v>
      </c>
      <c r="C15" s="4">
        <f t="shared" si="0"/>
        <v>0.14663287472845765</v>
      </c>
      <c r="D15" s="6">
        <v>17434</v>
      </c>
      <c r="E15" s="4">
        <f t="shared" si="1"/>
        <v>0.10295932769933089</v>
      </c>
      <c r="G15" s="10">
        <v>4</v>
      </c>
      <c r="H15" s="5">
        <v>383</v>
      </c>
      <c r="I15" s="4">
        <f t="shared" si="2"/>
        <v>0.12483702737940026</v>
      </c>
      <c r="J15" s="6">
        <v>11828</v>
      </c>
      <c r="K15" s="4">
        <f t="shared" si="3"/>
        <v>9.9836250991778785E-2</v>
      </c>
      <c r="M15" s="30">
        <f t="shared" si="4"/>
        <v>-2.1795847349057387E-2</v>
      </c>
      <c r="W15" s="22">
        <f t="shared" si="5"/>
        <v>6.6436553860014227E-3</v>
      </c>
      <c r="X15" s="22">
        <f t="shared" si="6"/>
        <v>1.6889499880093372E-2</v>
      </c>
      <c r="Y15" s="23">
        <f t="shared" si="7"/>
        <v>-1.2009262433915071</v>
      </c>
      <c r="Z15" s="24">
        <f t="shared" si="8"/>
        <v>0.11488990661868484</v>
      </c>
      <c r="AA15" s="9" t="str">
        <f t="shared" si="9"/>
        <v>No</v>
      </c>
    </row>
    <row r="16" spans="1:27" x14ac:dyDescent="0.25">
      <c r="A16" s="10">
        <v>5</v>
      </c>
      <c r="B16" s="5">
        <v>1204</v>
      </c>
      <c r="C16" s="4">
        <f t="shared" si="0"/>
        <v>6.2273714699493124E-2</v>
      </c>
      <c r="D16" s="6">
        <v>16412</v>
      </c>
      <c r="E16" s="4">
        <f t="shared" si="1"/>
        <v>9.6923740174453279E-2</v>
      </c>
      <c r="G16" s="10">
        <v>5</v>
      </c>
      <c r="H16" s="5">
        <v>356</v>
      </c>
      <c r="I16" s="4">
        <f t="shared" si="2"/>
        <v>0.11603650586701435</v>
      </c>
      <c r="J16" s="6">
        <v>11707</v>
      </c>
      <c r="K16" s="4">
        <f t="shared" si="3"/>
        <v>9.8814929858027922E-2</v>
      </c>
      <c r="M16" s="30">
        <f t="shared" si="4"/>
        <v>5.3762791167521223E-2</v>
      </c>
      <c r="W16" s="22">
        <f t="shared" si="5"/>
        <v>6.9642954604168519E-3</v>
      </c>
      <c r="X16" s="22">
        <f t="shared" si="6"/>
        <v>1.6974206735712566E-2</v>
      </c>
      <c r="Y16" s="23">
        <f t="shared" si="7"/>
        <v>2.9302761904490024</v>
      </c>
      <c r="Z16" s="24">
        <f t="shared" si="8"/>
        <v>0.99830669574037434</v>
      </c>
      <c r="AA16" s="9" t="str">
        <f t="shared" si="9"/>
        <v>Yes</v>
      </c>
    </row>
    <row r="17" spans="1:27" x14ac:dyDescent="0.25">
      <c r="A17" s="10">
        <v>6</v>
      </c>
      <c r="B17" s="5">
        <v>1702</v>
      </c>
      <c r="C17" s="4">
        <f t="shared" si="0"/>
        <v>8.8031447191476153E-2</v>
      </c>
      <c r="D17" s="6">
        <v>16960</v>
      </c>
      <c r="E17" s="4">
        <f t="shared" si="1"/>
        <v>0.10016004346567924</v>
      </c>
      <c r="G17" s="10">
        <v>6</v>
      </c>
      <c r="H17" s="5">
        <v>322</v>
      </c>
      <c r="I17" s="4">
        <f t="shared" si="2"/>
        <v>0.10495436766623208</v>
      </c>
      <c r="J17" s="6">
        <v>12058</v>
      </c>
      <c r="K17" s="4">
        <f t="shared" si="3"/>
        <v>0.10177760521295812</v>
      </c>
      <c r="M17" s="30">
        <f t="shared" si="4"/>
        <v>1.6922920474755923E-2</v>
      </c>
      <c r="W17" s="22">
        <f t="shared" si="5"/>
        <v>6.8679808307428704E-3</v>
      </c>
      <c r="X17" s="22">
        <f t="shared" si="6"/>
        <v>1.7080277062025948E-2</v>
      </c>
      <c r="Y17" s="23">
        <f t="shared" si="7"/>
        <v>0.91925565315393931</v>
      </c>
      <c r="Z17" s="24">
        <f t="shared" si="8"/>
        <v>0.8210190661616612</v>
      </c>
      <c r="AA17" s="9" t="str">
        <f t="shared" si="9"/>
        <v>No</v>
      </c>
    </row>
    <row r="18" spans="1:27" x14ac:dyDescent="0.25">
      <c r="A18" s="10">
        <v>7</v>
      </c>
      <c r="B18" s="5">
        <v>1702</v>
      </c>
      <c r="C18" s="4">
        <f t="shared" si="0"/>
        <v>8.8031447191476153E-2</v>
      </c>
      <c r="D18" s="6">
        <v>17387</v>
      </c>
      <c r="E18" s="4">
        <f t="shared" si="1"/>
        <v>0.10268176154114179</v>
      </c>
      <c r="G18" s="10">
        <v>7</v>
      </c>
      <c r="H18" s="5">
        <v>279</v>
      </c>
      <c r="I18" s="4">
        <f t="shared" si="2"/>
        <v>9.0938722294654495E-2</v>
      </c>
      <c r="J18" s="6">
        <v>12712</v>
      </c>
      <c r="K18" s="4">
        <f t="shared" si="3"/>
        <v>0.10729780373752891</v>
      </c>
      <c r="M18" s="30">
        <f t="shared" si="4"/>
        <v>2.9072751031783417E-3</v>
      </c>
      <c r="W18" s="22">
        <f t="shared" si="5"/>
        <v>6.8679808307428704E-3</v>
      </c>
      <c r="X18" s="22">
        <f t="shared" si="6"/>
        <v>1.7213488822048102E-2</v>
      </c>
      <c r="Y18" s="23">
        <f t="shared" si="7"/>
        <v>0.15686989327413964</v>
      </c>
      <c r="Z18" s="24">
        <f t="shared" si="8"/>
        <v>0.56232630612998102</v>
      </c>
      <c r="AA18" s="9" t="str">
        <f t="shared" si="9"/>
        <v>No</v>
      </c>
    </row>
    <row r="19" spans="1:27" x14ac:dyDescent="0.25">
      <c r="A19" s="10">
        <v>8</v>
      </c>
      <c r="B19" s="5">
        <v>1702</v>
      </c>
      <c r="C19" s="4">
        <f t="shared" si="0"/>
        <v>8.8031447191476153E-2</v>
      </c>
      <c r="D19" s="6">
        <v>17825</v>
      </c>
      <c r="E19" s="4">
        <f t="shared" si="1"/>
        <v>0.10526844190894649</v>
      </c>
      <c r="G19" s="10">
        <v>8</v>
      </c>
      <c r="H19" s="5">
        <v>142</v>
      </c>
      <c r="I19" s="4">
        <f t="shared" si="2"/>
        <v>4.6284224250325946E-2</v>
      </c>
      <c r="J19" s="6">
        <v>12554</v>
      </c>
      <c r="K19" s="4">
        <f t="shared" si="3"/>
        <v>0.10596417779428398</v>
      </c>
      <c r="M19" s="30">
        <f t="shared" si="4"/>
        <v>-4.1747222941150207E-2</v>
      </c>
      <c r="W19" s="22">
        <f t="shared" si="5"/>
        <v>6.8679808307428704E-3</v>
      </c>
      <c r="X19" s="22">
        <f t="shared" si="6"/>
        <v>1.7631197309385293E-2</v>
      </c>
      <c r="Y19" s="23">
        <f t="shared" si="7"/>
        <v>-2.2063221526153756</v>
      </c>
      <c r="Z19" s="24">
        <f t="shared" si="8"/>
        <v>1.3680725692373493E-2</v>
      </c>
      <c r="AA19" s="9" t="str">
        <f t="shared" si="9"/>
        <v>Yes</v>
      </c>
    </row>
    <row r="20" spans="1:27" x14ac:dyDescent="0.25">
      <c r="A20" s="10">
        <v>9</v>
      </c>
      <c r="B20" s="5">
        <v>1702</v>
      </c>
      <c r="C20" s="4">
        <f t="shared" si="0"/>
        <v>8.8031447191476153E-2</v>
      </c>
      <c r="D20" s="6">
        <v>15593</v>
      </c>
      <c r="E20" s="4">
        <f t="shared" si="1"/>
        <v>9.2087002226434927E-2</v>
      </c>
      <c r="G20" s="10">
        <v>9</v>
      </c>
      <c r="H20" s="5">
        <v>80</v>
      </c>
      <c r="I20" s="4">
        <f t="shared" si="2"/>
        <v>2.607561929595828E-2</v>
      </c>
      <c r="J20" s="6">
        <v>13188</v>
      </c>
      <c r="K20" s="4">
        <f t="shared" si="3"/>
        <v>0.11131556290831744</v>
      </c>
      <c r="M20" s="30">
        <f t="shared" si="4"/>
        <v>-6.1955827895517873E-2</v>
      </c>
      <c r="W20" s="22">
        <f t="shared" si="5"/>
        <v>6.8679808307428704E-3</v>
      </c>
      <c r="X20" s="22">
        <f t="shared" si="6"/>
        <v>1.78170148223161E-2</v>
      </c>
      <c r="Y20" s="23">
        <f t="shared" si="7"/>
        <v>-3.2446271143761556</v>
      </c>
      <c r="Z20" s="24">
        <f t="shared" si="8"/>
        <v>5.8802257216673131E-4</v>
      </c>
      <c r="AA20" s="9" t="str">
        <f t="shared" si="9"/>
        <v>Yes</v>
      </c>
    </row>
    <row r="22" spans="1:27" x14ac:dyDescent="0.25">
      <c r="A22" t="s">
        <v>25</v>
      </c>
      <c r="D22" t="s">
        <v>16</v>
      </c>
      <c r="G22" t="s">
        <v>30</v>
      </c>
      <c r="J22" t="s">
        <v>16</v>
      </c>
    </row>
    <row r="23" spans="1:27" x14ac:dyDescent="0.25">
      <c r="B23" s="37" t="s">
        <v>4</v>
      </c>
      <c r="C23" s="37"/>
      <c r="D23" s="37" t="s">
        <v>5</v>
      </c>
      <c r="E23" s="37"/>
      <c r="H23" s="37" t="s">
        <v>4</v>
      </c>
      <c r="I23" s="37"/>
      <c r="J23" s="37" t="s">
        <v>5</v>
      </c>
      <c r="K23" s="37"/>
      <c r="M23" s="28" t="s">
        <v>43</v>
      </c>
      <c r="W23" s="21" t="s">
        <v>5</v>
      </c>
      <c r="X23" s="21" t="s">
        <v>4</v>
      </c>
    </row>
    <row r="24" spans="1:27" x14ac:dyDescent="0.25">
      <c r="A24" s="1" t="s">
        <v>12</v>
      </c>
      <c r="B24" s="2" t="s">
        <v>6</v>
      </c>
      <c r="C24" s="3" t="s">
        <v>7</v>
      </c>
      <c r="D24" s="2" t="s">
        <v>6</v>
      </c>
      <c r="E24" s="3" t="s">
        <v>7</v>
      </c>
      <c r="G24" s="1" t="s">
        <v>12</v>
      </c>
      <c r="H24" s="2" t="s">
        <v>6</v>
      </c>
      <c r="I24" s="3" t="s">
        <v>7</v>
      </c>
      <c r="J24" s="2" t="s">
        <v>6</v>
      </c>
      <c r="K24" s="3" t="s">
        <v>7</v>
      </c>
      <c r="M24" s="29" t="s">
        <v>40</v>
      </c>
      <c r="W24" s="22" t="s">
        <v>44</v>
      </c>
      <c r="X24" s="22" t="s">
        <v>44</v>
      </c>
      <c r="Y24" s="22" t="s">
        <v>9</v>
      </c>
      <c r="Z24" s="22" t="s">
        <v>10</v>
      </c>
      <c r="AA24" s="22" t="s">
        <v>11</v>
      </c>
    </row>
    <row r="25" spans="1:27" x14ac:dyDescent="0.25">
      <c r="A25" s="10">
        <v>0</v>
      </c>
      <c r="B25" s="5">
        <v>454</v>
      </c>
      <c r="C25" s="4">
        <f>B25/SUM(B$25:B$34)</f>
        <v>0.12029676735559089</v>
      </c>
      <c r="D25" s="6">
        <v>16941</v>
      </c>
      <c r="E25" s="4">
        <f>D25/SUM(D$25:D$34)</f>
        <v>0.10004783586981557</v>
      </c>
      <c r="G25" s="10">
        <v>0</v>
      </c>
      <c r="H25" s="5">
        <v>383</v>
      </c>
      <c r="I25" s="4">
        <f>H25/SUM(H$25:H$34)</f>
        <v>0.12386804657179819</v>
      </c>
      <c r="J25" s="6">
        <v>10952</v>
      </c>
      <c r="K25" s="4">
        <f>J25/SUM(J$25:J$34)</f>
        <v>9.2442223610243596E-2</v>
      </c>
      <c r="M25" s="30">
        <f>I25-C25</f>
        <v>3.5712792162072987E-3</v>
      </c>
      <c r="W25" s="22">
        <f>SQRT(C25*(1-C25)/B25)</f>
        <v>1.5267472486367709E-2</v>
      </c>
      <c r="X25" s="22">
        <f>SQRT(I25*(1-I25)/H25)</f>
        <v>1.6833135420016951E-2</v>
      </c>
      <c r="Y25" s="23">
        <f>M25/SQRT(POWER(W25,2)+POWER(X25,2))</f>
        <v>0.1571482671208925</v>
      </c>
      <c r="Z25" s="24">
        <f>_xlfn.NORM.DIST(Y25,0,1,TRUE)</f>
        <v>0.56243600077165279</v>
      </c>
      <c r="AA25" s="9" t="str">
        <f>IF(OR(Z25&lt;0.1,Z25&gt;0.9),"Yes","No")</f>
        <v>No</v>
      </c>
    </row>
    <row r="26" spans="1:27" x14ac:dyDescent="0.25">
      <c r="A26" s="10">
        <v>1</v>
      </c>
      <c r="B26" s="5">
        <v>420</v>
      </c>
      <c r="C26" s="4">
        <f t="shared" ref="C26:E34" si="10">B26/SUM(B$25:B$34)</f>
        <v>0.11128775834658187</v>
      </c>
      <c r="D26" s="6">
        <v>17176</v>
      </c>
      <c r="E26" s="4">
        <f t="shared" si="10"/>
        <v>0.10143566666076101</v>
      </c>
      <c r="G26" s="10">
        <v>1</v>
      </c>
      <c r="H26" s="5">
        <v>328</v>
      </c>
      <c r="I26" s="4">
        <f t="shared" ref="I26" si="11">H26/SUM(H$25:H$34)</f>
        <v>0.10608020698576973</v>
      </c>
      <c r="J26" s="6">
        <v>10805</v>
      </c>
      <c r="K26" s="4">
        <f t="shared" ref="K26" si="12">J26/SUM(J$25:J$34)</f>
        <v>9.1201445042794205E-2</v>
      </c>
      <c r="M26" s="30">
        <f t="shared" ref="M26:M34" si="13">I26-C26</f>
        <v>-5.2075513608121488E-3</v>
      </c>
      <c r="W26" s="22">
        <f t="shared" ref="W26:W34" si="14">SQRT(C26*(1-C26)/B26)</f>
        <v>1.5345450170185754E-2</v>
      </c>
      <c r="X26" s="22">
        <f t="shared" ref="X26:X34" si="15">SQRT(I26*(1-I26)/H26)</f>
        <v>1.7003155793137017E-2</v>
      </c>
      <c r="Y26" s="23">
        <f t="shared" ref="Y26:Y34" si="16">M26/SQRT(POWER(W26,2)+POWER(X26,2))</f>
        <v>-0.22736494015826039</v>
      </c>
      <c r="Z26" s="24">
        <f t="shared" ref="Z26:Z34" si="17">_xlfn.NORM.DIST(Y26,0,1,TRUE)</f>
        <v>0.41006999005073103</v>
      </c>
      <c r="AA26" s="9" t="str">
        <f t="shared" ref="AA26:AA34" si="18">IF(OR(Z26&lt;0.1,Z26&gt;0.9),"Yes","No")</f>
        <v>No</v>
      </c>
    </row>
    <row r="27" spans="1:27" x14ac:dyDescent="0.25">
      <c r="A27" s="10">
        <v>2</v>
      </c>
      <c r="B27" s="5">
        <v>470</v>
      </c>
      <c r="C27" s="4">
        <f t="shared" si="10"/>
        <v>0.12453630100688924</v>
      </c>
      <c r="D27" s="6">
        <v>16656</v>
      </c>
      <c r="E27" s="4">
        <f t="shared" si="10"/>
        <v>9.8364721931860466E-2</v>
      </c>
      <c r="G27" s="10">
        <v>2</v>
      </c>
      <c r="H27" s="5">
        <v>370</v>
      </c>
      <c r="I27" s="4">
        <f t="shared" ref="I27" si="19">H27/SUM(H$25:H$34)</f>
        <v>0.11966364812419146</v>
      </c>
      <c r="J27" s="6">
        <v>11269</v>
      </c>
      <c r="K27" s="4">
        <f t="shared" ref="K27" si="20">J27/SUM(J$25:J$34)</f>
        <v>9.5117916167260327E-2</v>
      </c>
      <c r="M27" s="30">
        <f t="shared" si="13"/>
        <v>-4.8726528826977811E-3</v>
      </c>
      <c r="W27" s="22">
        <f t="shared" si="14"/>
        <v>1.523063896470579E-2</v>
      </c>
      <c r="X27" s="22">
        <f t="shared" si="15"/>
        <v>1.6873476663318992E-2</v>
      </c>
      <c r="Y27" s="23">
        <f t="shared" si="16"/>
        <v>-0.2143640157810795</v>
      </c>
      <c r="Z27" s="24">
        <f t="shared" si="17"/>
        <v>0.41513160033034491</v>
      </c>
      <c r="AA27" s="9" t="str">
        <f t="shared" si="18"/>
        <v>No</v>
      </c>
    </row>
    <row r="28" spans="1:27" x14ac:dyDescent="0.25">
      <c r="A28" s="10">
        <v>3</v>
      </c>
      <c r="B28" s="5">
        <v>425</v>
      </c>
      <c r="C28" s="4">
        <f t="shared" si="10"/>
        <v>0.11261261261261261</v>
      </c>
      <c r="D28" s="6">
        <v>16945</v>
      </c>
      <c r="E28" s="4">
        <f t="shared" si="10"/>
        <v>0.10007145852157634</v>
      </c>
      <c r="G28" s="10">
        <v>3</v>
      </c>
      <c r="H28" s="5">
        <v>334</v>
      </c>
      <c r="I28" s="4">
        <f t="shared" ref="I28" si="21">H28/SUM(H$25:H$34)</f>
        <v>0.10802069857697283</v>
      </c>
      <c r="J28" s="6">
        <v>11401</v>
      </c>
      <c r="K28" s="4">
        <f t="shared" ref="K28" si="22">J28/SUM(J$25:J$34)</f>
        <v>9.6232084676806731E-2</v>
      </c>
      <c r="M28" s="30">
        <f t="shared" si="13"/>
        <v>-4.5919140356397853E-3</v>
      </c>
      <c r="W28" s="22">
        <f t="shared" si="14"/>
        <v>1.5334007733153457E-2</v>
      </c>
      <c r="X28" s="22">
        <f t="shared" si="15"/>
        <v>1.6984690822122745E-2</v>
      </c>
      <c r="Y28" s="23">
        <f t="shared" si="16"/>
        <v>-0.20067309760938282</v>
      </c>
      <c r="Z28" s="24">
        <f t="shared" si="17"/>
        <v>0.42047709839408909</v>
      </c>
      <c r="AA28" s="9" t="str">
        <f t="shared" si="18"/>
        <v>No</v>
      </c>
    </row>
    <row r="29" spans="1:27" x14ac:dyDescent="0.25">
      <c r="A29" s="10">
        <v>4</v>
      </c>
      <c r="B29" s="5">
        <v>477</v>
      </c>
      <c r="C29" s="4">
        <f t="shared" si="10"/>
        <v>0.12639109697933226</v>
      </c>
      <c r="D29" s="6">
        <v>17434</v>
      </c>
      <c r="E29" s="4">
        <f t="shared" si="10"/>
        <v>0.10295932769933089</v>
      </c>
      <c r="G29" s="10">
        <v>4</v>
      </c>
      <c r="H29" s="5">
        <v>336</v>
      </c>
      <c r="I29" s="4">
        <f t="shared" ref="I29" si="23">H29/SUM(H$25:H$34)</f>
        <v>0.10866752910737387</v>
      </c>
      <c r="J29" s="6">
        <v>11828</v>
      </c>
      <c r="K29" s="4">
        <f t="shared" ref="K29" si="24">J29/SUM(J$25:J$34)</f>
        <v>9.9836250991778785E-2</v>
      </c>
      <c r="M29" s="30">
        <f t="shared" si="13"/>
        <v>-1.772356787195839E-2</v>
      </c>
      <c r="W29" s="22">
        <f t="shared" si="14"/>
        <v>1.5214496258564485E-2</v>
      </c>
      <c r="X29" s="22">
        <f t="shared" si="15"/>
        <v>1.6978531369219518E-2</v>
      </c>
      <c r="Y29" s="23">
        <f t="shared" si="16"/>
        <v>-0.77741570327313736</v>
      </c>
      <c r="Z29" s="24">
        <f t="shared" si="17"/>
        <v>0.21845677533994509</v>
      </c>
      <c r="AA29" s="9" t="str">
        <f t="shared" si="18"/>
        <v>No</v>
      </c>
    </row>
    <row r="30" spans="1:27" x14ac:dyDescent="0.25">
      <c r="A30" s="10">
        <v>5</v>
      </c>
      <c r="B30" s="5">
        <v>379</v>
      </c>
      <c r="C30" s="4">
        <f t="shared" si="10"/>
        <v>0.10042395336512984</v>
      </c>
      <c r="D30" s="6">
        <v>16412</v>
      </c>
      <c r="E30" s="4">
        <f t="shared" si="10"/>
        <v>9.6923740174453279E-2</v>
      </c>
      <c r="G30" s="10">
        <v>5</v>
      </c>
      <c r="H30" s="5">
        <v>269</v>
      </c>
      <c r="I30" s="4">
        <f t="shared" ref="I30" si="25">H30/SUM(H$25:H$34)</f>
        <v>8.6998706338939191E-2</v>
      </c>
      <c r="J30" s="6">
        <v>11707</v>
      </c>
      <c r="K30" s="4">
        <f t="shared" ref="K30" si="26">J30/SUM(J$25:J$34)</f>
        <v>9.8814929858027922E-2</v>
      </c>
      <c r="M30" s="30">
        <f t="shared" si="13"/>
        <v>-1.3425247026190648E-2</v>
      </c>
      <c r="W30" s="22">
        <f t="shared" si="14"/>
        <v>1.5438958274464457E-2</v>
      </c>
      <c r="X30" s="22">
        <f t="shared" si="15"/>
        <v>1.7183671188596674E-2</v>
      </c>
      <c r="Y30" s="23">
        <f t="shared" si="16"/>
        <v>-0.58116319490276014</v>
      </c>
      <c r="Z30" s="24">
        <f t="shared" si="17"/>
        <v>0.28056523526673188</v>
      </c>
      <c r="AA30" s="9" t="str">
        <f t="shared" si="18"/>
        <v>No</v>
      </c>
    </row>
    <row r="31" spans="1:27" x14ac:dyDescent="0.25">
      <c r="A31" s="10">
        <v>6</v>
      </c>
      <c r="B31" s="5">
        <v>352</v>
      </c>
      <c r="C31" s="4">
        <f t="shared" si="10"/>
        <v>9.326974032856386E-2</v>
      </c>
      <c r="D31" s="6">
        <v>16960</v>
      </c>
      <c r="E31" s="4">
        <f t="shared" si="10"/>
        <v>0.10016004346567924</v>
      </c>
      <c r="G31" s="10">
        <v>6</v>
      </c>
      <c r="H31" s="5">
        <v>301</v>
      </c>
      <c r="I31" s="4">
        <f t="shared" ref="I31" si="27">H31/SUM(H$25:H$34)</f>
        <v>9.7347994825355763E-2</v>
      </c>
      <c r="J31" s="6">
        <v>12058</v>
      </c>
      <c r="K31" s="4">
        <f t="shared" ref="K31" si="28">J31/SUM(J$25:J$34)</f>
        <v>0.10177760521295812</v>
      </c>
      <c r="M31" s="30">
        <f t="shared" si="13"/>
        <v>4.0782544967919027E-3</v>
      </c>
      <c r="W31" s="22">
        <f t="shared" si="14"/>
        <v>1.5500228725182476E-2</v>
      </c>
      <c r="X31" s="22">
        <f t="shared" si="15"/>
        <v>1.7086001218463508E-2</v>
      </c>
      <c r="Y31" s="23">
        <f t="shared" si="16"/>
        <v>0.17678343546952008</v>
      </c>
      <c r="Z31" s="24">
        <f t="shared" si="17"/>
        <v>0.57016074965088037</v>
      </c>
      <c r="AA31" s="9" t="str">
        <f t="shared" si="18"/>
        <v>No</v>
      </c>
    </row>
    <row r="32" spans="1:27" x14ac:dyDescent="0.25">
      <c r="A32" s="10">
        <v>7</v>
      </c>
      <c r="B32" s="5">
        <v>315</v>
      </c>
      <c r="C32" s="4">
        <f t="shared" si="10"/>
        <v>8.3465818759936403E-2</v>
      </c>
      <c r="D32" s="6">
        <v>17387</v>
      </c>
      <c r="E32" s="4">
        <f t="shared" si="10"/>
        <v>0.10268176154114179</v>
      </c>
      <c r="G32" s="10">
        <v>7</v>
      </c>
      <c r="H32" s="5">
        <v>290</v>
      </c>
      <c r="I32" s="4">
        <f t="shared" ref="I32" si="29">H32/SUM(H$25:H$34)</f>
        <v>9.3790426908150065E-2</v>
      </c>
      <c r="J32" s="6">
        <v>12712</v>
      </c>
      <c r="K32" s="4">
        <f t="shared" ref="K32" si="30">J32/SUM(J$25:J$34)</f>
        <v>0.10729780373752891</v>
      </c>
      <c r="M32" s="30">
        <f t="shared" si="13"/>
        <v>1.0324608148213663E-2</v>
      </c>
      <c r="W32" s="22">
        <f t="shared" si="14"/>
        <v>1.5583800691608491E-2</v>
      </c>
      <c r="X32" s="22">
        <f t="shared" si="15"/>
        <v>1.7119638121430848E-2</v>
      </c>
      <c r="Y32" s="23">
        <f t="shared" si="16"/>
        <v>0.4459814207776403</v>
      </c>
      <c r="Z32" s="24">
        <f t="shared" si="17"/>
        <v>0.6721946666843488</v>
      </c>
      <c r="AA32" s="9" t="str">
        <f t="shared" si="18"/>
        <v>No</v>
      </c>
    </row>
    <row r="33" spans="1:27" x14ac:dyDescent="0.25">
      <c r="A33" s="10">
        <v>8</v>
      </c>
      <c r="B33" s="5">
        <v>262</v>
      </c>
      <c r="C33" s="4">
        <f t="shared" si="10"/>
        <v>6.9422363540010593E-2</v>
      </c>
      <c r="D33" s="6">
        <v>17825</v>
      </c>
      <c r="E33" s="4">
        <f t="shared" si="10"/>
        <v>0.10526844190894649</v>
      </c>
      <c r="G33" s="10">
        <v>8</v>
      </c>
      <c r="H33" s="5">
        <v>263</v>
      </c>
      <c r="I33" s="4">
        <f t="shared" ref="I33" si="31">H33/SUM(H$25:H$34)</f>
        <v>8.5058214747736088E-2</v>
      </c>
      <c r="J33" s="6">
        <v>12554</v>
      </c>
      <c r="K33" s="4">
        <f t="shared" ref="K33" si="32">J33/SUM(J$25:J$34)</f>
        <v>0.10596417779428398</v>
      </c>
      <c r="M33" s="30">
        <f t="shared" si="13"/>
        <v>1.5635851207725496E-2</v>
      </c>
      <c r="W33" s="22">
        <f t="shared" si="14"/>
        <v>1.5702737032357236E-2</v>
      </c>
      <c r="X33" s="22">
        <f t="shared" si="15"/>
        <v>1.7201922570468563E-2</v>
      </c>
      <c r="Y33" s="23">
        <f t="shared" si="16"/>
        <v>0.67131882620112637</v>
      </c>
      <c r="Z33" s="24">
        <f t="shared" si="17"/>
        <v>0.74899127800969123</v>
      </c>
      <c r="AA33" s="9" t="str">
        <f t="shared" si="18"/>
        <v>No</v>
      </c>
    </row>
    <row r="34" spans="1:27" x14ac:dyDescent="0.25">
      <c r="A34" s="10">
        <v>9</v>
      </c>
      <c r="B34" s="5">
        <v>220</v>
      </c>
      <c r="C34" s="4">
        <f t="shared" si="10"/>
        <v>5.8293587705352409E-2</v>
      </c>
      <c r="D34" s="6">
        <v>15593</v>
      </c>
      <c r="E34" s="4">
        <f t="shared" si="10"/>
        <v>9.2087002226434927E-2</v>
      </c>
      <c r="G34" s="10">
        <v>9</v>
      </c>
      <c r="H34" s="5">
        <v>218</v>
      </c>
      <c r="I34" s="4">
        <f t="shared" ref="I34" si="33">H34/SUM(H$25:H$34)</f>
        <v>7.0504527813712803E-2</v>
      </c>
      <c r="J34" s="6">
        <v>13188</v>
      </c>
      <c r="K34" s="4">
        <f t="shared" ref="K34" si="34">J34/SUM(J$25:J$34)</f>
        <v>0.11131556290831744</v>
      </c>
      <c r="M34" s="30">
        <f t="shared" si="13"/>
        <v>1.2210940108360394E-2</v>
      </c>
      <c r="W34" s="22">
        <f t="shared" si="14"/>
        <v>1.579635247566389E-2</v>
      </c>
      <c r="X34" s="22">
        <f t="shared" si="15"/>
        <v>1.7338195541630283E-2</v>
      </c>
      <c r="Y34" s="23">
        <f t="shared" si="16"/>
        <v>0.52061103269063924</v>
      </c>
      <c r="Z34" s="24">
        <f t="shared" si="17"/>
        <v>0.69868111893159901</v>
      </c>
      <c r="AA34" s="9" t="str">
        <f t="shared" si="18"/>
        <v>No</v>
      </c>
    </row>
    <row r="36" spans="1:27" x14ac:dyDescent="0.25">
      <c r="A36" t="s">
        <v>18</v>
      </c>
      <c r="D36" t="s">
        <v>16</v>
      </c>
      <c r="G36" t="s">
        <v>18</v>
      </c>
      <c r="J36" t="s">
        <v>16</v>
      </c>
    </row>
    <row r="37" spans="1:27" x14ac:dyDescent="0.25">
      <c r="B37" s="37" t="s">
        <v>4</v>
      </c>
      <c r="C37" s="37"/>
      <c r="D37" s="37" t="s">
        <v>5</v>
      </c>
      <c r="E37" s="37"/>
      <c r="H37" s="37" t="s">
        <v>4</v>
      </c>
      <c r="I37" s="37"/>
      <c r="J37" s="37" t="s">
        <v>5</v>
      </c>
      <c r="K37" s="37"/>
      <c r="M37" s="28" t="s">
        <v>43</v>
      </c>
      <c r="W37" s="21" t="s">
        <v>5</v>
      </c>
      <c r="X37" s="21" t="s">
        <v>4</v>
      </c>
    </row>
    <row r="38" spans="1:27" x14ac:dyDescent="0.25">
      <c r="A38" s="1" t="s">
        <v>12</v>
      </c>
      <c r="B38" s="2" t="s">
        <v>6</v>
      </c>
      <c r="C38" s="3" t="s">
        <v>7</v>
      </c>
      <c r="D38" s="2" t="s">
        <v>6</v>
      </c>
      <c r="E38" s="3" t="s">
        <v>7</v>
      </c>
      <c r="G38" s="1" t="s">
        <v>12</v>
      </c>
      <c r="H38" s="2" t="s">
        <v>6</v>
      </c>
      <c r="I38" s="3" t="s">
        <v>7</v>
      </c>
      <c r="J38" s="2" t="s">
        <v>6</v>
      </c>
      <c r="K38" s="3" t="s">
        <v>7</v>
      </c>
      <c r="M38" s="29" t="s">
        <v>40</v>
      </c>
      <c r="W38" s="22" t="s">
        <v>44</v>
      </c>
      <c r="X38" s="22" t="s">
        <v>44</v>
      </c>
      <c r="Y38" s="22" t="s">
        <v>9</v>
      </c>
      <c r="Z38" s="22" t="s">
        <v>10</v>
      </c>
      <c r="AA38" s="22" t="s">
        <v>11</v>
      </c>
    </row>
    <row r="39" spans="1:27" x14ac:dyDescent="0.25">
      <c r="A39" s="10">
        <v>0</v>
      </c>
      <c r="B39" s="5">
        <v>286</v>
      </c>
      <c r="C39" s="4">
        <f>B39/SUM(B$39:B$48)</f>
        <v>0.16389684813753583</v>
      </c>
      <c r="D39" s="6">
        <v>16941</v>
      </c>
      <c r="E39" s="4">
        <f>D39/SUM(D$39:D$48)</f>
        <v>0.10004783586981557</v>
      </c>
      <c r="G39" s="10">
        <v>0</v>
      </c>
      <c r="H39" s="5">
        <v>115</v>
      </c>
      <c r="I39" s="4">
        <f>H39/SUM(H$39:H$48)</f>
        <v>0.12365591397849462</v>
      </c>
      <c r="J39" s="6">
        <v>10952</v>
      </c>
      <c r="K39" s="4">
        <f>J39/SUM(J$39:J$48)</f>
        <v>9.2442223610243596E-2</v>
      </c>
      <c r="M39" s="30">
        <f>I39-C39</f>
        <v>-4.0240934159041203E-2</v>
      </c>
      <c r="W39" s="22">
        <f>SQRT(C39*(1-C39)/B39)</f>
        <v>2.1889317197460494E-2</v>
      </c>
      <c r="X39" s="22">
        <f>SQRT(I39*(1-I39)/H39)</f>
        <v>3.0696994459398275E-2</v>
      </c>
      <c r="Y39" s="23">
        <f>M39/SQRT(POWER(W39,2)+POWER(X39,2))</f>
        <v>-1.0673395810136059</v>
      </c>
      <c r="Z39" s="24">
        <f>_xlfn.NORM.DIST(Y39,0,1,TRUE)</f>
        <v>0.14290926040290153</v>
      </c>
      <c r="AA39" s="9" t="str">
        <f>IF(OR(Z39&lt;0.1,Z39&gt;0.9),"Yes","No")</f>
        <v>No</v>
      </c>
    </row>
    <row r="40" spans="1:27" x14ac:dyDescent="0.25">
      <c r="A40" s="10">
        <v>1</v>
      </c>
      <c r="B40" s="5">
        <v>221</v>
      </c>
      <c r="C40" s="4">
        <f t="shared" ref="C40:E48" si="35">B40/SUM(B$39:B$48)</f>
        <v>0.12664756446991404</v>
      </c>
      <c r="D40" s="6">
        <v>17176</v>
      </c>
      <c r="E40" s="4">
        <f t="shared" si="35"/>
        <v>0.10143566666076101</v>
      </c>
      <c r="G40" s="10">
        <v>1</v>
      </c>
      <c r="H40" s="5">
        <v>110</v>
      </c>
      <c r="I40" s="4">
        <f t="shared" ref="I40" si="36">H40/SUM(H$39:H$48)</f>
        <v>0.11827956989247312</v>
      </c>
      <c r="J40" s="6">
        <v>10805</v>
      </c>
      <c r="K40" s="4">
        <f t="shared" ref="K40" si="37">J40/SUM(J$39:J$48)</f>
        <v>9.1201445042794205E-2</v>
      </c>
      <c r="M40" s="30">
        <f t="shared" ref="M40:M48" si="38">I40-C40</f>
        <v>-8.3679945774409181E-3</v>
      </c>
      <c r="W40" s="22">
        <f t="shared" ref="W40:W48" si="39">SQRT(C40*(1-C40)/B40)</f>
        <v>2.2371600339189841E-2</v>
      </c>
      <c r="X40" s="22">
        <f t="shared" ref="X40:X48" si="40">SQRT(I40*(1-I40)/H40)</f>
        <v>3.0791013039303986E-2</v>
      </c>
      <c r="Y40" s="23">
        <f t="shared" ref="Y40:Y48" si="41">M40/SQRT(POWER(W40,2)+POWER(X40,2))</f>
        <v>-0.21986236708823342</v>
      </c>
      <c r="Z40" s="24">
        <f t="shared" ref="Z40:Z48" si="42">_xlfn.NORM.DIST(Y40,0,1,TRUE)</f>
        <v>0.41298917293621001</v>
      </c>
      <c r="AA40" s="9" t="str">
        <f t="shared" ref="AA40:AA48" si="43">IF(OR(Z40&lt;0.1,Z40&gt;0.9),"Yes","No")</f>
        <v>No</v>
      </c>
    </row>
    <row r="41" spans="1:27" x14ac:dyDescent="0.25">
      <c r="A41" s="10">
        <v>2</v>
      </c>
      <c r="B41" s="5">
        <v>194</v>
      </c>
      <c r="C41" s="4">
        <f t="shared" si="35"/>
        <v>0.11117478510028653</v>
      </c>
      <c r="D41" s="6">
        <v>16656</v>
      </c>
      <c r="E41" s="4">
        <f t="shared" si="35"/>
        <v>9.8364721931860466E-2</v>
      </c>
      <c r="G41" s="10">
        <v>2</v>
      </c>
      <c r="H41" s="5">
        <v>91</v>
      </c>
      <c r="I41" s="4">
        <f t="shared" ref="I41" si="44">H41/SUM(H$39:H$48)</f>
        <v>9.7849462365591403E-2</v>
      </c>
      <c r="J41" s="6">
        <v>11269</v>
      </c>
      <c r="K41" s="4">
        <f t="shared" ref="K41" si="45">J41/SUM(J$39:J$48)</f>
        <v>9.5117916167260327E-2</v>
      </c>
      <c r="M41" s="30">
        <f t="shared" si="38"/>
        <v>-1.3325322734695125E-2</v>
      </c>
      <c r="W41" s="22">
        <f t="shared" si="39"/>
        <v>2.2568903916922883E-2</v>
      </c>
      <c r="X41" s="22">
        <f t="shared" si="40"/>
        <v>3.1145695393462878E-2</v>
      </c>
      <c r="Y41" s="23">
        <f t="shared" si="41"/>
        <v>-0.34644436012730762</v>
      </c>
      <c r="Z41" s="24">
        <f t="shared" si="42"/>
        <v>0.36450439609500201</v>
      </c>
      <c r="AA41" s="9" t="str">
        <f t="shared" si="43"/>
        <v>No</v>
      </c>
    </row>
    <row r="42" spans="1:27" x14ac:dyDescent="0.25">
      <c r="A42" s="10">
        <v>3</v>
      </c>
      <c r="B42" s="5">
        <v>219</v>
      </c>
      <c r="C42" s="4">
        <f t="shared" si="35"/>
        <v>0.12550143266475644</v>
      </c>
      <c r="D42" s="6">
        <v>16945</v>
      </c>
      <c r="E42" s="4">
        <f t="shared" si="35"/>
        <v>0.10007145852157634</v>
      </c>
      <c r="G42" s="10">
        <v>3</v>
      </c>
      <c r="H42" s="5">
        <v>95</v>
      </c>
      <c r="I42" s="4">
        <f t="shared" ref="I42" si="46">H42/SUM(H$39:H$48)</f>
        <v>0.10215053763440861</v>
      </c>
      <c r="J42" s="6">
        <v>11401</v>
      </c>
      <c r="K42" s="4">
        <f t="shared" ref="K42" si="47">J42/SUM(J$39:J$48)</f>
        <v>9.6232084676806731E-2</v>
      </c>
      <c r="M42" s="30">
        <f t="shared" si="38"/>
        <v>-2.3350895030347832E-2</v>
      </c>
      <c r="W42" s="22">
        <f t="shared" si="39"/>
        <v>2.2386275054011015E-2</v>
      </c>
      <c r="X42" s="22">
        <f t="shared" si="40"/>
        <v>3.1071361885591162E-2</v>
      </c>
      <c r="Y42" s="23">
        <f t="shared" si="41"/>
        <v>-0.60974944888512594</v>
      </c>
      <c r="Z42" s="24">
        <f t="shared" si="42"/>
        <v>0.27101389633149242</v>
      </c>
      <c r="AA42" s="9" t="str">
        <f t="shared" si="43"/>
        <v>No</v>
      </c>
    </row>
    <row r="43" spans="1:27" x14ac:dyDescent="0.25">
      <c r="A43" s="10">
        <v>4</v>
      </c>
      <c r="B43" s="5">
        <v>188</v>
      </c>
      <c r="C43" s="4">
        <f t="shared" si="35"/>
        <v>0.10773638968481375</v>
      </c>
      <c r="D43" s="6">
        <v>17434</v>
      </c>
      <c r="E43" s="4">
        <f t="shared" si="35"/>
        <v>0.10295932769933089</v>
      </c>
      <c r="G43" s="10">
        <v>4</v>
      </c>
      <c r="H43" s="5">
        <v>100</v>
      </c>
      <c r="I43" s="4">
        <f t="shared" ref="I43" si="48">H43/SUM(H$39:H$48)</f>
        <v>0.10752688172043011</v>
      </c>
      <c r="J43" s="6">
        <v>11828</v>
      </c>
      <c r="K43" s="4">
        <f t="shared" ref="K43" si="49">J43/SUM(J$39:J$48)</f>
        <v>9.9836250991778785E-2</v>
      </c>
      <c r="M43" s="30">
        <f t="shared" si="38"/>
        <v>-2.0950796438364006E-4</v>
      </c>
      <c r="W43" s="22">
        <f t="shared" si="39"/>
        <v>2.2612515366130494E-2</v>
      </c>
      <c r="X43" s="22">
        <f t="shared" si="40"/>
        <v>3.0978194173952544E-2</v>
      </c>
      <c r="Y43" s="23">
        <f t="shared" si="41"/>
        <v>-5.4625821972982746E-3</v>
      </c>
      <c r="Z43" s="24">
        <f t="shared" si="42"/>
        <v>0.49782075583937146</v>
      </c>
      <c r="AA43" s="9" t="str">
        <f t="shared" si="43"/>
        <v>No</v>
      </c>
    </row>
    <row r="44" spans="1:27" x14ac:dyDescent="0.25">
      <c r="A44" s="10">
        <v>5</v>
      </c>
      <c r="B44" s="5">
        <v>163</v>
      </c>
      <c r="C44" s="4">
        <f t="shared" si="35"/>
        <v>9.3409742120343836E-2</v>
      </c>
      <c r="D44" s="6">
        <v>16412</v>
      </c>
      <c r="E44" s="4">
        <f t="shared" si="35"/>
        <v>9.6923740174453279E-2</v>
      </c>
      <c r="G44" s="10">
        <v>5</v>
      </c>
      <c r="H44" s="5">
        <v>83</v>
      </c>
      <c r="I44" s="4">
        <f t="shared" ref="I44" si="50">H44/SUM(H$39:H$48)</f>
        <v>8.924731182795699E-2</v>
      </c>
      <c r="J44" s="6">
        <v>11707</v>
      </c>
      <c r="K44" s="4">
        <f t="shared" ref="K44" si="51">J44/SUM(J$39:J$48)</f>
        <v>9.8814929858027922E-2</v>
      </c>
      <c r="M44" s="30">
        <f t="shared" si="38"/>
        <v>-4.1624302923868456E-3</v>
      </c>
      <c r="W44" s="22">
        <f t="shared" si="39"/>
        <v>2.2793331577480046E-2</v>
      </c>
      <c r="X44" s="22">
        <f t="shared" si="40"/>
        <v>3.1293832711516666E-2</v>
      </c>
      <c r="Y44" s="23">
        <f t="shared" si="41"/>
        <v>-0.10751507105231944</v>
      </c>
      <c r="Z44" s="24">
        <f t="shared" si="42"/>
        <v>0.45719018482722157</v>
      </c>
      <c r="AA44" s="9" t="str">
        <f t="shared" si="43"/>
        <v>No</v>
      </c>
    </row>
    <row r="45" spans="1:27" x14ac:dyDescent="0.25">
      <c r="A45" s="10">
        <v>6</v>
      </c>
      <c r="B45" s="5">
        <v>153</v>
      </c>
      <c r="C45" s="4">
        <f t="shared" si="35"/>
        <v>8.7679083094555868E-2</v>
      </c>
      <c r="D45" s="6">
        <v>16960</v>
      </c>
      <c r="E45" s="4">
        <f t="shared" si="35"/>
        <v>0.10016004346567924</v>
      </c>
      <c r="G45" s="10">
        <v>6</v>
      </c>
      <c r="H45" s="5">
        <v>86</v>
      </c>
      <c r="I45" s="4">
        <f t="shared" ref="I45" si="52">H45/SUM(H$39:H$48)</f>
        <v>9.2473118279569888E-2</v>
      </c>
      <c r="J45" s="6">
        <v>12058</v>
      </c>
      <c r="K45" s="4">
        <f t="shared" ref="K45" si="53">J45/SUM(J$39:J$48)</f>
        <v>0.10177760521295812</v>
      </c>
      <c r="M45" s="30">
        <f t="shared" si="38"/>
        <v>4.79403518501402E-3</v>
      </c>
      <c r="W45" s="22">
        <f t="shared" si="39"/>
        <v>2.2865257700011462E-2</v>
      </c>
      <c r="X45" s="22">
        <f t="shared" si="40"/>
        <v>3.1238363540503116E-2</v>
      </c>
      <c r="Y45" s="23">
        <f t="shared" si="41"/>
        <v>0.12383697378212191</v>
      </c>
      <c r="Z45" s="24">
        <f t="shared" si="42"/>
        <v>0.54927782186047625</v>
      </c>
      <c r="AA45" s="9" t="str">
        <f t="shared" si="43"/>
        <v>No</v>
      </c>
    </row>
    <row r="46" spans="1:27" x14ac:dyDescent="0.25">
      <c r="A46" s="10">
        <v>7</v>
      </c>
      <c r="B46" s="5">
        <v>148</v>
      </c>
      <c r="C46" s="4">
        <f t="shared" si="35"/>
        <v>8.4813753581661891E-2</v>
      </c>
      <c r="D46" s="6">
        <v>17387</v>
      </c>
      <c r="E46" s="4">
        <f t="shared" si="35"/>
        <v>0.10268176154114179</v>
      </c>
      <c r="G46" s="10">
        <v>7</v>
      </c>
      <c r="H46" s="5">
        <v>90</v>
      </c>
      <c r="I46" s="4">
        <f t="shared" ref="I46" si="54">H46/SUM(H$39:H$48)</f>
        <v>9.6774193548387094E-2</v>
      </c>
      <c r="J46" s="6">
        <v>12712</v>
      </c>
      <c r="K46" s="4">
        <f t="shared" ref="K46" si="55">J46/SUM(J$39:J$48)</f>
        <v>0.10729780373752891</v>
      </c>
      <c r="M46" s="30">
        <f t="shared" si="38"/>
        <v>1.1960439966725203E-2</v>
      </c>
      <c r="W46" s="22">
        <f t="shared" si="39"/>
        <v>2.2901136048926175E-2</v>
      </c>
      <c r="X46" s="22">
        <f t="shared" si="40"/>
        <v>3.1164251067074059E-2</v>
      </c>
      <c r="Y46" s="23">
        <f t="shared" si="41"/>
        <v>0.30926365914253467</v>
      </c>
      <c r="Z46" s="24">
        <f t="shared" si="42"/>
        <v>0.62143951369032713</v>
      </c>
      <c r="AA46" s="9" t="str">
        <f t="shared" si="43"/>
        <v>No</v>
      </c>
    </row>
    <row r="47" spans="1:27" x14ac:dyDescent="0.25">
      <c r="A47" s="10">
        <v>8</v>
      </c>
      <c r="B47" s="5">
        <v>104</v>
      </c>
      <c r="C47" s="4">
        <f t="shared" si="35"/>
        <v>5.9598853868194843E-2</v>
      </c>
      <c r="D47" s="6">
        <v>17825</v>
      </c>
      <c r="E47" s="4">
        <f t="shared" si="35"/>
        <v>0.10526844190894649</v>
      </c>
      <c r="G47" s="10">
        <v>8</v>
      </c>
      <c r="H47" s="5">
        <v>93</v>
      </c>
      <c r="I47" s="4">
        <f t="shared" ref="I47" si="56">H47/SUM(H$39:H$48)</f>
        <v>0.1</v>
      </c>
      <c r="J47" s="6">
        <v>12554</v>
      </c>
      <c r="K47" s="4">
        <f t="shared" ref="K47" si="57">J47/SUM(J$39:J$48)</f>
        <v>0.10596417779428398</v>
      </c>
      <c r="M47" s="30">
        <f t="shared" si="38"/>
        <v>4.0401146131805163E-2</v>
      </c>
      <c r="W47" s="22">
        <f t="shared" si="39"/>
        <v>2.3214474613786926E-2</v>
      </c>
      <c r="X47" s="22">
        <f t="shared" si="40"/>
        <v>3.110855084191276E-2</v>
      </c>
      <c r="Y47" s="23">
        <f t="shared" si="41"/>
        <v>1.0408471438162619</v>
      </c>
      <c r="Z47" s="24">
        <f t="shared" si="42"/>
        <v>0.85102675195360256</v>
      </c>
      <c r="AA47" s="9" t="str">
        <f t="shared" si="43"/>
        <v>No</v>
      </c>
    </row>
    <row r="48" spans="1:27" x14ac:dyDescent="0.25">
      <c r="A48" s="10">
        <v>9</v>
      </c>
      <c r="B48" s="5">
        <v>69</v>
      </c>
      <c r="C48" s="4">
        <f t="shared" si="35"/>
        <v>3.9541547277936961E-2</v>
      </c>
      <c r="D48" s="6">
        <v>15593</v>
      </c>
      <c r="E48" s="4">
        <f t="shared" si="35"/>
        <v>9.2087002226434927E-2</v>
      </c>
      <c r="G48" s="10">
        <v>9</v>
      </c>
      <c r="H48" s="5">
        <v>67</v>
      </c>
      <c r="I48" s="4">
        <f t="shared" ref="I48" si="58">H48/SUM(H$39:H$48)</f>
        <v>7.2043010752688166E-2</v>
      </c>
      <c r="J48" s="6">
        <v>13188</v>
      </c>
      <c r="K48" s="4">
        <f t="shared" ref="K48" si="59">J48/SUM(J$39:J$48)</f>
        <v>0.11131556290831744</v>
      </c>
      <c r="M48" s="30">
        <f t="shared" si="38"/>
        <v>3.2501463474751205E-2</v>
      </c>
      <c r="W48" s="22">
        <f t="shared" si="39"/>
        <v>2.3460732940353834E-2</v>
      </c>
      <c r="X48" s="22">
        <f t="shared" si="40"/>
        <v>3.1588023272190069E-2</v>
      </c>
      <c r="Y48" s="23">
        <f t="shared" si="41"/>
        <v>0.82601530493385222</v>
      </c>
      <c r="Z48" s="24">
        <f t="shared" si="42"/>
        <v>0.79560229504266355</v>
      </c>
      <c r="AA48" s="9" t="str">
        <f t="shared" si="43"/>
        <v>No</v>
      </c>
    </row>
    <row r="50" spans="1:27" x14ac:dyDescent="0.25">
      <c r="A50" t="s">
        <v>19</v>
      </c>
      <c r="D50" t="s">
        <v>16</v>
      </c>
      <c r="G50" t="s">
        <v>19</v>
      </c>
      <c r="J50" t="s">
        <v>16</v>
      </c>
    </row>
    <row r="51" spans="1:27" x14ac:dyDescent="0.25">
      <c r="B51" s="37" t="s">
        <v>4</v>
      </c>
      <c r="C51" s="37"/>
      <c r="D51" s="37" t="s">
        <v>5</v>
      </c>
      <c r="E51" s="37"/>
      <c r="H51" s="37" t="s">
        <v>4</v>
      </c>
      <c r="I51" s="37"/>
      <c r="J51" s="37" t="s">
        <v>5</v>
      </c>
      <c r="K51" s="37"/>
      <c r="M51" s="28" t="s">
        <v>43</v>
      </c>
      <c r="W51" s="21" t="s">
        <v>5</v>
      </c>
      <c r="X51" s="21" t="s">
        <v>4</v>
      </c>
    </row>
    <row r="52" spans="1:27" x14ac:dyDescent="0.25">
      <c r="A52" s="1" t="s">
        <v>12</v>
      </c>
      <c r="B52" s="2" t="s">
        <v>6</v>
      </c>
      <c r="C52" s="3" t="s">
        <v>7</v>
      </c>
      <c r="D52" s="2" t="s">
        <v>6</v>
      </c>
      <c r="E52" s="3" t="s">
        <v>7</v>
      </c>
      <c r="G52" s="1" t="s">
        <v>12</v>
      </c>
      <c r="H52" s="2" t="s">
        <v>6</v>
      </c>
      <c r="I52" s="3" t="s">
        <v>7</v>
      </c>
      <c r="J52" s="2" t="s">
        <v>6</v>
      </c>
      <c r="K52" s="3" t="s">
        <v>7</v>
      </c>
      <c r="M52" s="29" t="s">
        <v>40</v>
      </c>
      <c r="W52" s="22" t="s">
        <v>44</v>
      </c>
      <c r="X52" s="22" t="s">
        <v>44</v>
      </c>
      <c r="Y52" s="22" t="s">
        <v>9</v>
      </c>
      <c r="Z52" s="22" t="s">
        <v>10</v>
      </c>
      <c r="AA52" s="22" t="s">
        <v>11</v>
      </c>
    </row>
    <row r="53" spans="1:27" x14ac:dyDescent="0.25">
      <c r="A53" s="10">
        <v>0</v>
      </c>
      <c r="B53" s="5">
        <v>2383</v>
      </c>
      <c r="C53" s="4">
        <f>B53/SUM(B$53:B$62)</f>
        <v>0.20138595453393054</v>
      </c>
      <c r="D53" s="6">
        <v>16941</v>
      </c>
      <c r="E53" s="4">
        <f>D53/SUM(D$53:D$62)</f>
        <v>0.10004783586981557</v>
      </c>
      <c r="G53" s="10">
        <v>0</v>
      </c>
      <c r="H53" s="5">
        <v>824</v>
      </c>
      <c r="I53" s="4">
        <f>H53/SUM(H$53:H$62)</f>
        <v>0.1501184186554928</v>
      </c>
      <c r="J53" s="6">
        <v>10952</v>
      </c>
      <c r="K53" s="4">
        <f>J53/SUM(J$53:J$62)</f>
        <v>9.2442223610243596E-2</v>
      </c>
      <c r="M53" s="30">
        <f>I53-C53</f>
        <v>-5.1267535878437742E-2</v>
      </c>
      <c r="W53" s="22">
        <f>SQRT(C53*(1-C53)/B53)</f>
        <v>8.2152548361461939E-3</v>
      </c>
      <c r="X53" s="22">
        <f>SQRT(I53*(1-I53)/H53)</f>
        <v>1.2443214659522087E-2</v>
      </c>
      <c r="Y53" s="23">
        <f>M53/SQRT(POWER(W53,2)+POWER(X53,2))</f>
        <v>-3.4383435434889891</v>
      </c>
      <c r="Z53" s="24">
        <f>_xlfn.NORM.DIST(Y53,0,1,TRUE)</f>
        <v>2.9264232360551133E-4</v>
      </c>
      <c r="AA53" s="9" t="str">
        <f>IF(OR(Z53&lt;0.1,Z53&gt;0.9),"Yes","No")</f>
        <v>Yes</v>
      </c>
    </row>
    <row r="54" spans="1:27" x14ac:dyDescent="0.25">
      <c r="A54" s="10">
        <v>1</v>
      </c>
      <c r="B54" s="5">
        <v>1831</v>
      </c>
      <c r="C54" s="4">
        <f t="shared" ref="C54:E62" si="60">B54/SUM(B$53:B$62)</f>
        <v>0.154736753147976</v>
      </c>
      <c r="D54" s="6">
        <v>17176</v>
      </c>
      <c r="E54" s="4">
        <f t="shared" si="60"/>
        <v>0.10143566666076101</v>
      </c>
      <c r="G54" s="10">
        <v>1</v>
      </c>
      <c r="H54" s="5">
        <v>636</v>
      </c>
      <c r="I54" s="4">
        <f t="shared" ref="I54" si="61">H54/SUM(H$53:H$62)</f>
        <v>0.1158680998360357</v>
      </c>
      <c r="J54" s="6">
        <v>10805</v>
      </c>
      <c r="K54" s="4">
        <f t="shared" ref="K54" si="62">J54/SUM(J$53:J$62)</f>
        <v>9.1201445042794205E-2</v>
      </c>
      <c r="M54" s="30">
        <f t="shared" ref="M54:M62" si="63">I54-C54</f>
        <v>-3.8868653311940296E-2</v>
      </c>
      <c r="W54" s="22">
        <f t="shared" ref="W54:W62" si="64">SQRT(C54*(1-C54)/B54)</f>
        <v>8.4517873320417471E-3</v>
      </c>
      <c r="X54" s="22">
        <f t="shared" ref="X54:X62" si="65">SQRT(I54*(1-I54)/H54)</f>
        <v>1.269146963034708E-2</v>
      </c>
      <c r="Y54" s="23">
        <f t="shared" ref="Y54:Y62" si="66">M54/SQRT(POWER(W54,2)+POWER(X54,2))</f>
        <v>-2.5490732077026328</v>
      </c>
      <c r="Z54" s="24">
        <f t="shared" ref="Z54:Z62" si="67">_xlfn.NORM.DIST(Y54,0,1,TRUE)</f>
        <v>5.4004812206807154E-3</v>
      </c>
      <c r="AA54" s="9" t="str">
        <f t="shared" ref="AA54:AA62" si="68">IF(OR(Z54&lt;0.1,Z54&gt;0.9),"Yes","No")</f>
        <v>Yes</v>
      </c>
    </row>
    <row r="55" spans="1:27" x14ac:dyDescent="0.25">
      <c r="A55" s="10">
        <v>2</v>
      </c>
      <c r="B55" s="5">
        <v>1506</v>
      </c>
      <c r="C55" s="4">
        <f t="shared" si="60"/>
        <v>0.12727119073776727</v>
      </c>
      <c r="D55" s="6">
        <v>16656</v>
      </c>
      <c r="E55" s="4">
        <f t="shared" si="60"/>
        <v>9.8364721931860466E-2</v>
      </c>
      <c r="G55" s="10">
        <v>2</v>
      </c>
      <c r="H55" s="5">
        <v>579</v>
      </c>
      <c r="I55" s="4">
        <f t="shared" ref="I55" si="69">H55/SUM(H$53:H$62)</f>
        <v>0.10548369466205137</v>
      </c>
      <c r="J55" s="6">
        <v>11269</v>
      </c>
      <c r="K55" s="4">
        <f t="shared" ref="K55" si="70">J55/SUM(J$53:J$62)</f>
        <v>9.5117916167260327E-2</v>
      </c>
      <c r="M55" s="30">
        <f t="shared" si="63"/>
        <v>-2.1787496075715895E-2</v>
      </c>
      <c r="W55" s="22">
        <f t="shared" si="64"/>
        <v>8.5880037221838183E-3</v>
      </c>
      <c r="X55" s="22">
        <f t="shared" si="65"/>
        <v>1.2765784690366077E-2</v>
      </c>
      <c r="Y55" s="23">
        <f t="shared" si="66"/>
        <v>-1.4160894979183241</v>
      </c>
      <c r="Z55" s="24">
        <f t="shared" si="67"/>
        <v>7.8374651271740314E-2</v>
      </c>
      <c r="AA55" s="9" t="str">
        <f t="shared" si="68"/>
        <v>Yes</v>
      </c>
    </row>
    <row r="56" spans="1:27" x14ac:dyDescent="0.25">
      <c r="A56" s="10">
        <v>3</v>
      </c>
      <c r="B56" s="5">
        <v>1271</v>
      </c>
      <c r="C56" s="4">
        <f t="shared" si="60"/>
        <v>0.10741147637961633</v>
      </c>
      <c r="D56" s="6">
        <v>16945</v>
      </c>
      <c r="E56" s="4">
        <f t="shared" si="60"/>
        <v>0.10007145852157634</v>
      </c>
      <c r="G56" s="10">
        <v>3</v>
      </c>
      <c r="H56" s="5">
        <v>522</v>
      </c>
      <c r="I56" s="4">
        <f t="shared" ref="I56" si="71">H56/SUM(H$53:H$62)</f>
        <v>9.5099289488067049E-2</v>
      </c>
      <c r="J56" s="6">
        <v>11401</v>
      </c>
      <c r="K56" s="4">
        <f t="shared" ref="K56" si="72">J56/SUM(J$53:J$62)</f>
        <v>9.6232084676806731E-2</v>
      </c>
      <c r="M56" s="30">
        <f t="shared" si="63"/>
        <v>-1.2312186891549282E-2</v>
      </c>
      <c r="W56" s="22">
        <f t="shared" si="64"/>
        <v>8.6851678699744247E-3</v>
      </c>
      <c r="X56" s="22">
        <f t="shared" si="65"/>
        <v>1.2839669627507853E-2</v>
      </c>
      <c r="Y56" s="23">
        <f t="shared" si="66"/>
        <v>-0.79426974860772948</v>
      </c>
      <c r="Z56" s="24">
        <f t="shared" si="67"/>
        <v>0.21351920561126123</v>
      </c>
      <c r="AA56" s="9" t="str">
        <f t="shared" si="68"/>
        <v>No</v>
      </c>
    </row>
    <row r="57" spans="1:27" x14ac:dyDescent="0.25">
      <c r="A57" s="10">
        <v>4</v>
      </c>
      <c r="B57" s="5">
        <v>1132</v>
      </c>
      <c r="C57" s="4">
        <f t="shared" si="60"/>
        <v>9.5664666610327048E-2</v>
      </c>
      <c r="D57" s="6">
        <v>17434</v>
      </c>
      <c r="E57" s="4">
        <f t="shared" si="60"/>
        <v>0.10295932769933089</v>
      </c>
      <c r="G57" s="10">
        <v>4</v>
      </c>
      <c r="H57" s="5">
        <v>521</v>
      </c>
      <c r="I57" s="4">
        <f t="shared" ref="I57" si="73">H57/SUM(H$53:H$62)</f>
        <v>9.4917106941155044E-2</v>
      </c>
      <c r="J57" s="6">
        <v>11828</v>
      </c>
      <c r="K57" s="4">
        <f t="shared" ref="K57" si="74">J57/SUM(J$53:J$62)</f>
        <v>9.9836250991778785E-2</v>
      </c>
      <c r="M57" s="30">
        <f t="shared" si="63"/>
        <v>-7.4755966917200434E-4</v>
      </c>
      <c r="W57" s="22">
        <f t="shared" si="64"/>
        <v>8.7421311499535203E-3</v>
      </c>
      <c r="X57" s="22">
        <f t="shared" si="65"/>
        <v>1.2840962059906064E-2</v>
      </c>
      <c r="Y57" s="23">
        <f t="shared" si="66"/>
        <v>-4.8123095651789426E-2</v>
      </c>
      <c r="Z57" s="24">
        <f t="shared" si="67"/>
        <v>0.4808090699291544</v>
      </c>
      <c r="AA57" s="9" t="str">
        <f t="shared" si="68"/>
        <v>No</v>
      </c>
    </row>
    <row r="58" spans="1:27" x14ac:dyDescent="0.25">
      <c r="A58" s="10">
        <v>5</v>
      </c>
      <c r="B58" s="5">
        <v>941</v>
      </c>
      <c r="C58" s="4">
        <f t="shared" si="60"/>
        <v>7.9523366855404384E-2</v>
      </c>
      <c r="D58" s="6">
        <v>16412</v>
      </c>
      <c r="E58" s="4">
        <f t="shared" si="60"/>
        <v>9.6923740174453279E-2</v>
      </c>
      <c r="G58" s="10">
        <v>5</v>
      </c>
      <c r="H58" s="5">
        <v>461</v>
      </c>
      <c r="I58" s="4">
        <f t="shared" ref="I58" si="75">H58/SUM(H$53:H$62)</f>
        <v>8.3986154126434689E-2</v>
      </c>
      <c r="J58" s="6">
        <v>11707</v>
      </c>
      <c r="K58" s="4">
        <f t="shared" ref="K58" si="76">J58/SUM(J$53:J$62)</f>
        <v>9.8814929858027922E-2</v>
      </c>
      <c r="M58" s="30">
        <f t="shared" si="63"/>
        <v>4.4627872710303051E-3</v>
      </c>
      <c r="W58" s="22">
        <f t="shared" si="64"/>
        <v>8.8198043611254964E-3</v>
      </c>
      <c r="X58" s="22">
        <f t="shared" si="65"/>
        <v>1.291827138002247E-2</v>
      </c>
      <c r="Y58" s="23">
        <f t="shared" si="66"/>
        <v>0.28530883293657011</v>
      </c>
      <c r="Z58" s="24">
        <f t="shared" si="67"/>
        <v>0.61229622686599017</v>
      </c>
      <c r="AA58" s="9" t="str">
        <f t="shared" si="68"/>
        <v>No</v>
      </c>
    </row>
    <row r="59" spans="1:27" x14ac:dyDescent="0.25">
      <c r="A59" s="10">
        <v>6</v>
      </c>
      <c r="B59" s="5">
        <v>791</v>
      </c>
      <c r="C59" s="4">
        <f t="shared" si="60"/>
        <v>6.684695343530804E-2</v>
      </c>
      <c r="D59" s="6">
        <v>16960</v>
      </c>
      <c r="E59" s="4">
        <f t="shared" si="60"/>
        <v>0.10016004346567924</v>
      </c>
      <c r="G59" s="10">
        <v>6</v>
      </c>
      <c r="H59" s="5">
        <v>519</v>
      </c>
      <c r="I59" s="4">
        <f t="shared" ref="I59" si="77">H59/SUM(H$53:H$62)</f>
        <v>9.455274184733102E-2</v>
      </c>
      <c r="J59" s="6">
        <v>12058</v>
      </c>
      <c r="K59" s="4">
        <f t="shared" ref="K59" si="78">J59/SUM(J$53:J$62)</f>
        <v>0.10177760521295812</v>
      </c>
      <c r="M59" s="30">
        <f t="shared" si="63"/>
        <v>2.770578841202298E-2</v>
      </c>
      <c r="W59" s="22">
        <f t="shared" si="64"/>
        <v>8.8803279978750208E-3</v>
      </c>
      <c r="X59" s="22">
        <f t="shared" si="65"/>
        <v>1.2843546534534209E-2</v>
      </c>
      <c r="Y59" s="23">
        <f t="shared" si="66"/>
        <v>1.77434717385892</v>
      </c>
      <c r="Z59" s="24">
        <f t="shared" si="67"/>
        <v>0.96199712898016998</v>
      </c>
      <c r="AA59" s="9" t="str">
        <f t="shared" si="68"/>
        <v>Yes</v>
      </c>
    </row>
    <row r="60" spans="1:27" x14ac:dyDescent="0.25">
      <c r="A60" s="10">
        <v>7</v>
      </c>
      <c r="B60" s="5">
        <v>766</v>
      </c>
      <c r="C60" s="4">
        <f t="shared" si="60"/>
        <v>6.4734217865291974E-2</v>
      </c>
      <c r="D60" s="6">
        <v>17387</v>
      </c>
      <c r="E60" s="4">
        <f t="shared" si="60"/>
        <v>0.10268176154114179</v>
      </c>
      <c r="G60" s="10">
        <v>7</v>
      </c>
      <c r="H60" s="5">
        <v>491</v>
      </c>
      <c r="I60" s="4">
        <f t="shared" ref="I60" si="79">H60/SUM(H$53:H$62)</f>
        <v>8.945163053379486E-2</v>
      </c>
      <c r="J60" s="6">
        <v>12712</v>
      </c>
      <c r="K60" s="4">
        <f t="shared" ref="K60" si="80">J60/SUM(J$53:J$62)</f>
        <v>0.10729780373752891</v>
      </c>
      <c r="M60" s="30">
        <f t="shared" si="63"/>
        <v>2.4717412668502886E-2</v>
      </c>
      <c r="W60" s="22">
        <f t="shared" si="64"/>
        <v>8.8903752121828588E-3</v>
      </c>
      <c r="X60" s="22">
        <f t="shared" si="65"/>
        <v>1.2879674725548287E-2</v>
      </c>
      <c r="Y60" s="23">
        <f t="shared" si="66"/>
        <v>1.5793799995590487</v>
      </c>
      <c r="Z60" s="24">
        <f t="shared" si="67"/>
        <v>0.94287553895637932</v>
      </c>
      <c r="AA60" s="9" t="str">
        <f t="shared" si="68"/>
        <v>Yes</v>
      </c>
    </row>
    <row r="61" spans="1:27" x14ac:dyDescent="0.25">
      <c r="A61" s="10">
        <v>8</v>
      </c>
      <c r="B61" s="5">
        <v>709</v>
      </c>
      <c r="C61" s="4">
        <f t="shared" si="60"/>
        <v>5.9917180765655373E-2</v>
      </c>
      <c r="D61" s="6">
        <v>17825</v>
      </c>
      <c r="E61" s="4">
        <f t="shared" si="60"/>
        <v>0.10526844190894649</v>
      </c>
      <c r="G61" s="10">
        <v>8</v>
      </c>
      <c r="H61" s="5">
        <v>459</v>
      </c>
      <c r="I61" s="4">
        <f t="shared" ref="I61" si="81">H61/SUM(H$53:H$62)</f>
        <v>8.362178903261068E-2</v>
      </c>
      <c r="J61" s="6">
        <v>12554</v>
      </c>
      <c r="K61" s="4">
        <f t="shared" ref="K61" si="82">J61/SUM(J$53:J$62)</f>
        <v>0.10596417779428398</v>
      </c>
      <c r="M61" s="30">
        <f t="shared" si="63"/>
        <v>2.3704608266955307E-2</v>
      </c>
      <c r="W61" s="22">
        <f t="shared" si="64"/>
        <v>8.9132405127593742E-3</v>
      </c>
      <c r="X61" s="22">
        <f t="shared" si="65"/>
        <v>1.2920840390961665E-2</v>
      </c>
      <c r="Y61" s="23">
        <f t="shared" si="66"/>
        <v>1.5101418482110702</v>
      </c>
      <c r="Z61" s="24">
        <f t="shared" si="67"/>
        <v>0.93449638338631313</v>
      </c>
      <c r="AA61" s="9" t="str">
        <f t="shared" si="68"/>
        <v>Yes</v>
      </c>
    </row>
    <row r="62" spans="1:27" x14ac:dyDescent="0.25">
      <c r="A62" s="10">
        <v>9</v>
      </c>
      <c r="B62" s="5">
        <v>503</v>
      </c>
      <c r="C62" s="4">
        <f t="shared" si="60"/>
        <v>4.2508239668723059E-2</v>
      </c>
      <c r="D62" s="6">
        <v>15593</v>
      </c>
      <c r="E62" s="4">
        <f t="shared" si="60"/>
        <v>9.2087002226434927E-2</v>
      </c>
      <c r="G62" s="10">
        <v>9</v>
      </c>
      <c r="H62" s="5">
        <v>477</v>
      </c>
      <c r="I62" s="4">
        <f t="shared" ref="I62" si="83">H62/SUM(H$53:H$62)</f>
        <v>8.6901074877026779E-2</v>
      </c>
      <c r="J62" s="6">
        <v>13188</v>
      </c>
      <c r="K62" s="4">
        <f t="shared" ref="K62" si="84">J62/SUM(J$53:J$62)</f>
        <v>0.11131556290831744</v>
      </c>
      <c r="M62" s="30">
        <f t="shared" si="63"/>
        <v>4.439283520830372E-2</v>
      </c>
      <c r="W62" s="22">
        <f t="shared" si="64"/>
        <v>8.9953919315373422E-3</v>
      </c>
      <c r="X62" s="22">
        <f t="shared" si="65"/>
        <v>1.2897700871144367E-2</v>
      </c>
      <c r="Y62" s="23">
        <f t="shared" si="66"/>
        <v>2.8231186569258786</v>
      </c>
      <c r="Z62" s="24">
        <f t="shared" si="67"/>
        <v>0.99762205168283513</v>
      </c>
      <c r="AA62" s="9" t="str">
        <f t="shared" si="68"/>
        <v>Yes</v>
      </c>
    </row>
    <row r="64" spans="1:27" x14ac:dyDescent="0.25">
      <c r="A64" t="s">
        <v>20</v>
      </c>
      <c r="D64" t="s">
        <v>16</v>
      </c>
      <c r="G64" t="s">
        <v>31</v>
      </c>
      <c r="J64" t="s">
        <v>16</v>
      </c>
    </row>
    <row r="65" spans="1:27" x14ac:dyDescent="0.25">
      <c r="B65" s="37" t="s">
        <v>4</v>
      </c>
      <c r="C65" s="37"/>
      <c r="D65" s="37" t="s">
        <v>5</v>
      </c>
      <c r="E65" s="37"/>
      <c r="H65" s="37" t="s">
        <v>4</v>
      </c>
      <c r="I65" s="37"/>
      <c r="J65" s="37" t="s">
        <v>5</v>
      </c>
      <c r="K65" s="37"/>
      <c r="M65" s="28" t="s">
        <v>43</v>
      </c>
      <c r="W65" s="21" t="s">
        <v>5</v>
      </c>
      <c r="X65" s="21" t="s">
        <v>4</v>
      </c>
    </row>
    <row r="66" spans="1:27" x14ac:dyDescent="0.25">
      <c r="A66" s="1" t="s">
        <v>12</v>
      </c>
      <c r="B66" s="2" t="s">
        <v>6</v>
      </c>
      <c r="C66" s="3" t="s">
        <v>7</v>
      </c>
      <c r="D66" s="2" t="s">
        <v>6</v>
      </c>
      <c r="E66" s="3" t="s">
        <v>7</v>
      </c>
      <c r="G66" s="1" t="s">
        <v>12</v>
      </c>
      <c r="H66" s="2" t="s">
        <v>6</v>
      </c>
      <c r="I66" s="3" t="s">
        <v>7</v>
      </c>
      <c r="J66" s="2" t="s">
        <v>6</v>
      </c>
      <c r="K66" s="3" t="s">
        <v>7</v>
      </c>
      <c r="M66" s="29" t="s">
        <v>40</v>
      </c>
      <c r="W66" s="22" t="s">
        <v>44</v>
      </c>
      <c r="X66" s="22" t="s">
        <v>44</v>
      </c>
      <c r="Y66" s="22" t="s">
        <v>9</v>
      </c>
      <c r="Z66" s="22" t="s">
        <v>10</v>
      </c>
      <c r="AA66" s="22" t="s">
        <v>11</v>
      </c>
    </row>
    <row r="67" spans="1:27" x14ac:dyDescent="0.25">
      <c r="A67" s="10">
        <v>0</v>
      </c>
      <c r="B67" s="5">
        <v>12537</v>
      </c>
      <c r="C67" s="4">
        <f>B67/SUM(B$65:B$74)</f>
        <v>0.11242232126043562</v>
      </c>
      <c r="D67" s="6">
        <v>16941</v>
      </c>
      <c r="E67" s="4">
        <f>D67/SUM(D$65:D$74)</f>
        <v>0.1246477474229459</v>
      </c>
      <c r="G67" s="10">
        <v>0</v>
      </c>
      <c r="H67" s="5">
        <v>8662</v>
      </c>
      <c r="I67" s="4">
        <f t="shared" ref="I67:I76" si="85">H67/SUM(H$65:H$74)</f>
        <v>0.11165392696477139</v>
      </c>
      <c r="J67" s="6">
        <v>10952</v>
      </c>
      <c r="K67" s="4">
        <f>J67/SUM(J$65:J$74)</f>
        <v>0.11810378294439891</v>
      </c>
      <c r="M67" s="30">
        <f>I67-C67</f>
        <v>-7.6839429566423478E-4</v>
      </c>
      <c r="W67" s="22">
        <f>SQRT(C67*(1-C67)/B67)</f>
        <v>2.8211920223770301E-3</v>
      </c>
      <c r="X67" s="22">
        <f>SQRT(I67*(1-I67)/H67)</f>
        <v>3.3839115661702347E-3</v>
      </c>
      <c r="Y67" s="23">
        <f>M67/SQRT(POWER(W67,2)+POWER(X67,2))</f>
        <v>-0.17441007416187662</v>
      </c>
      <c r="Z67" s="24">
        <f>_xlfn.NORM.DIST(Y67,0,1,TRUE)</f>
        <v>0.43077159881177479</v>
      </c>
      <c r="AA67" s="9" t="str">
        <f>IF(OR(Z67&lt;0.1,Z67&gt;0.9),"Yes","No")</f>
        <v>No</v>
      </c>
    </row>
    <row r="68" spans="1:27" x14ac:dyDescent="0.25">
      <c r="A68" s="10">
        <v>1</v>
      </c>
      <c r="B68" s="5">
        <v>13465</v>
      </c>
      <c r="C68" s="4">
        <f t="shared" ref="C68:C76" si="86">B68/SUM(B$65:B$74)</f>
        <v>0.12074392245128546</v>
      </c>
      <c r="D68" s="6">
        <v>17176</v>
      </c>
      <c r="E68" s="4">
        <f t="shared" ref="E68:E76" si="87">D68/SUM(D$65:D$74)</f>
        <v>0.1263768201249347</v>
      </c>
      <c r="G68" s="10">
        <v>1</v>
      </c>
      <c r="H68" s="5">
        <v>8798</v>
      </c>
      <c r="I68" s="4">
        <f t="shared" si="85"/>
        <v>0.11340697869268745</v>
      </c>
      <c r="J68" s="6">
        <v>10805</v>
      </c>
      <c r="K68" s="4">
        <f t="shared" ref="K68:K76" si="88">J68/SUM(J$65:J$74)</f>
        <v>0.11651856964154769</v>
      </c>
      <c r="M68" s="30">
        <f t="shared" ref="M68:M76" si="89">I68-C68</f>
        <v>-7.3369437585980024E-3</v>
      </c>
      <c r="W68" s="22">
        <f t="shared" ref="W68:W76" si="90">SQRT(C68*(1-C68)/B68)</f>
        <v>2.8079356491743984E-3</v>
      </c>
      <c r="X68" s="22">
        <f t="shared" ref="X68:X76" si="91">SQRT(I68*(1-I68)/H68)</f>
        <v>3.3805710316030932E-3</v>
      </c>
      <c r="Y68" s="23">
        <f t="shared" ref="Y68:Y76" si="92">M68/SQRT(POWER(W68,2)+POWER(X68,2))</f>
        <v>-1.6695252174361002</v>
      </c>
      <c r="Z68" s="24">
        <f t="shared" ref="Z68:Z76" si="93">_xlfn.NORM.DIST(Y68,0,1,TRUE)</f>
        <v>4.7506668514925757E-2</v>
      </c>
      <c r="AA68" s="9" t="str">
        <f t="shared" ref="AA68:AA76" si="94">IF(OR(Z68&lt;0.1,Z68&gt;0.9),"Yes","No")</f>
        <v>Yes</v>
      </c>
    </row>
    <row r="69" spans="1:27" x14ac:dyDescent="0.25">
      <c r="A69" s="10">
        <v>2</v>
      </c>
      <c r="B69" s="5">
        <v>13258</v>
      </c>
      <c r="C69" s="4">
        <f t="shared" si="86"/>
        <v>0.11888770322013684</v>
      </c>
      <c r="D69" s="6">
        <v>16656</v>
      </c>
      <c r="E69" s="4">
        <f t="shared" si="87"/>
        <v>0.12255078691202331</v>
      </c>
      <c r="G69" s="10">
        <v>2</v>
      </c>
      <c r="H69" s="5">
        <v>9315</v>
      </c>
      <c r="I69" s="4">
        <f t="shared" si="85"/>
        <v>0.12007115327601542</v>
      </c>
      <c r="J69" s="6">
        <v>11269</v>
      </c>
      <c r="K69" s="4">
        <f t="shared" si="88"/>
        <v>0.12152223612129577</v>
      </c>
      <c r="M69" s="30">
        <f t="shared" si="89"/>
        <v>1.1834500558785821E-3</v>
      </c>
      <c r="W69" s="22">
        <f t="shared" si="90"/>
        <v>2.8108980376714233E-3</v>
      </c>
      <c r="X69" s="22">
        <f t="shared" si="91"/>
        <v>3.3678418482244623E-3</v>
      </c>
      <c r="Y69" s="23">
        <f t="shared" si="92"/>
        <v>0.26977880657044107</v>
      </c>
      <c r="Z69" s="24">
        <f t="shared" si="93"/>
        <v>0.60633478580467848</v>
      </c>
      <c r="AA69" s="9" t="str">
        <f t="shared" si="94"/>
        <v>No</v>
      </c>
    </row>
    <row r="70" spans="1:27" x14ac:dyDescent="0.25">
      <c r="A70" s="10">
        <v>3</v>
      </c>
      <c r="B70" s="5">
        <v>13814</v>
      </c>
      <c r="C70" s="4">
        <f t="shared" si="86"/>
        <v>0.1238734901405167</v>
      </c>
      <c r="D70" s="6">
        <v>16945</v>
      </c>
      <c r="E70" s="4">
        <f t="shared" si="87"/>
        <v>0.1246771784476606</v>
      </c>
      <c r="G70" s="10">
        <v>3</v>
      </c>
      <c r="H70" s="5">
        <v>9491</v>
      </c>
      <c r="I70" s="4">
        <f t="shared" si="85"/>
        <v>0.12233980845331856</v>
      </c>
      <c r="J70" s="6">
        <v>11401</v>
      </c>
      <c r="K70" s="4">
        <f t="shared" si="88"/>
        <v>0.12294569296467239</v>
      </c>
      <c r="M70" s="30">
        <f t="shared" si="89"/>
        <v>-1.5336816871981407E-3</v>
      </c>
      <c r="W70" s="22">
        <f t="shared" si="90"/>
        <v>2.8029340015430664E-3</v>
      </c>
      <c r="X70" s="22">
        <f t="shared" si="91"/>
        <v>3.3634975180278901E-3</v>
      </c>
      <c r="Y70" s="23">
        <f t="shared" si="92"/>
        <v>-0.35029119517439128</v>
      </c>
      <c r="Z70" s="24">
        <f t="shared" si="93"/>
        <v>0.3630600862156908</v>
      </c>
      <c r="AA70" s="9" t="str">
        <f t="shared" si="94"/>
        <v>No</v>
      </c>
    </row>
    <row r="71" spans="1:27" x14ac:dyDescent="0.25">
      <c r="A71" s="10">
        <v>4</v>
      </c>
      <c r="B71" s="5">
        <v>14425</v>
      </c>
      <c r="C71" s="4">
        <f t="shared" si="86"/>
        <v>0.12935247540733699</v>
      </c>
      <c r="D71" s="6">
        <v>17434</v>
      </c>
      <c r="E71" s="4">
        <f t="shared" si="87"/>
        <v>0.12827512121903303</v>
      </c>
      <c r="G71" s="10">
        <v>4</v>
      </c>
      <c r="H71" s="5">
        <v>9906</v>
      </c>
      <c r="I71" s="4">
        <f t="shared" si="85"/>
        <v>0.12768919424070946</v>
      </c>
      <c r="J71" s="6">
        <v>11828</v>
      </c>
      <c r="K71" s="4">
        <f t="shared" si="88"/>
        <v>0.12755036017771643</v>
      </c>
      <c r="M71" s="30">
        <f t="shared" si="89"/>
        <v>-1.6632811666275338E-3</v>
      </c>
      <c r="W71" s="22">
        <f t="shared" si="90"/>
        <v>2.7941559774955463E-3</v>
      </c>
      <c r="X71" s="22">
        <f t="shared" si="91"/>
        <v>3.3532315025476176E-3</v>
      </c>
      <c r="Y71" s="23">
        <f t="shared" si="92"/>
        <v>-0.38106708187063204</v>
      </c>
      <c r="Z71" s="24">
        <f t="shared" si="93"/>
        <v>0.3515767363619412</v>
      </c>
      <c r="AA71" s="9" t="str">
        <f t="shared" si="94"/>
        <v>No</v>
      </c>
    </row>
    <row r="72" spans="1:27" x14ac:dyDescent="0.25">
      <c r="A72" s="10">
        <v>5</v>
      </c>
      <c r="B72" s="5">
        <v>13901</v>
      </c>
      <c r="C72" s="4">
        <f t="shared" si="86"/>
        <v>0.12465364025215886</v>
      </c>
      <c r="D72" s="6">
        <v>16412</v>
      </c>
      <c r="E72" s="4">
        <f t="shared" si="87"/>
        <v>0.12075549440442643</v>
      </c>
      <c r="G72" s="10">
        <v>5</v>
      </c>
      <c r="H72" s="5">
        <v>10015</v>
      </c>
      <c r="I72" s="4">
        <f t="shared" si="85"/>
        <v>0.12909421364028925</v>
      </c>
      <c r="J72" s="6">
        <v>11707</v>
      </c>
      <c r="K72" s="4">
        <f t="shared" si="88"/>
        <v>0.12624552473795453</v>
      </c>
      <c r="M72" s="30">
        <f t="shared" si="89"/>
        <v>4.4405733881303922E-3</v>
      </c>
      <c r="W72" s="22">
        <f t="shared" si="90"/>
        <v>2.8016857821036804E-3</v>
      </c>
      <c r="X72" s="22">
        <f t="shared" si="91"/>
        <v>3.350529911589475E-3</v>
      </c>
      <c r="Y72" s="23">
        <f t="shared" si="92"/>
        <v>1.0167195069297013</v>
      </c>
      <c r="Z72" s="24">
        <f t="shared" si="93"/>
        <v>0.84535655836483303</v>
      </c>
      <c r="AA72" s="9" t="str">
        <f t="shared" si="94"/>
        <v>No</v>
      </c>
    </row>
    <row r="73" spans="1:27" x14ac:dyDescent="0.25">
      <c r="A73" s="10">
        <v>6</v>
      </c>
      <c r="B73" s="5">
        <v>14709</v>
      </c>
      <c r="C73" s="4">
        <f t="shared" si="86"/>
        <v>0.13189917232350223</v>
      </c>
      <c r="D73" s="6">
        <v>16960</v>
      </c>
      <c r="E73" s="4">
        <f t="shared" si="87"/>
        <v>0.12478754479034074</v>
      </c>
      <c r="G73" s="10">
        <v>6</v>
      </c>
      <c r="H73" s="5">
        <v>10321</v>
      </c>
      <c r="I73" s="4">
        <f t="shared" si="85"/>
        <v>0.1330385800281004</v>
      </c>
      <c r="J73" s="6">
        <v>12058</v>
      </c>
      <c r="K73" s="4">
        <f t="shared" si="88"/>
        <v>0.13003062588966052</v>
      </c>
      <c r="M73" s="30">
        <f t="shared" si="89"/>
        <v>1.1394077045981665E-3</v>
      </c>
      <c r="W73" s="22">
        <f t="shared" si="90"/>
        <v>2.7900664467605178E-3</v>
      </c>
      <c r="X73" s="22">
        <f t="shared" si="91"/>
        <v>3.3429339606961626E-3</v>
      </c>
      <c r="Y73" s="23">
        <f t="shared" si="92"/>
        <v>0.26167586616521304</v>
      </c>
      <c r="Z73" s="24">
        <f t="shared" si="93"/>
        <v>0.60321432581237278</v>
      </c>
      <c r="AA73" s="9" t="str">
        <f t="shared" si="94"/>
        <v>No</v>
      </c>
    </row>
    <row r="74" spans="1:27" x14ac:dyDescent="0.25">
      <c r="A74" s="10">
        <v>7</v>
      </c>
      <c r="B74" s="5">
        <v>15408</v>
      </c>
      <c r="C74" s="4">
        <f t="shared" si="86"/>
        <v>0.13816727494462727</v>
      </c>
      <c r="D74" s="6">
        <v>17387</v>
      </c>
      <c r="E74" s="4">
        <f t="shared" si="87"/>
        <v>0.12792930667863528</v>
      </c>
      <c r="G74" s="10">
        <v>7</v>
      </c>
      <c r="H74" s="5">
        <v>11071</v>
      </c>
      <c r="I74" s="4">
        <f t="shared" si="85"/>
        <v>0.14270614470410806</v>
      </c>
      <c r="J74" s="6">
        <v>12712</v>
      </c>
      <c r="K74" s="4">
        <f t="shared" si="88"/>
        <v>0.13708320752275374</v>
      </c>
      <c r="M74" s="30">
        <f t="shared" si="89"/>
        <v>4.5388697594807847E-3</v>
      </c>
      <c r="W74" s="22">
        <f t="shared" si="90"/>
        <v>2.7799753919956639E-3</v>
      </c>
      <c r="X74" s="22">
        <f t="shared" si="91"/>
        <v>3.3242430301081592E-3</v>
      </c>
      <c r="Y74" s="23">
        <f t="shared" si="92"/>
        <v>1.0474014430160969</v>
      </c>
      <c r="Z74" s="24">
        <f t="shared" si="93"/>
        <v>0.85254276676755325</v>
      </c>
      <c r="AA74" s="9" t="str">
        <f t="shared" si="94"/>
        <v>No</v>
      </c>
    </row>
    <row r="75" spans="1:27" x14ac:dyDescent="0.25">
      <c r="A75" s="10">
        <v>8</v>
      </c>
      <c r="B75" s="5">
        <v>16010</v>
      </c>
      <c r="C75" s="4">
        <f t="shared" si="86"/>
        <v>0.14356555502748461</v>
      </c>
      <c r="D75" s="6">
        <v>17825</v>
      </c>
      <c r="E75" s="4">
        <f t="shared" si="87"/>
        <v>0.13115200388489526</v>
      </c>
      <c r="G75" s="10">
        <v>8</v>
      </c>
      <c r="H75" s="5">
        <v>11046</v>
      </c>
      <c r="I75" s="4">
        <f t="shared" si="85"/>
        <v>0.14238389254824116</v>
      </c>
      <c r="J75" s="6">
        <v>12554</v>
      </c>
      <c r="K75" s="4">
        <f t="shared" si="88"/>
        <v>0.13537937281628779</v>
      </c>
      <c r="M75" s="30">
        <f t="shared" si="89"/>
        <v>-1.1816624792434505E-3</v>
      </c>
      <c r="W75" s="22">
        <f t="shared" si="90"/>
        <v>2.7712552196862044E-3</v>
      </c>
      <c r="X75" s="22">
        <f t="shared" si="91"/>
        <v>3.3248677539567061E-3</v>
      </c>
      <c r="Y75" s="23">
        <f t="shared" si="92"/>
        <v>-0.27300538961492976</v>
      </c>
      <c r="Z75" s="24">
        <f t="shared" si="93"/>
        <v>0.39242453629278534</v>
      </c>
      <c r="AA75" s="9" t="str">
        <f t="shared" si="94"/>
        <v>No</v>
      </c>
    </row>
    <row r="76" spans="1:27" x14ac:dyDescent="0.25">
      <c r="A76" s="10">
        <v>9</v>
      </c>
      <c r="B76" s="5">
        <v>14182</v>
      </c>
      <c r="C76" s="4">
        <f t="shared" si="86"/>
        <v>0.12717343544033646</v>
      </c>
      <c r="D76" s="6">
        <v>15593</v>
      </c>
      <c r="E76" s="4">
        <f t="shared" si="87"/>
        <v>0.11472949209409099</v>
      </c>
      <c r="G76" s="10">
        <v>9</v>
      </c>
      <c r="H76" s="5">
        <v>11711</v>
      </c>
      <c r="I76" s="4">
        <f t="shared" si="85"/>
        <v>0.1509557998943013</v>
      </c>
      <c r="J76" s="6">
        <v>13188</v>
      </c>
      <c r="K76" s="4">
        <f t="shared" si="88"/>
        <v>0.14221627917008153</v>
      </c>
      <c r="M76" s="30">
        <f t="shared" si="89"/>
        <v>2.3782364453964838E-2</v>
      </c>
      <c r="W76" s="22">
        <f t="shared" si="90"/>
        <v>2.7976503724964617E-3</v>
      </c>
      <c r="X76" s="22">
        <f t="shared" si="91"/>
        <v>3.3082099323372351E-3</v>
      </c>
      <c r="Y76" s="23">
        <f t="shared" si="92"/>
        <v>5.4892139960938966</v>
      </c>
      <c r="Z76" s="24">
        <f t="shared" si="93"/>
        <v>0.99999997981368716</v>
      </c>
      <c r="AA76" s="9" t="str">
        <f t="shared" si="94"/>
        <v>Yes</v>
      </c>
    </row>
  </sheetData>
  <mergeCells count="24">
    <mergeCell ref="A5:K5"/>
    <mergeCell ref="B9:C9"/>
    <mergeCell ref="D9:E9"/>
    <mergeCell ref="H9:I9"/>
    <mergeCell ref="J9:K9"/>
    <mergeCell ref="G7:K7"/>
    <mergeCell ref="A7:E7"/>
    <mergeCell ref="B65:C65"/>
    <mergeCell ref="D65:E65"/>
    <mergeCell ref="H65:I65"/>
    <mergeCell ref="J65:K65"/>
    <mergeCell ref="H23:I23"/>
    <mergeCell ref="J23:K23"/>
    <mergeCell ref="B23:C23"/>
    <mergeCell ref="D23:E23"/>
    <mergeCell ref="B37:C37"/>
    <mergeCell ref="D37:E37"/>
    <mergeCell ref="H37:I37"/>
    <mergeCell ref="J37:K37"/>
    <mergeCell ref="W7:AA7"/>
    <mergeCell ref="B51:C51"/>
    <mergeCell ref="D51:E51"/>
    <mergeCell ref="H51:I51"/>
    <mergeCell ref="J51:K51"/>
  </mergeCells>
  <conditionalFormatting sqref="AA11:AA20">
    <cfRule type="containsText" dxfId="9" priority="9" operator="containsText" text="No">
      <formula>NOT(ISERROR(SEARCH("No",AA11)))</formula>
    </cfRule>
    <cfRule type="containsText" dxfId="8" priority="10" operator="containsText" text="Yes">
      <formula>NOT(ISERROR(SEARCH("Yes",AA11)))</formula>
    </cfRule>
  </conditionalFormatting>
  <conditionalFormatting sqref="AA25:AA34">
    <cfRule type="containsText" dxfId="7" priority="7" operator="containsText" text="No">
      <formula>NOT(ISERROR(SEARCH("No",AA25)))</formula>
    </cfRule>
    <cfRule type="containsText" dxfId="6" priority="8" operator="containsText" text="Yes">
      <formula>NOT(ISERROR(SEARCH("Yes",AA25)))</formula>
    </cfRule>
  </conditionalFormatting>
  <conditionalFormatting sqref="AA39:AA48">
    <cfRule type="containsText" dxfId="5" priority="5" operator="containsText" text="No">
      <formula>NOT(ISERROR(SEARCH("No",AA39)))</formula>
    </cfRule>
    <cfRule type="containsText" dxfId="4" priority="6" operator="containsText" text="Yes">
      <formula>NOT(ISERROR(SEARCH("Yes",AA39)))</formula>
    </cfRule>
  </conditionalFormatting>
  <conditionalFormatting sqref="AA53:AA62">
    <cfRule type="containsText" dxfId="3" priority="3" operator="containsText" text="No">
      <formula>NOT(ISERROR(SEARCH("No",AA53)))</formula>
    </cfRule>
    <cfRule type="containsText" dxfId="2" priority="4" operator="containsText" text="Yes">
      <formula>NOT(ISERROR(SEARCH("Yes",AA53)))</formula>
    </cfRule>
  </conditionalFormatting>
  <conditionalFormatting sqref="AA67:AA76">
    <cfRule type="containsText" dxfId="1" priority="1" operator="containsText" text="No">
      <formula>NOT(ISERROR(SEARCH("No",AA67)))</formula>
    </cfRule>
    <cfRule type="containsText" dxfId="0" priority="2" operator="containsText" text="Yes">
      <formula>NOT(ISERROR(SEARCH("Yes",AA67)))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Deciles of predicted model</vt:lpstr>
      <vt:lpstr>Deciles of actuals</vt:lpstr>
      <vt:lpstr>Deciles of actuals (2)</vt:lpstr>
      <vt:lpstr>Diff btw actual and predicted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Sindy Yick</dc:creator>
  <cp:lastModifiedBy>Sindy Yick</cp:lastModifiedBy>
  <dcterms:created xsi:type="dcterms:W3CDTF">2016-06-13T11:49:07Z</dcterms:created>
  <dcterms:modified xsi:type="dcterms:W3CDTF">2017-12-08T14:41:33Z</dcterms:modified>
</cp:coreProperties>
</file>