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620" windowWidth="15315" windowHeight="2745" tabRatio="659" activeTab="5"/>
  </bookViews>
  <sheets>
    <sheet name="INC" sheetId="15" r:id="rId1"/>
    <sheet name="CNT" sheetId="16" r:id="rId2"/>
    <sheet name="STD" sheetId="32" r:id="rId3"/>
    <sheet name="G1" sheetId="35" r:id="rId4"/>
    <sheet name="G2" sheetId="48" r:id="rId5"/>
    <sheet name="G3" sheetId="50" r:id="rId6"/>
    <sheet name="F1" sheetId="51" r:id="rId7"/>
    <sheet name="F2" sheetId="52" r:id="rId8"/>
    <sheet name="F3" sheetId="53" r:id="rId9"/>
    <sheet name="A1" sheetId="31" r:id="rId10"/>
    <sheet name="A2" sheetId="55" r:id="rId11"/>
    <sheet name="A3" sheetId="56" r:id="rId12"/>
    <sheet name="A4" sheetId="41" r:id="rId13"/>
  </sheets>
  <definedNames>
    <definedName name="_xlnm._FilterDatabase" localSheetId="0" hidden="1">INC!$A$1:$R$8</definedName>
    <definedName name="_xlnm.Print_Area" localSheetId="0">INC!#REF!</definedName>
  </definedNames>
  <calcPr calcId="145621"/>
  <pivotCaches>
    <pivotCache cacheId="448" r:id="rId14"/>
    <pivotCache cacheId="452" r:id="rId15"/>
    <pivotCache cacheId="456" r:id="rId16"/>
    <pivotCache cacheId="460" r:id="rId17"/>
    <pivotCache cacheId="464" r:id="rId18"/>
    <pivotCache cacheId="469" r:id="rId19"/>
    <pivotCache cacheId="472" r:id="rId20"/>
  </pivotCaches>
</workbook>
</file>

<file path=xl/calcChain.xml><?xml version="1.0" encoding="utf-8"?>
<calcChain xmlns="http://schemas.openxmlformats.org/spreadsheetml/2006/main">
  <c r="L2" i="15" l="1"/>
  <c r="L3" i="15"/>
  <c r="L4" i="15"/>
  <c r="L5" i="15"/>
  <c r="L6" i="15"/>
  <c r="L7" i="15"/>
  <c r="L8" i="15"/>
  <c r="I14" i="32" l="1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13" i="32"/>
  <c r="F67" i="16" l="1"/>
  <c r="G67" i="16"/>
  <c r="H67" i="16"/>
  <c r="I67" i="16"/>
  <c r="J67" i="16"/>
  <c r="K67" i="16"/>
  <c r="L67" i="16"/>
  <c r="M67" i="16"/>
  <c r="N67" i="16"/>
  <c r="O67" i="16"/>
  <c r="E67" i="16"/>
  <c r="F66" i="16"/>
  <c r="G66" i="16"/>
  <c r="H66" i="16"/>
  <c r="I66" i="16"/>
  <c r="J66" i="16"/>
  <c r="K66" i="16"/>
  <c r="L66" i="16"/>
  <c r="M66" i="16"/>
  <c r="N66" i="16"/>
  <c r="O66" i="16"/>
  <c r="E66" i="16"/>
  <c r="F65" i="16"/>
  <c r="G65" i="16"/>
  <c r="H65" i="16"/>
  <c r="I65" i="16"/>
  <c r="J65" i="16"/>
  <c r="K65" i="16"/>
  <c r="L65" i="16"/>
  <c r="M65" i="16"/>
  <c r="N65" i="16"/>
  <c r="O65" i="16"/>
  <c r="E65" i="16"/>
  <c r="F64" i="16"/>
  <c r="G64" i="16"/>
  <c r="H64" i="16"/>
  <c r="I64" i="16"/>
  <c r="J64" i="16"/>
  <c r="K64" i="16"/>
  <c r="L64" i="16"/>
  <c r="M64" i="16"/>
  <c r="N64" i="16"/>
  <c r="O64" i="16"/>
  <c r="E64" i="16"/>
  <c r="F63" i="16"/>
  <c r="G63" i="16"/>
  <c r="H63" i="16"/>
  <c r="I63" i="16"/>
  <c r="J63" i="16"/>
  <c r="K63" i="16"/>
  <c r="L63" i="16"/>
  <c r="M63" i="16"/>
  <c r="N63" i="16"/>
  <c r="O63" i="16"/>
  <c r="E63" i="16"/>
  <c r="F62" i="16" l="1"/>
  <c r="G62" i="16"/>
  <c r="H62" i="16"/>
  <c r="I62" i="16"/>
  <c r="J62" i="16"/>
  <c r="K62" i="16"/>
  <c r="L62" i="16"/>
  <c r="M62" i="16"/>
  <c r="N62" i="16"/>
  <c r="O62" i="16"/>
  <c r="E62" i="16"/>
  <c r="N69" i="16" l="1"/>
  <c r="N70" i="16"/>
  <c r="N71" i="16"/>
  <c r="N72" i="16"/>
  <c r="N75" i="16"/>
  <c r="N76" i="16"/>
  <c r="N77" i="16"/>
  <c r="L77" i="16"/>
  <c r="M77" i="16"/>
  <c r="L76" i="16"/>
  <c r="M76" i="16"/>
  <c r="L75" i="16"/>
  <c r="M75" i="16"/>
  <c r="L72" i="16"/>
  <c r="M72" i="16"/>
  <c r="L71" i="16"/>
  <c r="M71" i="16"/>
  <c r="L70" i="16"/>
  <c r="M70" i="16"/>
  <c r="L69" i="16"/>
  <c r="M69" i="16"/>
  <c r="N74" i="16" l="1"/>
  <c r="L74" i="16"/>
  <c r="M74" i="16"/>
  <c r="L32" i="32"/>
  <c r="K32" i="32"/>
  <c r="O31" i="32"/>
  <c r="O32" i="32"/>
  <c r="L31" i="32"/>
  <c r="K31" i="32"/>
  <c r="M32" i="32" l="1"/>
  <c r="M31" i="32"/>
  <c r="N31" i="32"/>
  <c r="P31" i="32"/>
  <c r="N32" i="32"/>
  <c r="P32" i="32"/>
  <c r="H6" i="32"/>
  <c r="H31" i="32" s="1"/>
  <c r="H7" i="32"/>
  <c r="H32" i="32" s="1"/>
  <c r="H5" i="32"/>
  <c r="H30" i="32" s="1"/>
  <c r="E6" i="32"/>
  <c r="E31" i="32" s="1"/>
  <c r="E7" i="32"/>
  <c r="E32" i="32" s="1"/>
  <c r="E5" i="32"/>
  <c r="E30" i="32" s="1"/>
  <c r="G6" i="32"/>
  <c r="G31" i="32" s="1"/>
  <c r="G7" i="32"/>
  <c r="G32" i="32" s="1"/>
  <c r="J6" i="32"/>
  <c r="J7" i="32"/>
  <c r="J32" i="32" s="1"/>
  <c r="J5" i="32"/>
  <c r="J30" i="32" s="1"/>
  <c r="G5" i="32"/>
  <c r="G30" i="32" s="1"/>
  <c r="E69" i="16"/>
  <c r="E76" i="16"/>
  <c r="F76" i="16"/>
  <c r="G76" i="16"/>
  <c r="I76" i="16"/>
  <c r="H76" i="16"/>
  <c r="O76" i="16"/>
  <c r="J76" i="16"/>
  <c r="K76" i="16"/>
  <c r="E77" i="16"/>
  <c r="F77" i="16"/>
  <c r="G77" i="16"/>
  <c r="I77" i="16"/>
  <c r="H77" i="16"/>
  <c r="O77" i="16"/>
  <c r="J77" i="16"/>
  <c r="K77" i="16"/>
  <c r="F75" i="16"/>
  <c r="G75" i="16"/>
  <c r="I75" i="16"/>
  <c r="H75" i="16"/>
  <c r="O75" i="16"/>
  <c r="J75" i="16"/>
  <c r="K75" i="16"/>
  <c r="E75" i="16"/>
  <c r="E71" i="16"/>
  <c r="F71" i="16"/>
  <c r="G71" i="16"/>
  <c r="I71" i="16"/>
  <c r="H71" i="16"/>
  <c r="O71" i="16"/>
  <c r="J71" i="16"/>
  <c r="K71" i="16"/>
  <c r="E72" i="16"/>
  <c r="F72" i="16"/>
  <c r="G72" i="16"/>
  <c r="I72" i="16"/>
  <c r="H72" i="16"/>
  <c r="O72" i="16"/>
  <c r="J72" i="16"/>
  <c r="K72" i="16"/>
  <c r="F70" i="16"/>
  <c r="G70" i="16"/>
  <c r="I70" i="16"/>
  <c r="H70" i="16"/>
  <c r="O70" i="16"/>
  <c r="J70" i="16"/>
  <c r="K70" i="16"/>
  <c r="E70" i="16"/>
  <c r="F69" i="16"/>
  <c r="G69" i="16"/>
  <c r="I69" i="16"/>
  <c r="H69" i="16"/>
  <c r="O69" i="16"/>
  <c r="J69" i="16"/>
  <c r="K69" i="16"/>
  <c r="I74" i="16" l="1"/>
  <c r="O74" i="16"/>
  <c r="K74" i="16"/>
  <c r="F74" i="16"/>
  <c r="H74" i="16"/>
  <c r="G74" i="16"/>
  <c r="I6" i="32"/>
  <c r="I31" i="32" s="1"/>
  <c r="J31" i="32"/>
  <c r="F5" i="32"/>
  <c r="F30" i="32" s="1"/>
  <c r="I7" i="32"/>
  <c r="I32" i="32" s="1"/>
  <c r="F7" i="32"/>
  <c r="F32" i="32" s="1"/>
  <c r="F6" i="32"/>
  <c r="F31" i="32" s="1"/>
  <c r="I5" i="32"/>
  <c r="I30" i="32" s="1"/>
  <c r="G8" i="32"/>
  <c r="J8" i="32"/>
  <c r="H8" i="32"/>
  <c r="E8" i="32"/>
  <c r="J74" i="16"/>
  <c r="E74" i="16"/>
  <c r="P76" i="16"/>
  <c r="P72" i="16"/>
  <c r="P71" i="16"/>
  <c r="P77" i="16"/>
  <c r="P70" i="16"/>
  <c r="P75" i="16"/>
  <c r="F8" i="32" l="1"/>
  <c r="I8" i="32"/>
  <c r="P74" i="16"/>
  <c r="P64" i="16"/>
  <c r="M5" i="32" s="1"/>
  <c r="P65" i="16"/>
  <c r="N5" i="32" s="1"/>
  <c r="P66" i="16"/>
  <c r="K5" i="32" s="1"/>
  <c r="P67" i="16"/>
  <c r="L5" i="32" s="1"/>
  <c r="L8" i="32" l="1"/>
  <c r="O5" i="32"/>
  <c r="L30" i="32"/>
  <c r="N30" i="32"/>
  <c r="N8" i="32"/>
  <c r="M30" i="32"/>
  <c r="M8" i="32"/>
  <c r="K8" i="32"/>
  <c r="K30" i="32"/>
  <c r="O30" i="32" l="1"/>
  <c r="O8" i="32"/>
  <c r="P5" i="32"/>
  <c r="P69" i="16"/>
  <c r="P63" i="16"/>
  <c r="P30" i="32" l="1"/>
  <c r="P8" i="32"/>
</calcChain>
</file>

<file path=xl/sharedStrings.xml><?xml version="1.0" encoding="utf-8"?>
<sst xmlns="http://schemas.openxmlformats.org/spreadsheetml/2006/main" count="459" uniqueCount="112">
  <si>
    <t>Fecha</t>
  </si>
  <si>
    <t>Solución</t>
  </si>
  <si>
    <t>Analista Responsable</t>
  </si>
  <si>
    <t>Estado</t>
  </si>
  <si>
    <t>Campaña</t>
  </si>
  <si>
    <t>Duracion (horas)</t>
  </si>
  <si>
    <t>Modulo</t>
  </si>
  <si>
    <t>Reg</t>
  </si>
  <si>
    <t>Observaciones</t>
  </si>
  <si>
    <t>Descripcion</t>
  </si>
  <si>
    <t>Categoria</t>
  </si>
  <si>
    <t>Acciones a Tomar</t>
  </si>
  <si>
    <t>OK</t>
  </si>
  <si>
    <t>KO</t>
  </si>
  <si>
    <t>Día</t>
  </si>
  <si>
    <t>Lunes</t>
  </si>
  <si>
    <t>Martes</t>
  </si>
  <si>
    <t>Jueves</t>
  </si>
  <si>
    <t>Viernes</t>
  </si>
  <si>
    <t>Domingo</t>
  </si>
  <si>
    <t>Sábado</t>
  </si>
  <si>
    <t>Miércoles</t>
  </si>
  <si>
    <t>Facturaciones</t>
  </si>
  <si>
    <t>Proceso</t>
  </si>
  <si>
    <t>Tipo Error</t>
  </si>
  <si>
    <t>Terminado</t>
  </si>
  <si>
    <t>Horas Empleadas</t>
  </si>
  <si>
    <t>Total general</t>
  </si>
  <si>
    <t>Total</t>
  </si>
  <si>
    <t>Cuenta de Categoria</t>
  </si>
  <si>
    <t>Error SICC/SSICC</t>
  </si>
  <si>
    <t>Duración Error SICC/SSICC</t>
  </si>
  <si>
    <r>
      <t>KO</t>
    </r>
    <r>
      <rPr>
        <b/>
        <sz val="6"/>
        <color indexed="9"/>
        <rFont val="Arial"/>
        <family val="2"/>
      </rPr>
      <t>SLA-SICC</t>
    </r>
  </si>
  <si>
    <r>
      <t>KO</t>
    </r>
    <r>
      <rPr>
        <b/>
        <sz val="6"/>
        <color indexed="9"/>
        <rFont val="Arial"/>
        <family val="2"/>
      </rPr>
      <t>SLA-OTROS</t>
    </r>
  </si>
  <si>
    <t>C06</t>
  </si>
  <si>
    <t>C05</t>
  </si>
  <si>
    <t>SI</t>
  </si>
  <si>
    <t>C13</t>
  </si>
  <si>
    <t>C12</t>
  </si>
  <si>
    <t>C10</t>
  </si>
  <si>
    <t>C11</t>
  </si>
  <si>
    <t>C08</t>
  </si>
  <si>
    <t>C09</t>
  </si>
  <si>
    <t>C01</t>
  </si>
  <si>
    <t>C02</t>
  </si>
  <si>
    <t>C03</t>
  </si>
  <si>
    <t>C04</t>
  </si>
  <si>
    <t>C18</t>
  </si>
  <si>
    <t>C14</t>
  </si>
  <si>
    <t>C15</t>
  </si>
  <si>
    <t>C16</t>
  </si>
  <si>
    <t>C17</t>
  </si>
  <si>
    <t>PERU</t>
  </si>
  <si>
    <t>COLOMBIA</t>
  </si>
  <si>
    <t>ECUADOR</t>
  </si>
  <si>
    <t>PANAMA</t>
  </si>
  <si>
    <t>COSTA RICA</t>
  </si>
  <si>
    <t>CHILE</t>
  </si>
  <si>
    <t>VENEZUELA</t>
  </si>
  <si>
    <t>GUATEMALA</t>
  </si>
  <si>
    <t>SALVADOR</t>
  </si>
  <si>
    <t>País</t>
  </si>
  <si>
    <t>Sabado</t>
  </si>
  <si>
    <t>Miercoles</t>
  </si>
  <si>
    <t>Inconsistencia Data</t>
  </si>
  <si>
    <t>Doris Martinich</t>
  </si>
  <si>
    <t>Perifericos</t>
  </si>
  <si>
    <t>FAC</t>
  </si>
  <si>
    <t>Informe</t>
  </si>
  <si>
    <t>Facturacion</t>
  </si>
  <si>
    <t>GP5</t>
  </si>
  <si>
    <t>Cierre</t>
  </si>
  <si>
    <t>Etiquetas de fila</t>
  </si>
  <si>
    <t>Etiquetas de columna</t>
  </si>
  <si>
    <t>Total Facturaciones</t>
  </si>
  <si>
    <t>Total Incidencias</t>
  </si>
  <si>
    <t>Total Horas</t>
  </si>
  <si>
    <t>HISTORICO</t>
  </si>
  <si>
    <t>Fuera de Hora</t>
  </si>
  <si>
    <t>INCIDENCIAS CAMPAÑA ACTUAL</t>
  </si>
  <si>
    <t>Incidentes</t>
  </si>
  <si>
    <t>Otros</t>
  </si>
  <si>
    <t>SiCC/SSiCC</t>
  </si>
  <si>
    <t>(Todas)</t>
  </si>
  <si>
    <t>Suma de Total</t>
  </si>
  <si>
    <t xml:space="preserve"> SiCC/SSiCC</t>
  </si>
  <si>
    <t xml:space="preserve"> Otros</t>
  </si>
  <si>
    <t>Cuenta de Tipo Error</t>
  </si>
  <si>
    <t>Camp</t>
  </si>
  <si>
    <t xml:space="preserve"> Fuera de Hora</t>
  </si>
  <si>
    <t>Suma de SiCC/SSiCC</t>
  </si>
  <si>
    <t>Suma de Otros</t>
  </si>
  <si>
    <t>Sin Incidentes</t>
  </si>
  <si>
    <t>Con incidentes</t>
  </si>
  <si>
    <t>PUERTO RICO</t>
  </si>
  <si>
    <t>DOMINICANA</t>
  </si>
  <si>
    <t>Sin incidencias</t>
  </si>
  <si>
    <t>Con incidencias (no se afecto hora de entrega de facturación)</t>
  </si>
  <si>
    <t>Con incidencias (se afecto hora de entrega de facturación) - Origen SICC/SSICC</t>
  </si>
  <si>
    <t>Con incidencias (se afecto hora de entrega de facturación) - Origen Otros</t>
  </si>
  <si>
    <t xml:space="preserve">Proceso de Facturación MAV Gerentes </t>
  </si>
  <si>
    <t>MAV</t>
  </si>
  <si>
    <t>-  El Proceso de Facturación MAV Gerentes ya llevaba poco más de 10 minutos y siempre demora máximo 2 minutos</t>
  </si>
  <si>
    <t>Se pasará este proceso para que se ejecute en batch</t>
  </si>
  <si>
    <t>Error Comunicaciones</t>
  </si>
  <si>
    <t>Error Generación de spool Laser Multihilo subproceso Generación Cuenta Corriente. Ticket 25318</t>
  </si>
  <si>
    <t>El error se originó porque se anuló para refacturar un pedido de Julio del 2013. Este pedido no fue facturado en SiCC, sino que fue migrado y por lo tanto no se puede refacturar. Aprovecho para indicar a File y a Leo que refuercen con los usuarios que los pedidos migrados no se deben refacturar.</t>
  </si>
  <si>
    <t xml:space="preserve">Incidente 
• COE  Proceso de Facturación MAV Gerentes no termina.
 •         Descripción del incidente :
-  El Proceso de Facturación MAV Gerentes ya llevaba poco más de 10 minutos y siempre demora máximo 2 minutos.
•         Solución del incidente :
-  Se indica al operador continuar con los procesos.
•         Tiempo empleado  (Hora Lima-Perú):
- 01:10 am  _ Operador se contacta por Teléfono indicando que se había presentado el problema.
- 01:15 am  – Se inicia revisión.
- 01:30 am  – Comunicación con José Martinez para consultar sobre el problema.
                         En pantalla de SICC se visualiza que las solicitudes ya se habían generado.
- 01:45 am  – Se indica a operador continuar con los procesos.
•         Acciones a Realizar :
-  Se pasará este proceso para que se ejecute en batch. 
•         Tipo de Error 
 - Error Comunicaciones.
</t>
  </si>
  <si>
    <t>Rosalvina Ramirez</t>
  </si>
  <si>
    <t xml:space="preserve">Incidencia N° 1
Descripción de la incidencia                          
03:25 a.m. Error Generación de spool Laser Multihilo subproceso Generación Cuenta Corriente. Ticket 25318
Hora y Nombre del Primer Contacto                
03:30 p.m. Rosalvina Ramirez
03:40 p.m. Rosalvina indica omitir mensaje y continuar con proceso facturación.
Diagnóstico inicial del Analista Integra           
Pendiente Informe detallado por parte analista encargado
Diagnostico Final y cierre del Incidente  
Pendiente informe final por parte de analista encargado.
</t>
  </si>
  <si>
    <t>2014-01</t>
  </si>
  <si>
    <t>C07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</si>
</sst>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6"/>
      <color indexed="9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/>
      <top/>
      <bottom/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249977111117893"/>
      </left>
      <right/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 style="thin">
        <color theme="7" tint="-0.249977111117893"/>
      </left>
      <right/>
      <top/>
      <bottom style="thin">
        <color theme="7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/>
      <top style="thin">
        <color theme="7" tint="-0.499984740745262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249977111117893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249977111117893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7" tint="-0.499984740745262"/>
      </right>
      <top style="double">
        <color theme="4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 style="thin">
        <color theme="7" tint="-0.499984740745262"/>
      </right>
      <top style="thin">
        <color theme="4"/>
      </top>
      <bottom/>
      <diagonal/>
    </border>
  </borders>
  <cellStyleXfs count="8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5" borderId="1" applyNumberFormat="0" applyFont="0" applyAlignment="0" applyProtection="0"/>
    <xf numFmtId="0" fontId="16" fillId="6" borderId="0" applyNumberFormat="0" applyBorder="0" applyAlignment="0" applyProtection="0"/>
    <xf numFmtId="0" fontId="3" fillId="7" borderId="0" applyNumberFormat="0" applyBorder="0" applyAlignment="0" applyProtection="0"/>
    <xf numFmtId="0" fontId="20" fillId="0" borderId="19" applyNumberFormat="0" applyFill="0" applyAlignment="0" applyProtection="0"/>
    <xf numFmtId="0" fontId="1" fillId="8" borderId="0" applyNumberFormat="0" applyBorder="0" applyAlignment="0" applyProtection="0"/>
  </cellStyleXfs>
  <cellXfs count="178">
    <xf numFmtId="0" fontId="0" fillId="0" borderId="0" xfId="0"/>
    <xf numFmtId="0" fontId="0" fillId="0" borderId="0" xfId="0" applyBorder="1"/>
    <xf numFmtId="0" fontId="6" fillId="0" borderId="0" xfId="0" applyFont="1" applyBorder="1"/>
    <xf numFmtId="0" fontId="9" fillId="0" borderId="0" xfId="0" applyFont="1" applyBorder="1"/>
    <xf numFmtId="0" fontId="8" fillId="0" borderId="0" xfId="0" applyNumberFormat="1" applyFont="1" applyFill="1" applyBorder="1" applyAlignment="1">
      <alignment horizontal="center" vertical="top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vertical="top" wrapText="1"/>
    </xf>
    <xf numFmtId="0" fontId="17" fillId="0" borderId="0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left"/>
    </xf>
    <xf numFmtId="14" fontId="2" fillId="0" borderId="0" xfId="5" applyNumberFormat="1" applyFont="1" applyFill="1" applyBorder="1"/>
    <xf numFmtId="14" fontId="2" fillId="0" borderId="0" xfId="5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" fillId="5" borderId="23" xfId="3" applyFont="1" applyBorder="1"/>
    <xf numFmtId="0" fontId="5" fillId="5" borderId="24" xfId="3" applyFont="1" applyBorder="1"/>
    <xf numFmtId="0" fontId="5" fillId="5" borderId="28" xfId="3" applyFont="1" applyBorder="1"/>
    <xf numFmtId="0" fontId="5" fillId="5" borderId="29" xfId="3" applyFont="1" applyBorder="1"/>
    <xf numFmtId="0" fontId="20" fillId="5" borderId="30" xfId="6" applyFill="1" applyBorder="1"/>
    <xf numFmtId="0" fontId="20" fillId="9" borderId="31" xfId="6" applyFill="1" applyBorder="1"/>
    <xf numFmtId="0" fontId="14" fillId="3" borderId="28" xfId="1" applyBorder="1"/>
    <xf numFmtId="0" fontId="15" fillId="4" borderId="28" xfId="2" applyBorder="1"/>
    <xf numFmtId="0" fontId="15" fillId="4" borderId="29" xfId="2" applyBorder="1"/>
    <xf numFmtId="0" fontId="20" fillId="5" borderId="31" xfId="6" applyFill="1" applyBorder="1"/>
    <xf numFmtId="0" fontId="16" fillId="6" borderId="20" xfId="4" applyBorder="1" applyAlignment="1">
      <alignment horizontal="center"/>
    </xf>
    <xf numFmtId="0" fontId="20" fillId="8" borderId="20" xfId="7" applyFont="1" applyBorder="1" applyAlignment="1">
      <alignment horizontal="center"/>
    </xf>
    <xf numFmtId="0" fontId="20" fillId="8" borderId="20" xfId="7" applyFont="1" applyBorder="1" applyAlignment="1">
      <alignment horizontal="center" vertical="center"/>
    </xf>
    <xf numFmtId="0" fontId="20" fillId="8" borderId="20" xfId="7" applyFont="1" applyBorder="1" applyAlignment="1">
      <alignment vertical="center"/>
    </xf>
    <xf numFmtId="0" fontId="0" fillId="0" borderId="20" xfId="0" applyFill="1" applyBorder="1"/>
    <xf numFmtId="0" fontId="1" fillId="0" borderId="0" xfId="6" applyFont="1" applyFill="1" applyBorder="1" applyAlignment="1"/>
    <xf numFmtId="0" fontId="20" fillId="8" borderId="27" xfId="7" applyFont="1" applyBorder="1" applyAlignment="1">
      <alignment horizontal="center"/>
    </xf>
    <xf numFmtId="0" fontId="3" fillId="0" borderId="21" xfId="5" applyFill="1" applyBorder="1" applyAlignment="1"/>
    <xf numFmtId="0" fontId="20" fillId="8" borderId="28" xfId="7" applyFont="1" applyBorder="1" applyAlignment="1">
      <alignment vertical="center"/>
    </xf>
    <xf numFmtId="0" fontId="20" fillId="8" borderId="29" xfId="7" applyFont="1" applyBorder="1" applyAlignment="1">
      <alignment vertical="center"/>
    </xf>
    <xf numFmtId="0" fontId="1" fillId="0" borderId="21" xfId="7" applyFill="1" applyBorder="1" applyAlignment="1"/>
    <xf numFmtId="0" fontId="1" fillId="0" borderId="23" xfId="6" applyFont="1" applyFill="1" applyBorder="1" applyAlignment="1"/>
    <xf numFmtId="0" fontId="1" fillId="0" borderId="28" xfId="6" applyFont="1" applyFill="1" applyBorder="1" applyAlignment="1"/>
    <xf numFmtId="0" fontId="20" fillId="8" borderId="25" xfId="7" applyFont="1" applyBorder="1" applyAlignment="1">
      <alignment horizontal="center"/>
    </xf>
    <xf numFmtId="0" fontId="20" fillId="8" borderId="26" xfId="7" applyFont="1" applyBorder="1" applyAlignment="1">
      <alignment horizontal="center"/>
    </xf>
    <xf numFmtId="0" fontId="20" fillId="8" borderId="25" xfId="7" applyFont="1" applyBorder="1" applyAlignment="1"/>
    <xf numFmtId="0" fontId="20" fillId="8" borderId="20" xfId="7" applyFont="1" applyBorder="1" applyAlignment="1"/>
    <xf numFmtId="0" fontId="20" fillId="8" borderId="26" xfId="7" applyFont="1" applyBorder="1" applyAlignment="1"/>
    <xf numFmtId="0" fontId="9" fillId="0" borderId="33" xfId="0" applyFont="1" applyBorder="1"/>
    <xf numFmtId="0" fontId="9" fillId="0" borderId="13" xfId="0" applyFont="1" applyBorder="1"/>
    <xf numFmtId="0" fontId="9" fillId="0" borderId="17" xfId="0" applyFont="1" applyBorder="1"/>
    <xf numFmtId="0" fontId="20" fillId="8" borderId="33" xfId="7" applyFont="1" applyBorder="1" applyAlignment="1">
      <alignment vertical="center"/>
    </xf>
    <xf numFmtId="0" fontId="9" fillId="0" borderId="28" xfId="0" applyFont="1" applyBorder="1"/>
    <xf numFmtId="0" fontId="9" fillId="0" borderId="29" xfId="0" applyFont="1" applyBorder="1"/>
    <xf numFmtId="0" fontId="9" fillId="0" borderId="20" xfId="0" applyFont="1" applyFill="1" applyBorder="1"/>
    <xf numFmtId="0" fontId="20" fillId="8" borderId="33" xfId="7" applyFont="1" applyBorder="1" applyAlignment="1">
      <alignment horizontal="center" vertical="center"/>
    </xf>
    <xf numFmtId="0" fontId="16" fillId="6" borderId="27" xfId="4" applyBorder="1" applyAlignment="1"/>
    <xf numFmtId="0" fontId="16" fillId="0" borderId="0" xfId="4" applyFill="1" applyBorder="1" applyAlignment="1">
      <alignment horizontal="center"/>
    </xf>
    <xf numFmtId="14" fontId="20" fillId="0" borderId="0" xfId="5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3" fillId="0" borderId="0" xfId="5" applyNumberForma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2" fillId="6" borderId="2" xfId="4" applyFont="1" applyBorder="1" applyAlignment="1">
      <alignment horizontal="center" vertical="center" wrapText="1"/>
    </xf>
    <xf numFmtId="0" fontId="22" fillId="6" borderId="3" xfId="4" applyFont="1" applyBorder="1" applyAlignment="1">
      <alignment horizontal="center" vertical="center" wrapText="1"/>
    </xf>
    <xf numFmtId="14" fontId="23" fillId="7" borderId="4" xfId="5" applyNumberFormat="1" applyFont="1" applyBorder="1" applyAlignment="1">
      <alignment horizontal="center"/>
    </xf>
    <xf numFmtId="14" fontId="23" fillId="7" borderId="3" xfId="5" applyNumberFormat="1" applyFont="1" applyBorder="1"/>
    <xf numFmtId="14" fontId="23" fillId="7" borderId="8" xfId="5" applyNumberFormat="1" applyFont="1" applyBorder="1"/>
    <xf numFmtId="14" fontId="23" fillId="7" borderId="0" xfId="5" applyNumberFormat="1" applyFont="1" applyBorder="1" applyAlignment="1">
      <alignment horizontal="center"/>
    </xf>
    <xf numFmtId="14" fontId="23" fillId="7" borderId="5" xfId="5" applyNumberFormat="1" applyFont="1" applyBorder="1"/>
    <xf numFmtId="14" fontId="23" fillId="7" borderId="9" xfId="5" applyNumberFormat="1" applyFont="1" applyBorder="1"/>
    <xf numFmtId="14" fontId="23" fillId="7" borderId="7" xfId="5" applyNumberFormat="1" applyFont="1" applyBorder="1" applyAlignment="1">
      <alignment horizontal="center"/>
    </xf>
    <xf numFmtId="14" fontId="23" fillId="7" borderId="6" xfId="5" applyNumberFormat="1" applyFont="1" applyBorder="1"/>
    <xf numFmtId="14" fontId="23" fillId="7" borderId="13" xfId="5" applyNumberFormat="1" applyFont="1" applyBorder="1" applyAlignment="1">
      <alignment horizontal="center"/>
    </xf>
    <xf numFmtId="14" fontId="23" fillId="7" borderId="11" xfId="5" applyNumberFormat="1" applyFont="1" applyBorder="1"/>
    <xf numFmtId="14" fontId="23" fillId="7" borderId="17" xfId="5" applyNumberFormat="1" applyFont="1" applyBorder="1" applyAlignment="1">
      <alignment horizontal="center"/>
    </xf>
    <xf numFmtId="14" fontId="23" fillId="7" borderId="15" xfId="5" applyNumberFormat="1" applyFont="1" applyBorder="1"/>
    <xf numFmtId="14" fontId="23" fillId="7" borderId="18" xfId="5" applyNumberFormat="1" applyFont="1" applyBorder="1"/>
    <xf numFmtId="0" fontId="24" fillId="0" borderId="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14" fontId="26" fillId="7" borderId="3" xfId="5" applyNumberFormat="1" applyFont="1" applyBorder="1" applyAlignment="1">
      <alignment horizontal="center" vertical="center"/>
    </xf>
    <xf numFmtId="14" fontId="26" fillId="7" borderId="8" xfId="5" applyNumberFormat="1" applyFont="1" applyBorder="1" applyAlignment="1">
      <alignment horizontal="center" vertical="center"/>
    </xf>
    <xf numFmtId="14" fontId="26" fillId="7" borderId="4" xfId="5" applyNumberFormat="1" applyFont="1" applyBorder="1" applyAlignment="1">
      <alignment horizontal="center" vertical="center"/>
    </xf>
    <xf numFmtId="14" fontId="26" fillId="7" borderId="35" xfId="5" applyNumberFormat="1" applyFont="1" applyBorder="1" applyAlignment="1">
      <alignment horizontal="center" vertical="center"/>
    </xf>
    <xf numFmtId="14" fontId="26" fillId="7" borderId="9" xfId="5" applyNumberFormat="1" applyFont="1" applyBorder="1" applyAlignment="1">
      <alignment horizontal="center" vertical="center"/>
    </xf>
    <xf numFmtId="14" fontId="26" fillId="7" borderId="6" xfId="5" applyNumberFormat="1" applyFont="1" applyBorder="1" applyAlignment="1">
      <alignment horizontal="center" vertical="center"/>
    </xf>
    <xf numFmtId="14" fontId="26" fillId="7" borderId="10" xfId="5" applyNumberFormat="1" applyFont="1" applyBorder="1" applyAlignment="1">
      <alignment horizontal="center" vertical="center"/>
    </xf>
    <xf numFmtId="14" fontId="26" fillId="7" borderId="7" xfId="5" applyNumberFormat="1" applyFont="1" applyBorder="1" applyAlignment="1">
      <alignment horizontal="center" vertical="center"/>
    </xf>
    <xf numFmtId="14" fontId="26" fillId="7" borderId="36" xfId="5" applyNumberFormat="1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14" fontId="26" fillId="7" borderId="14" xfId="5" applyNumberFormat="1" applyFont="1" applyBorder="1" applyAlignment="1">
      <alignment horizontal="center" vertical="center"/>
    </xf>
    <xf numFmtId="14" fontId="26" fillId="7" borderId="12" xfId="5" applyNumberFormat="1" applyFont="1" applyBorder="1" applyAlignment="1">
      <alignment horizontal="center" vertical="center"/>
    </xf>
    <xf numFmtId="14" fontId="26" fillId="7" borderId="13" xfId="5" applyNumberFormat="1" applyFont="1" applyBorder="1" applyAlignment="1">
      <alignment horizontal="center" vertical="center"/>
    </xf>
    <xf numFmtId="14" fontId="26" fillId="7" borderId="33" xfId="5" applyNumberFormat="1" applyFont="1" applyBorder="1" applyAlignment="1">
      <alignment horizontal="center" vertical="center"/>
    </xf>
    <xf numFmtId="14" fontId="26" fillId="7" borderId="18" xfId="5" applyNumberFormat="1" applyFont="1" applyBorder="1" applyAlignment="1">
      <alignment horizontal="center" vertical="center"/>
    </xf>
    <xf numFmtId="14" fontId="26" fillId="7" borderId="16" xfId="5" applyNumberFormat="1" applyFont="1" applyBorder="1" applyAlignment="1">
      <alignment horizontal="center" vertical="center"/>
    </xf>
    <xf numFmtId="14" fontId="26" fillId="7" borderId="17" xfId="5" applyNumberFormat="1" applyFont="1" applyBorder="1" applyAlignment="1">
      <alignment horizontal="center" vertical="center"/>
    </xf>
    <xf numFmtId="14" fontId="26" fillId="7" borderId="29" xfId="5" applyNumberFormat="1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14" fontId="25" fillId="7" borderId="3" xfId="5" applyNumberFormat="1" applyFont="1" applyBorder="1" applyAlignment="1">
      <alignment horizontal="center" vertical="center"/>
    </xf>
    <xf numFmtId="14" fontId="21" fillId="7" borderId="3" xfId="5" applyNumberFormat="1" applyFont="1" applyBorder="1" applyAlignment="1">
      <alignment horizontal="center" vertical="center"/>
    </xf>
    <xf numFmtId="14" fontId="21" fillId="7" borderId="8" xfId="5" applyNumberFormat="1" applyFont="1" applyBorder="1" applyAlignment="1">
      <alignment horizontal="center" vertical="center"/>
    </xf>
    <xf numFmtId="14" fontId="21" fillId="7" borderId="4" xfId="5" applyNumberFormat="1" applyFont="1" applyBorder="1" applyAlignment="1">
      <alignment horizontal="center" vertical="center"/>
    </xf>
    <xf numFmtId="14" fontId="21" fillId="7" borderId="35" xfId="5" applyNumberFormat="1" applyFont="1" applyBorder="1" applyAlignment="1">
      <alignment horizontal="center" vertical="center"/>
    </xf>
    <xf numFmtId="14" fontId="21" fillId="7" borderId="6" xfId="5" applyNumberFormat="1" applyFont="1" applyBorder="1" applyAlignment="1">
      <alignment horizontal="center" vertical="center"/>
    </xf>
    <xf numFmtId="14" fontId="21" fillId="7" borderId="10" xfId="5" applyNumberFormat="1" applyFont="1" applyBorder="1" applyAlignment="1">
      <alignment horizontal="center" vertical="center"/>
    </xf>
    <xf numFmtId="14" fontId="21" fillId="7" borderId="7" xfId="5" applyNumberFormat="1" applyFont="1" applyBorder="1" applyAlignment="1">
      <alignment horizontal="center" vertical="center"/>
    </xf>
    <xf numFmtId="14" fontId="21" fillId="7" borderId="36" xfId="5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0" fillId="9" borderId="41" xfId="6" applyFill="1" applyBorder="1"/>
    <xf numFmtId="0" fontId="14" fillId="3" borderId="0" xfId="1" applyBorder="1"/>
    <xf numFmtId="0" fontId="15" fillId="4" borderId="0" xfId="2" applyBorder="1"/>
    <xf numFmtId="0" fontId="0" fillId="0" borderId="0" xfId="0" applyAlignment="1">
      <alignment horizontal="left" indent="1"/>
    </xf>
    <xf numFmtId="14" fontId="23" fillId="0" borderId="0" xfId="5" applyNumberFormat="1" applyFont="1" applyFill="1" applyBorder="1" applyAlignment="1">
      <alignment horizontal="center"/>
    </xf>
    <xf numFmtId="14" fontId="23" fillId="0" borderId="0" xfId="5" applyNumberFormat="1" applyFont="1" applyFill="1" applyBorder="1"/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14" fontId="24" fillId="7" borderId="3" xfId="5" applyNumberFormat="1" applyFont="1" applyBorder="1" applyAlignment="1">
      <alignment horizontal="center" vertical="center"/>
    </xf>
    <xf numFmtId="14" fontId="24" fillId="7" borderId="6" xfId="5" applyNumberFormat="1" applyFont="1" applyBorder="1" applyAlignment="1">
      <alignment horizontal="center" vertical="center"/>
    </xf>
    <xf numFmtId="14" fontId="24" fillId="7" borderId="14" xfId="5" applyNumberFormat="1" applyFont="1" applyBorder="1" applyAlignment="1">
      <alignment horizontal="center" vertical="center"/>
    </xf>
    <xf numFmtId="14" fontId="24" fillId="7" borderId="18" xfId="5" applyNumberFormat="1" applyFont="1" applyBorder="1" applyAlignment="1">
      <alignment horizontal="center" vertical="center"/>
    </xf>
    <xf numFmtId="14" fontId="24" fillId="7" borderId="8" xfId="5" applyNumberFormat="1" applyFont="1" applyBorder="1" applyAlignment="1">
      <alignment horizontal="center" vertical="center"/>
    </xf>
    <xf numFmtId="14" fontId="24" fillId="7" borderId="10" xfId="5" applyNumberFormat="1" applyFont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top" wrapText="1"/>
    </xf>
    <xf numFmtId="0" fontId="5" fillId="5" borderId="0" xfId="3" applyFont="1" applyBorder="1" applyAlignment="1">
      <alignment horizontal="center"/>
    </xf>
    <xf numFmtId="0" fontId="5" fillId="5" borderId="23" xfId="3" applyFont="1" applyBorder="1" applyAlignment="1">
      <alignment horizontal="center"/>
    </xf>
    <xf numFmtId="0" fontId="5" fillId="5" borderId="17" xfId="3" applyFont="1" applyBorder="1" applyAlignment="1">
      <alignment horizontal="center"/>
    </xf>
    <xf numFmtId="0" fontId="5" fillId="5" borderId="24" xfId="3" applyFont="1" applyBorder="1" applyAlignment="1">
      <alignment horizontal="center"/>
    </xf>
    <xf numFmtId="0" fontId="5" fillId="5" borderId="38" xfId="3" applyFont="1" applyBorder="1" applyAlignment="1">
      <alignment horizontal="center"/>
    </xf>
    <xf numFmtId="0" fontId="5" fillId="5" borderId="39" xfId="3" applyFont="1" applyBorder="1" applyAlignment="1">
      <alignment horizontal="center"/>
    </xf>
    <xf numFmtId="0" fontId="20" fillId="5" borderId="32" xfId="6" applyFill="1" applyBorder="1" applyAlignment="1">
      <alignment horizontal="center"/>
    </xf>
    <xf numFmtId="0" fontId="20" fillId="5" borderId="40" xfId="6" applyFill="1" applyBorder="1" applyAlignment="1">
      <alignment horizontal="center"/>
    </xf>
    <xf numFmtId="0" fontId="20" fillId="9" borderId="19" xfId="6" applyFill="1" applyBorder="1" applyAlignment="1">
      <alignment horizontal="center"/>
    </xf>
    <xf numFmtId="0" fontId="20" fillId="9" borderId="30" xfId="6" applyFill="1" applyBorder="1" applyAlignment="1">
      <alignment horizontal="center"/>
    </xf>
    <xf numFmtId="0" fontId="20" fillId="5" borderId="19" xfId="6" applyFill="1" applyBorder="1" applyAlignment="1">
      <alignment horizontal="center"/>
    </xf>
    <xf numFmtId="0" fontId="20" fillId="5" borderId="30" xfId="6" applyFill="1" applyBorder="1" applyAlignment="1">
      <alignment horizontal="center"/>
    </xf>
    <xf numFmtId="0" fontId="19" fillId="3" borderId="38" xfId="1" applyFont="1" applyBorder="1" applyAlignment="1">
      <alignment horizontal="center"/>
    </xf>
    <xf numFmtId="0" fontId="19" fillId="3" borderId="39" xfId="1" applyFont="1" applyBorder="1" applyAlignment="1">
      <alignment horizontal="center"/>
    </xf>
    <xf numFmtId="0" fontId="18" fillId="4" borderId="0" xfId="2" applyFont="1" applyBorder="1" applyAlignment="1">
      <alignment horizontal="center"/>
    </xf>
    <xf numFmtId="0" fontId="18" fillId="4" borderId="23" xfId="2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6" fillId="6" borderId="25" xfId="4" applyBorder="1" applyAlignment="1">
      <alignment horizontal="center"/>
    </xf>
    <xf numFmtId="0" fontId="16" fillId="6" borderId="27" xfId="4" applyBorder="1" applyAlignment="1">
      <alignment horizontal="center"/>
    </xf>
    <xf numFmtId="0" fontId="16" fillId="6" borderId="26" xfId="4" applyBorder="1" applyAlignment="1">
      <alignment horizontal="center"/>
    </xf>
    <xf numFmtId="0" fontId="16" fillId="6" borderId="13" xfId="4" applyBorder="1" applyAlignment="1">
      <alignment horizontal="center"/>
    </xf>
    <xf numFmtId="0" fontId="16" fillId="6" borderId="22" xfId="4" applyBorder="1" applyAlignment="1">
      <alignment horizontal="center"/>
    </xf>
    <xf numFmtId="0" fontId="16" fillId="6" borderId="20" xfId="4" applyBorder="1" applyAlignment="1">
      <alignment horizontal="center"/>
    </xf>
  </cellXfs>
  <cellStyles count="8">
    <cellStyle name="20% - Énfasis4" xfId="5" builtinId="42"/>
    <cellStyle name="40% - Énfasis4" xfId="7" builtinId="43"/>
    <cellStyle name="Buena" xfId="1" builtinId="26"/>
    <cellStyle name="Énfasis4" xfId="4" builtinId="41"/>
    <cellStyle name="Incorrecto" xfId="2" builtinId="27"/>
    <cellStyle name="Normal" xfId="0" builtinId="0"/>
    <cellStyle name="Notas" xfId="3" builtinId="10"/>
    <cellStyle name="Total" xfId="6" builtinId="2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C01.xlsx]G1!Tabla dinámica3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'G1'!$B$1:$B$2</c:f>
              <c:strCache>
                <c:ptCount val="1"/>
                <c:pt idx="0">
                  <c:v>Cierre</c:v>
                </c:pt>
              </c:strCache>
            </c:strRef>
          </c:tx>
          <c:invertIfNegative val="0"/>
          <c:cat>
            <c:strRef>
              <c:f>'G1'!$A$3:$A$21</c:f>
              <c:strCache>
                <c:ptCount val="18"/>
                <c:pt idx="0">
                  <c:v>201308</c:v>
                </c:pt>
                <c:pt idx="1">
                  <c:v>201309</c:v>
                </c:pt>
                <c:pt idx="2">
                  <c:v>201310</c:v>
                </c:pt>
                <c:pt idx="3">
                  <c:v>201311</c:v>
                </c:pt>
                <c:pt idx="4">
                  <c:v>201312</c:v>
                </c:pt>
                <c:pt idx="5">
                  <c:v>201313</c:v>
                </c:pt>
                <c:pt idx="6">
                  <c:v>201314</c:v>
                </c:pt>
                <c:pt idx="7">
                  <c:v>201315</c:v>
                </c:pt>
                <c:pt idx="8">
                  <c:v>201316</c:v>
                </c:pt>
                <c:pt idx="9">
                  <c:v>201317</c:v>
                </c:pt>
                <c:pt idx="10">
                  <c:v>201318</c:v>
                </c:pt>
                <c:pt idx="11">
                  <c:v>201401</c:v>
                </c:pt>
                <c:pt idx="12">
                  <c:v>201302</c:v>
                </c:pt>
                <c:pt idx="13">
                  <c:v>201303</c:v>
                </c:pt>
                <c:pt idx="14">
                  <c:v>201304</c:v>
                </c:pt>
                <c:pt idx="15">
                  <c:v>201305</c:v>
                </c:pt>
                <c:pt idx="16">
                  <c:v>201306</c:v>
                </c:pt>
                <c:pt idx="17">
                  <c:v>201307</c:v>
                </c:pt>
              </c:strCache>
            </c:strRef>
          </c:cat>
          <c:val>
            <c:numRef>
              <c:f>'G1'!$B$3:$B$21</c:f>
              <c:numCache>
                <c:formatCode>General</c:formatCode>
                <c:ptCount val="18"/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'G1'!$C$1:$C$2</c:f>
              <c:strCache>
                <c:ptCount val="1"/>
                <c:pt idx="0">
                  <c:v>Facturacion</c:v>
                </c:pt>
              </c:strCache>
            </c:strRef>
          </c:tx>
          <c:invertIfNegative val="0"/>
          <c:cat>
            <c:strRef>
              <c:f>'G1'!$A$3:$A$21</c:f>
              <c:strCache>
                <c:ptCount val="18"/>
                <c:pt idx="0">
                  <c:v>201308</c:v>
                </c:pt>
                <c:pt idx="1">
                  <c:v>201309</c:v>
                </c:pt>
                <c:pt idx="2">
                  <c:v>201310</c:v>
                </c:pt>
                <c:pt idx="3">
                  <c:v>201311</c:v>
                </c:pt>
                <c:pt idx="4">
                  <c:v>201312</c:v>
                </c:pt>
                <c:pt idx="5">
                  <c:v>201313</c:v>
                </c:pt>
                <c:pt idx="6">
                  <c:v>201314</c:v>
                </c:pt>
                <c:pt idx="7">
                  <c:v>201315</c:v>
                </c:pt>
                <c:pt idx="8">
                  <c:v>201316</c:v>
                </c:pt>
                <c:pt idx="9">
                  <c:v>201317</c:v>
                </c:pt>
                <c:pt idx="10">
                  <c:v>201318</c:v>
                </c:pt>
                <c:pt idx="11">
                  <c:v>201401</c:v>
                </c:pt>
                <c:pt idx="12">
                  <c:v>201302</c:v>
                </c:pt>
                <c:pt idx="13">
                  <c:v>201303</c:v>
                </c:pt>
                <c:pt idx="14">
                  <c:v>201304</c:v>
                </c:pt>
                <c:pt idx="15">
                  <c:v>201305</c:v>
                </c:pt>
                <c:pt idx="16">
                  <c:v>201306</c:v>
                </c:pt>
                <c:pt idx="17">
                  <c:v>201307</c:v>
                </c:pt>
              </c:strCache>
            </c:strRef>
          </c:cat>
          <c:val>
            <c:numRef>
              <c:f>'G1'!$C$3:$C$21</c:f>
              <c:numCache>
                <c:formatCode>General</c:formatCode>
                <c:ptCount val="18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4</c:v>
                </c:pt>
                <c:pt idx="17">
                  <c:v>6</c:v>
                </c:pt>
              </c:numCache>
            </c:numRef>
          </c:val>
        </c:ser>
        <c:ser>
          <c:idx val="2"/>
          <c:order val="2"/>
          <c:tx>
            <c:strRef>
              <c:f>'G1'!$D$1:$D$2</c:f>
              <c:strCache>
                <c:ptCount val="1"/>
                <c:pt idx="0">
                  <c:v>Perifericos</c:v>
                </c:pt>
              </c:strCache>
            </c:strRef>
          </c:tx>
          <c:invertIfNegative val="0"/>
          <c:cat>
            <c:strRef>
              <c:f>'G1'!$A$3:$A$21</c:f>
              <c:strCache>
                <c:ptCount val="18"/>
                <c:pt idx="0">
                  <c:v>201308</c:v>
                </c:pt>
                <c:pt idx="1">
                  <c:v>201309</c:v>
                </c:pt>
                <c:pt idx="2">
                  <c:v>201310</c:v>
                </c:pt>
                <c:pt idx="3">
                  <c:v>201311</c:v>
                </c:pt>
                <c:pt idx="4">
                  <c:v>201312</c:v>
                </c:pt>
                <c:pt idx="5">
                  <c:v>201313</c:v>
                </c:pt>
                <c:pt idx="6">
                  <c:v>201314</c:v>
                </c:pt>
                <c:pt idx="7">
                  <c:v>201315</c:v>
                </c:pt>
                <c:pt idx="8">
                  <c:v>201316</c:v>
                </c:pt>
                <c:pt idx="9">
                  <c:v>201317</c:v>
                </c:pt>
                <c:pt idx="10">
                  <c:v>201318</c:v>
                </c:pt>
                <c:pt idx="11">
                  <c:v>201401</c:v>
                </c:pt>
                <c:pt idx="12">
                  <c:v>201302</c:v>
                </c:pt>
                <c:pt idx="13">
                  <c:v>201303</c:v>
                </c:pt>
                <c:pt idx="14">
                  <c:v>201304</c:v>
                </c:pt>
                <c:pt idx="15">
                  <c:v>201305</c:v>
                </c:pt>
                <c:pt idx="16">
                  <c:v>201306</c:v>
                </c:pt>
                <c:pt idx="17">
                  <c:v>201307</c:v>
                </c:pt>
              </c:strCache>
            </c:strRef>
          </c:cat>
          <c:val>
            <c:numRef>
              <c:f>'G1'!$D$3:$D$21</c:f>
              <c:numCache>
                <c:formatCode>General</c:formatCode>
                <c:ptCount val="18"/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3902464"/>
        <c:axId val="63904000"/>
      </c:barChart>
      <c:catAx>
        <c:axId val="63902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63904000"/>
        <c:crosses val="autoZero"/>
        <c:auto val="1"/>
        <c:lblAlgn val="ctr"/>
        <c:lblOffset val="100"/>
        <c:noMultiLvlLbl val="0"/>
      </c:catAx>
      <c:valAx>
        <c:axId val="63904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39024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C01.xlsx]A3!Tabla dinámica3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'A3'!$B$1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'A3'!$A$2:$A$3</c:f>
              <c:strCache>
                <c:ptCount val="1"/>
                <c:pt idx="0">
                  <c:v>Inconsistencia Data</c:v>
                </c:pt>
              </c:strCache>
            </c:strRef>
          </c:cat>
          <c:val>
            <c:numRef>
              <c:f>'A3'!$B$2:$B$3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[2014 - Registro de Incidencias (Facturacion SiCC-SSiCC)  C01.xlsx]A4!Tabla dinámica9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'A4'!$B$3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'A4'!$A$4:$A$6</c:f>
              <c:multiLvlStrCache>
                <c:ptCount val="1"/>
                <c:lvl>
                  <c:pt idx="0">
                    <c:v>Inconsistencia Data</c:v>
                  </c:pt>
                </c:lvl>
                <c:lvl>
                  <c:pt idx="0">
                    <c:v>Facturacion</c:v>
                  </c:pt>
                </c:lvl>
              </c:multiLvlStrCache>
            </c:multiLvlStrRef>
          </c:cat>
          <c:val>
            <c:numRef>
              <c:f>'A4'!$B$4:$B$6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82040960"/>
        <c:axId val="282039040"/>
      </c:barChart>
      <c:valAx>
        <c:axId val="28203904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82040960"/>
        <c:crosses val="autoZero"/>
        <c:crossBetween val="between"/>
      </c:valAx>
      <c:catAx>
        <c:axId val="282040960"/>
        <c:scaling>
          <c:orientation val="minMax"/>
        </c:scaling>
        <c:delete val="0"/>
        <c:axPos val="l"/>
        <c:majorTickMark val="none"/>
        <c:minorTickMark val="none"/>
        <c:tickLblPos val="nextTo"/>
        <c:crossAx val="282039040"/>
        <c:crosses val="autoZero"/>
        <c:auto val="1"/>
        <c:lblAlgn val="ctr"/>
        <c:lblOffset val="100"/>
        <c:noMultiLvlLbl val="0"/>
      </c:catAx>
    </c:plotArea>
    <c:legend>
      <c:legendPos val="t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C01.xlsx]G2!Tabla dinámica7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'G2'!$B$4:$B$11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</c:ser>
        <c:ser>
          <c:idx val="1"/>
          <c:order val="1"/>
          <c:tx>
            <c:strRef>
              <c:f>'G2'!$C$3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'G2'!$C$4:$C$11</c:f>
              <c:numCache>
                <c:formatCode>General</c:formatCode>
                <c:ptCount val="7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15</c:v>
                </c:pt>
                <c:pt idx="5">
                  <c:v>7</c:v>
                </c:pt>
                <c:pt idx="6">
                  <c:v>6.5</c:v>
                </c:pt>
              </c:numCache>
            </c:numRef>
          </c:val>
        </c:ser>
        <c:ser>
          <c:idx val="2"/>
          <c:order val="2"/>
          <c:tx>
            <c:strRef>
              <c:f>'G2'!$D$3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'G2'!$D$4:$D$11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3455360"/>
        <c:axId val="107969152"/>
      </c:barChart>
      <c:catAx>
        <c:axId val="103455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969152"/>
        <c:crosses val="autoZero"/>
        <c:auto val="1"/>
        <c:lblAlgn val="ctr"/>
        <c:lblOffset val="100"/>
        <c:noMultiLvlLbl val="0"/>
      </c:catAx>
      <c:valAx>
        <c:axId val="107969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4553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C01.xlsx]G3!Tabla dinámica9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'G3'!$B$3</c:f>
              <c:strCache>
                <c:ptCount val="1"/>
                <c:pt idx="0">
                  <c:v> SiCC/SSiCC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'G3'!$A$4:$A$5</c:f>
              <c:strCache>
                <c:ptCount val="1"/>
                <c:pt idx="0">
                  <c:v>C01</c:v>
                </c:pt>
              </c:strCache>
            </c:strRef>
          </c:cat>
          <c:val>
            <c:numRef>
              <c:f>'G3'!$B$4:$B$5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'G3'!$C$3</c:f>
              <c:strCache>
                <c:ptCount val="1"/>
                <c:pt idx="0">
                  <c:v> Otros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'G3'!$A$4:$A$5</c:f>
              <c:strCache>
                <c:ptCount val="1"/>
                <c:pt idx="0">
                  <c:v>C01</c:v>
                </c:pt>
              </c:strCache>
            </c:strRef>
          </c:cat>
          <c:val>
            <c:numRef>
              <c:f>'G3'!$C$4:$C$5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549312"/>
        <c:axId val="117551488"/>
      </c:lineChart>
      <c:catAx>
        <c:axId val="11754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117551488"/>
        <c:crosses val="autoZero"/>
        <c:auto val="1"/>
        <c:lblAlgn val="ctr"/>
        <c:lblOffset val="100"/>
        <c:noMultiLvlLbl val="0"/>
      </c:catAx>
      <c:valAx>
        <c:axId val="117551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5493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C01.xlsx]F1!Tabla dinámica10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'F1'!$B$3</c:f>
              <c:strCache>
                <c:ptCount val="1"/>
                <c:pt idx="0">
                  <c:v>Sin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'F1'!$A$4:$A$22</c:f>
              <c:strCache>
                <c:ptCount val="18"/>
                <c:pt idx="0">
                  <c:v>201308</c:v>
                </c:pt>
                <c:pt idx="1">
                  <c:v>201309</c:v>
                </c:pt>
                <c:pt idx="2">
                  <c:v>201310</c:v>
                </c:pt>
                <c:pt idx="3">
                  <c:v>201311</c:v>
                </c:pt>
                <c:pt idx="4">
                  <c:v>201312</c:v>
                </c:pt>
                <c:pt idx="5">
                  <c:v>201313</c:v>
                </c:pt>
                <c:pt idx="6">
                  <c:v>201314</c:v>
                </c:pt>
                <c:pt idx="7">
                  <c:v>201315</c:v>
                </c:pt>
                <c:pt idx="8">
                  <c:v>201316</c:v>
                </c:pt>
                <c:pt idx="9">
                  <c:v>201317</c:v>
                </c:pt>
                <c:pt idx="10">
                  <c:v>201318</c:v>
                </c:pt>
                <c:pt idx="11">
                  <c:v>201401</c:v>
                </c:pt>
                <c:pt idx="12">
                  <c:v>201302</c:v>
                </c:pt>
                <c:pt idx="13">
                  <c:v>201303</c:v>
                </c:pt>
                <c:pt idx="14">
                  <c:v>201304</c:v>
                </c:pt>
                <c:pt idx="15">
                  <c:v>201305</c:v>
                </c:pt>
                <c:pt idx="16">
                  <c:v>201306</c:v>
                </c:pt>
                <c:pt idx="17">
                  <c:v>201307</c:v>
                </c:pt>
              </c:strCache>
            </c:strRef>
          </c:cat>
          <c:val>
            <c:numRef>
              <c:f>'F1'!$B$4:$B$22</c:f>
              <c:numCache>
                <c:formatCode>General</c:formatCode>
                <c:ptCount val="18"/>
                <c:pt idx="1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'F1'!$C$3</c:f>
              <c:strCache>
                <c:ptCount val="1"/>
                <c:pt idx="0">
                  <c:v>Con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'F1'!$A$4:$A$22</c:f>
              <c:strCache>
                <c:ptCount val="18"/>
                <c:pt idx="0">
                  <c:v>201308</c:v>
                </c:pt>
                <c:pt idx="1">
                  <c:v>201309</c:v>
                </c:pt>
                <c:pt idx="2">
                  <c:v>201310</c:v>
                </c:pt>
                <c:pt idx="3">
                  <c:v>201311</c:v>
                </c:pt>
                <c:pt idx="4">
                  <c:v>201312</c:v>
                </c:pt>
                <c:pt idx="5">
                  <c:v>201313</c:v>
                </c:pt>
                <c:pt idx="6">
                  <c:v>201314</c:v>
                </c:pt>
                <c:pt idx="7">
                  <c:v>201315</c:v>
                </c:pt>
                <c:pt idx="8">
                  <c:v>201316</c:v>
                </c:pt>
                <c:pt idx="9">
                  <c:v>201317</c:v>
                </c:pt>
                <c:pt idx="10">
                  <c:v>201318</c:v>
                </c:pt>
                <c:pt idx="11">
                  <c:v>201401</c:v>
                </c:pt>
                <c:pt idx="12">
                  <c:v>201302</c:v>
                </c:pt>
                <c:pt idx="13">
                  <c:v>201303</c:v>
                </c:pt>
                <c:pt idx="14">
                  <c:v>201304</c:v>
                </c:pt>
                <c:pt idx="15">
                  <c:v>201305</c:v>
                </c:pt>
                <c:pt idx="16">
                  <c:v>201306</c:v>
                </c:pt>
                <c:pt idx="17">
                  <c:v>201307</c:v>
                </c:pt>
              </c:strCache>
            </c:strRef>
          </c:cat>
          <c:val>
            <c:numRef>
              <c:f>'F1'!$C$4:$C$22</c:f>
              <c:numCache>
                <c:formatCode>General</c:formatCode>
                <c:ptCount val="18"/>
                <c:pt idx="11">
                  <c:v>3</c:v>
                </c:pt>
              </c:numCache>
            </c:numRef>
          </c:val>
        </c:ser>
        <c:ser>
          <c:idx val="2"/>
          <c:order val="2"/>
          <c:tx>
            <c:strRef>
              <c:f>'F1'!$D$3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'F1'!$A$4:$A$22</c:f>
              <c:strCache>
                <c:ptCount val="18"/>
                <c:pt idx="0">
                  <c:v>201308</c:v>
                </c:pt>
                <c:pt idx="1">
                  <c:v>201309</c:v>
                </c:pt>
                <c:pt idx="2">
                  <c:v>201310</c:v>
                </c:pt>
                <c:pt idx="3">
                  <c:v>201311</c:v>
                </c:pt>
                <c:pt idx="4">
                  <c:v>201312</c:v>
                </c:pt>
                <c:pt idx="5">
                  <c:v>201313</c:v>
                </c:pt>
                <c:pt idx="6">
                  <c:v>201314</c:v>
                </c:pt>
                <c:pt idx="7">
                  <c:v>201315</c:v>
                </c:pt>
                <c:pt idx="8">
                  <c:v>201316</c:v>
                </c:pt>
                <c:pt idx="9">
                  <c:v>201317</c:v>
                </c:pt>
                <c:pt idx="10">
                  <c:v>201318</c:v>
                </c:pt>
                <c:pt idx="11">
                  <c:v>201401</c:v>
                </c:pt>
                <c:pt idx="12">
                  <c:v>201302</c:v>
                </c:pt>
                <c:pt idx="13">
                  <c:v>201303</c:v>
                </c:pt>
                <c:pt idx="14">
                  <c:v>201304</c:v>
                </c:pt>
                <c:pt idx="15">
                  <c:v>201305</c:v>
                </c:pt>
                <c:pt idx="16">
                  <c:v>201306</c:v>
                </c:pt>
                <c:pt idx="17">
                  <c:v>201307</c:v>
                </c:pt>
              </c:strCache>
            </c:strRef>
          </c:cat>
          <c:val>
            <c:numRef>
              <c:f>'F1'!$D$4:$D$22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4127104"/>
        <c:axId val="124223488"/>
      </c:barChart>
      <c:catAx>
        <c:axId val="124127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223488"/>
        <c:crosses val="autoZero"/>
        <c:auto val="1"/>
        <c:lblAlgn val="ctr"/>
        <c:lblOffset val="100"/>
        <c:noMultiLvlLbl val="0"/>
      </c:catAx>
      <c:valAx>
        <c:axId val="12422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241271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C01.xlsx]F2!Tabla dinámica11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'F2'!$B$3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'F2'!$A$4:$A$11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'F2'!$B$4:$B$11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</c:ser>
        <c:ser>
          <c:idx val="1"/>
          <c:order val="1"/>
          <c:tx>
            <c:strRef>
              <c:f>'F2'!$C$3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'F2'!$A$4:$A$11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'F2'!$C$4:$C$11</c:f>
              <c:numCache>
                <c:formatCode>General</c:formatCode>
                <c:ptCount val="7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15</c:v>
                </c:pt>
                <c:pt idx="5">
                  <c:v>7</c:v>
                </c:pt>
                <c:pt idx="6">
                  <c:v>6.5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6580608"/>
        <c:axId val="127606784"/>
      </c:barChart>
      <c:catAx>
        <c:axId val="126580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7606784"/>
        <c:crosses val="autoZero"/>
        <c:auto val="1"/>
        <c:lblAlgn val="ctr"/>
        <c:lblOffset val="100"/>
        <c:noMultiLvlLbl val="0"/>
      </c:catAx>
      <c:valAx>
        <c:axId val="1276067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65806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C01.xlsx]F3!Tabla dinámica12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'F3'!$B$3</c:f>
              <c:strCache>
                <c:ptCount val="1"/>
                <c:pt idx="0">
                  <c:v>Suma de SiCC/SSiCC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'F3'!$A$4:$A$11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'F3'!$B$4:$B$11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'F3'!$C$3</c:f>
              <c:strCache>
                <c:ptCount val="1"/>
                <c:pt idx="0">
                  <c:v>Suma de Otros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'F3'!$A$4:$A$11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'F3'!$C$4:$C$11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299584"/>
        <c:axId val="138301440"/>
      </c:lineChart>
      <c:catAx>
        <c:axId val="12929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138301440"/>
        <c:crosses val="autoZero"/>
        <c:auto val="1"/>
        <c:lblAlgn val="ctr"/>
        <c:lblOffset val="100"/>
        <c:noMultiLvlLbl val="0"/>
      </c:catAx>
      <c:valAx>
        <c:axId val="138301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2995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C01.xlsx]A1!Tabla dinámica3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</c:pivotFmt>
      <c:pivotFmt>
        <c:idx val="19"/>
        <c:marker>
          <c:symbol val="none"/>
        </c:marker>
      </c:pivotFmt>
      <c:pivotFmt>
        <c:idx val="20"/>
      </c:pivotFmt>
      <c:pivotFmt>
        <c:idx val="21"/>
        <c:marker>
          <c:symbol val="none"/>
        </c:marker>
      </c:pivotFmt>
      <c:pivotFmt>
        <c:idx val="22"/>
      </c:pivotFmt>
      <c:pivotFmt>
        <c:idx val="23"/>
        <c:marker>
          <c:symbol val="none"/>
        </c:marker>
      </c:pivotFmt>
      <c:pivotFmt>
        <c:idx val="24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'A1'!$B$3:$B$4</c:f>
              <c:strCache>
                <c:ptCount val="1"/>
                <c:pt idx="0">
                  <c:v>Facturacion</c:v>
                </c:pt>
              </c:strCache>
            </c:strRef>
          </c:tx>
          <c:invertIfNegative val="0"/>
          <c:cat>
            <c:strRef>
              <c:f>'A1'!$A$5:$A$6</c:f>
              <c:strCache>
                <c:ptCount val="1"/>
                <c:pt idx="0">
                  <c:v>COLOMBIA</c:v>
                </c:pt>
              </c:strCache>
            </c:strRef>
          </c:cat>
          <c:val>
            <c:numRef>
              <c:f>'A1'!$B$5:$B$6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080064"/>
        <c:axId val="141851648"/>
      </c:barChart>
      <c:catAx>
        <c:axId val="14108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851648"/>
        <c:crosses val="autoZero"/>
        <c:auto val="1"/>
        <c:lblAlgn val="ctr"/>
        <c:lblOffset val="100"/>
        <c:noMultiLvlLbl val="0"/>
      </c:catAx>
      <c:valAx>
        <c:axId val="14185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0800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cat>
            <c:strRef>
              <c:f>CNT!$E$2:$O$2</c:f>
              <c:strCache>
                <c:ptCount val="11"/>
                <c:pt idx="0">
                  <c:v>PERU</c:v>
                </c:pt>
                <c:pt idx="1">
                  <c:v>COLOMBIA</c:v>
                </c:pt>
                <c:pt idx="2">
                  <c:v>ECUADOR</c:v>
                </c:pt>
                <c:pt idx="3">
                  <c:v>CHILE</c:v>
                </c:pt>
                <c:pt idx="4">
                  <c:v>COSTA RICA</c:v>
                </c:pt>
                <c:pt idx="5">
                  <c:v>GUATEMALA</c:v>
                </c:pt>
                <c:pt idx="6">
                  <c:v>SALVADOR</c:v>
                </c:pt>
                <c:pt idx="7">
                  <c:v>PANAMA</c:v>
                </c:pt>
                <c:pt idx="8">
                  <c:v>DOMINICANA</c:v>
                </c:pt>
                <c:pt idx="9">
                  <c:v>PUERTO RICO</c:v>
                </c:pt>
                <c:pt idx="10">
                  <c:v>VENEZUELA</c:v>
                </c:pt>
              </c:strCache>
            </c:strRef>
          </c:cat>
          <c:val>
            <c:numRef>
              <c:f>CNT!$E$69:$O$69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7789312"/>
        <c:axId val="147787776"/>
      </c:barChart>
      <c:valAx>
        <c:axId val="14778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789312"/>
        <c:crosses val="autoZero"/>
        <c:crossBetween val="between"/>
      </c:valAx>
      <c:catAx>
        <c:axId val="14778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787776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C01.xlsx]A2!Tabla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PE">
                <a:solidFill>
                  <a:srgbClr val="FF0000"/>
                </a:solidFill>
              </a:rPr>
              <a:t>Horas Empleadas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'A2'!$B$1</c:f>
              <c:strCache>
                <c:ptCount val="1"/>
                <c:pt idx="0">
                  <c:v> SiCC/SSiCC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'A2'!$A$2:$A$5</c:f>
              <c:strCache>
                <c:ptCount val="3"/>
                <c:pt idx="0">
                  <c:v>Cierre</c:v>
                </c:pt>
                <c:pt idx="1">
                  <c:v>Facturacion</c:v>
                </c:pt>
                <c:pt idx="2">
                  <c:v>Perifericos</c:v>
                </c:pt>
              </c:strCache>
            </c:strRef>
          </c:cat>
          <c:val>
            <c:numRef>
              <c:f>'A2'!$B$2:$B$5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'A2'!$C$1</c:f>
              <c:strCache>
                <c:ptCount val="1"/>
                <c:pt idx="0">
                  <c:v> Otros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'A2'!$A$2:$A$5</c:f>
              <c:strCache>
                <c:ptCount val="3"/>
                <c:pt idx="0">
                  <c:v>Cierre</c:v>
                </c:pt>
                <c:pt idx="1">
                  <c:v>Facturacion</c:v>
                </c:pt>
                <c:pt idx="2">
                  <c:v>Perifericos</c:v>
                </c:pt>
              </c:strCache>
            </c:strRef>
          </c:cat>
          <c:val>
            <c:numRef>
              <c:f>'A2'!$C$2:$C$5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7972480"/>
        <c:axId val="147975552"/>
      </c:barChart>
      <c:catAx>
        <c:axId val="147972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7975552"/>
        <c:crosses val="autoZero"/>
        <c:auto val="1"/>
        <c:lblAlgn val="ctr"/>
        <c:lblOffset val="100"/>
        <c:noMultiLvlLbl val="0"/>
      </c:catAx>
      <c:valAx>
        <c:axId val="147975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79724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21</xdr:row>
      <xdr:rowOff>57149</xdr:rowOff>
    </xdr:from>
    <xdr:to>
      <xdr:col>10</xdr:col>
      <xdr:colOff>38100</xdr:colOff>
      <xdr:row>37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2</xdr:row>
      <xdr:rowOff>47625</xdr:rowOff>
    </xdr:from>
    <xdr:to>
      <xdr:col>5</xdr:col>
      <xdr:colOff>600075</xdr:colOff>
      <xdr:row>27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19050</xdr:rowOff>
    </xdr:from>
    <xdr:to>
      <xdr:col>3</xdr:col>
      <xdr:colOff>952500</xdr:colOff>
      <xdr:row>28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0</xdr:rowOff>
    </xdr:from>
    <xdr:to>
      <xdr:col>5</xdr:col>
      <xdr:colOff>600075</xdr:colOff>
      <xdr:row>27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22</xdr:row>
      <xdr:rowOff>0</xdr:rowOff>
    </xdr:from>
    <xdr:to>
      <xdr:col>9</xdr:col>
      <xdr:colOff>742949</xdr:colOff>
      <xdr:row>37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9525</xdr:rowOff>
    </xdr:from>
    <xdr:to>
      <xdr:col>4</xdr:col>
      <xdr:colOff>647700</xdr:colOff>
      <xdr:row>28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38100</xdr:rowOff>
    </xdr:from>
    <xdr:to>
      <xdr:col>4</xdr:col>
      <xdr:colOff>295275</xdr:colOff>
      <xdr:row>28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11</xdr:row>
      <xdr:rowOff>28575</xdr:rowOff>
    </xdr:from>
    <xdr:to>
      <xdr:col>5</xdr:col>
      <xdr:colOff>809625</xdr:colOff>
      <xdr:row>27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11</xdr:col>
      <xdr:colOff>838200</xdr:colOff>
      <xdr:row>27</xdr:row>
      <xdr:rowOff>104775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228600</xdr:colOff>
      <xdr:row>21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161924</xdr:rowOff>
    </xdr:from>
    <xdr:to>
      <xdr:col>12</xdr:col>
      <xdr:colOff>123825</xdr:colOff>
      <xdr:row>27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00.651615509261" createdVersion="4" refreshedVersion="4" minRefreshableVersion="3" recordCount="20">
  <cacheSource type="worksheet">
    <worksheetSource ref="B12:G32" sheet="STD"/>
  </cacheSource>
  <cacheFields count="6">
    <cacheField name="Campaña" numFmtId="0">
      <sharedItems containsSemiMixedTypes="0" containsString="0" containsNumber="1" containsInteger="1" minValue="201302" maxValue="201407" count="24">
        <n v="201302"/>
        <n v="201303"/>
        <n v="201304"/>
        <n v="201305"/>
        <n v="201306"/>
        <n v="201307"/>
        <n v="201308"/>
        <n v="201309"/>
        <n v="201310"/>
        <n v="201311"/>
        <n v="201312"/>
        <n v="201313"/>
        <n v="201314"/>
        <n v="201315"/>
        <n v="201316"/>
        <n v="201317"/>
        <n v="201318"/>
        <n v="201401"/>
        <n v="201406" u="1"/>
        <n v="201407" u="1"/>
        <n v="201402" u="1"/>
        <n v="201403" u="1"/>
        <n v="201404" u="1"/>
        <n v="201405" u="1"/>
      </sharedItems>
    </cacheField>
    <cacheField name="Camp" numFmtId="0">
      <sharedItems/>
    </cacheField>
    <cacheField name="Categoria" numFmtId="0">
      <sharedItems count="3">
        <s v="Facturacion"/>
        <s v="Cierre"/>
        <s v="Perifericos"/>
      </sharedItems>
    </cacheField>
    <cacheField name="SiCC/SSiCC" numFmtId="0">
      <sharedItems containsSemiMixedTypes="0" containsString="0" containsNumber="1" containsInteger="1" minValue="0" maxValue="3"/>
    </cacheField>
    <cacheField name="Otros" numFmtId="0">
      <sharedItems containsSemiMixedTypes="0" containsString="0" containsNumber="1" containsInteger="1" minValue="0" maxValue="7"/>
    </cacheField>
    <cacheField name="Total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00.651615625" createdVersion="4" refreshedVersion="4" minRefreshableVersion="3" recordCount="86">
  <cacheSource type="worksheet">
    <worksheetSource ref="A1:R1048576" sheet="INC"/>
  </cacheSource>
  <cacheFields count="18">
    <cacheField name="Reg" numFmtId="0">
      <sharedItems containsString="0" containsBlank="1" containsNumber="1" containsInteger="1" minValue="1" maxValue="2"/>
    </cacheField>
    <cacheField name="País" numFmtId="0">
      <sharedItems containsBlank="1"/>
    </cacheField>
    <cacheField name="Categoria" numFmtId="0">
      <sharedItems containsBlank="1" count="4">
        <s v="Facturacion"/>
        <m/>
        <s v="Cierre" u="1"/>
        <s v="Perifericos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01-03T00:00:00" maxDate="2014-01-10T00:00:00"/>
    </cacheField>
    <cacheField name="Descripcion" numFmtId="0">
      <sharedItems containsBlank="1"/>
    </cacheField>
    <cacheField name="Solución" numFmtId="0">
      <sharedItems containsBlank="1" longText="1"/>
    </cacheField>
    <cacheField name="Tipo Error" numFmtId="0">
      <sharedItems containsBlank="1" count="17">
        <s v="Error Comunicaciones"/>
        <s v="Inconsistencia Data"/>
        <m/>
        <s v="Error DAT-BICON" u="1"/>
        <s v="Error reinicio Servidor" u="1"/>
        <s v="Error Servidor" u="1"/>
        <s v="Error APE-SAT" u="1"/>
        <s v="Error DAT-Datareports" u="1"/>
        <s v="Error APEZURE" u="1"/>
        <s v="Error Operaciones" u="1"/>
        <s v="Demora Base de Datos" u="1"/>
        <s v="Error Configuracion" u="1"/>
        <s v="Error Conexión Base de Datos" u="1"/>
        <s v="Error infraestructura" u="1"/>
        <s v="Error SAP" u="1"/>
        <s v="Error usuario" u="1"/>
        <s v="Error Redes" u="1"/>
      </sharedItems>
    </cacheField>
    <cacheField name="Duracion (horas)" numFmtId="0">
      <sharedItems containsString="0" containsBlank="1" containsNumber="1" minValue="0.5" maxValue="1"/>
    </cacheField>
    <cacheField name="Error SICC/SSICC" numFmtId="0">
      <sharedItems containsString="0" containsBlank="1" containsNumber="1" containsInteger="1" minValue="0" maxValue="0"/>
    </cacheField>
    <cacheField name="Duración Error SICC/SSICC" numFmtId="0">
      <sharedItems containsString="0" containsBlank="1" containsNumber="1" containsInteger="1" minValue="0" maxValue="0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01" maxValue="201401"/>
    </cacheField>
    <cacheField name="Acciones a Tomar" numFmtId="0">
      <sharedItems containsNonDate="0" containsString="0" containsBlank="1"/>
    </cacheField>
    <cacheField name="Observaciones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00.651615625" createdVersion="4" refreshedVersion="4" minRefreshableVersion="3" recordCount="86">
  <cacheSource type="worksheet">
    <worksheetSource ref="A1:P1048576" sheet="INC"/>
  </cacheSource>
  <cacheFields count="16">
    <cacheField name="Reg" numFmtId="0">
      <sharedItems containsString="0" containsBlank="1" containsNumber="1" containsInteger="1" minValue="1" maxValue="2"/>
    </cacheField>
    <cacheField name="País" numFmtId="0">
      <sharedItems containsBlank="1" count="7">
        <s v="COLOMBIA"/>
        <m/>
        <s v="PERU" u="1"/>
        <s v="VENEZUELA" u="1"/>
        <s v="COSTA RICA" u="1"/>
        <s v="SALVADOR" u="1"/>
        <s v="ECUADOR" u="1"/>
      </sharedItems>
    </cacheField>
    <cacheField name="Categoria" numFmtId="0">
      <sharedItems containsBlank="1" count="5">
        <s v="Facturacion"/>
        <m/>
        <s v="SAM" u="1"/>
        <s v="Cierre" u="1"/>
        <s v="Perifericos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01-03T00:00:00" maxDate="2014-01-10T00:00:00"/>
    </cacheField>
    <cacheField name="Descripcion" numFmtId="0">
      <sharedItems containsBlank="1"/>
    </cacheField>
    <cacheField name="Solución" numFmtId="0">
      <sharedItems containsBlank="1" longText="1"/>
    </cacheField>
    <cacheField name="Tipo Error" numFmtId="0">
      <sharedItems containsBlank="1"/>
    </cacheField>
    <cacheField name="Duracion (horas)" numFmtId="0">
      <sharedItems containsString="0" containsBlank="1" containsNumber="1" minValue="0.5" maxValue="1"/>
    </cacheField>
    <cacheField name="Error SICC/SSICC" numFmtId="0">
      <sharedItems containsString="0" containsBlank="1" containsNumber="1" containsInteger="1" minValue="0" maxValue="0"/>
    </cacheField>
    <cacheField name="Duración Error SICC/SSICC" numFmtId="0">
      <sharedItems containsString="0" containsBlank="1" containsNumber="1" containsInteger="1" minValue="0" maxValue="0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01" maxValue="201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00.651615740739" createdVersion="4" refreshedVersion="4" minRefreshableVersion="3" recordCount="20">
  <cacheSource type="worksheet">
    <worksheetSource ref="C12:P32" sheet="STD"/>
  </cacheSource>
  <cacheFields count="14">
    <cacheField name="Camp" numFmtId="0">
      <sharedItems count="18"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/>
        <s v="C17"/>
        <s v="C18"/>
        <s v="C01"/>
      </sharedItems>
    </cacheField>
    <cacheField name="Categoria" numFmtId="0">
      <sharedItems count="3">
        <s v="Facturacion"/>
        <s v="Cierre"/>
        <s v="Perifericos"/>
      </sharedItems>
    </cacheField>
    <cacheField name="SiCC/SSiCC" numFmtId="0">
      <sharedItems containsSemiMixedTypes="0" containsString="0" containsNumber="1" containsInteger="1" minValue="0" maxValue="3"/>
    </cacheField>
    <cacheField name="Otros" numFmtId="0">
      <sharedItems containsSemiMixedTypes="0" containsString="0" containsNumber="1" containsInteger="1" minValue="0" maxValue="7"/>
    </cacheField>
    <cacheField name="Total" numFmtId="0">
      <sharedItems containsSemiMixedTypes="0" containsString="0" containsNumber="1" containsInteger="1" minValue="0" maxValue="9"/>
    </cacheField>
    <cacheField name="SiCC/SSiCC2" numFmtId="0">
      <sharedItems containsSemiMixedTypes="0" containsString="0" containsNumber="1" minValue="0" maxValue="4"/>
    </cacheField>
    <cacheField name="Otros2" numFmtId="0">
      <sharedItems containsSemiMixedTypes="0" containsString="0" containsNumber="1" minValue="0" maxValue="12.5"/>
    </cacheField>
    <cacheField name="Total2" numFmtId="0">
      <sharedItems containsSemiMixedTypes="0" containsString="0" containsNumber="1" minValue="0" maxValue="15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0"/>
    </cacheField>
    <cacheField name="OK" numFmtId="0">
      <sharedItems containsString="0" containsBlank="1" containsNumber="1" containsInteger="1" minValue="0" maxValue="98"/>
    </cacheField>
    <cacheField name="KO" numFmtId="0">
      <sharedItems containsString="0" containsBlank="1" containsNumber="1" containsInteger="1" minValue="0" maxValue="3"/>
    </cacheField>
    <cacheField name="Fuera de Hora" numFmtId="0">
      <sharedItems containsSemiMixedTypes="0" containsString="0" containsNumber="1" containsInteger="1" minValue="0" maxValue="0"/>
    </cacheField>
    <cacheField name="Total3" numFmtId="0">
      <sharedItems containsSemiMixedTypes="0" containsString="0" containsNumber="1" containsInteger="1" minValue="0" maxValue="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00.651615856485" createdVersion="4" refreshedVersion="4" minRefreshableVersion="3" recordCount="20">
  <cacheSource type="worksheet">
    <worksheetSource ref="C12:G32" sheet="STD"/>
  </cacheSource>
  <cacheFields count="5">
    <cacheField name="Camp" numFmtId="0">
      <sharedItems count="18"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/>
        <s v="C17"/>
        <s v="C18"/>
        <s v="C01"/>
      </sharedItems>
    </cacheField>
    <cacheField name="Categoria" numFmtId="0">
      <sharedItems count="3">
        <s v="Facturacion"/>
        <s v="Cierre"/>
        <s v="Perifericos"/>
      </sharedItems>
    </cacheField>
    <cacheField name="SiCC/SSiCC" numFmtId="0">
      <sharedItems containsSemiMixedTypes="0" containsString="0" containsNumber="1" containsInteger="1" minValue="0" maxValue="3"/>
    </cacheField>
    <cacheField name="Otros" numFmtId="0">
      <sharedItems containsSemiMixedTypes="0" containsString="0" containsNumber="1" containsInteger="1" minValue="0" maxValue="7"/>
    </cacheField>
    <cacheField name="Total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00.651615856485" createdVersion="4" refreshedVersion="4" minRefreshableVersion="3" recordCount="20">
  <cacheSource type="worksheet">
    <worksheetSource ref="B12:P32" sheet="STD"/>
  </cacheSource>
  <cacheFields count="15">
    <cacheField name="Campaña" numFmtId="0">
      <sharedItems containsSemiMixedTypes="0" containsString="0" containsNumber="1" containsInteger="1" minValue="201302" maxValue="201407" count="24">
        <n v="201302"/>
        <n v="201303"/>
        <n v="201304"/>
        <n v="201305"/>
        <n v="201306"/>
        <n v="201307"/>
        <n v="201308"/>
        <n v="201309"/>
        <n v="201310"/>
        <n v="201311"/>
        <n v="201312"/>
        <n v="201313"/>
        <n v="201314"/>
        <n v="201315"/>
        <n v="201316"/>
        <n v="201317"/>
        <n v="201318"/>
        <n v="201401"/>
        <n v="201406" u="1"/>
        <n v="201407" u="1"/>
        <n v="201402" u="1"/>
        <n v="201403" u="1"/>
        <n v="201404" u="1"/>
        <n v="201405" u="1"/>
      </sharedItems>
    </cacheField>
    <cacheField name="Camp" numFmtId="0">
      <sharedItems count="18"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/>
        <s v="C17"/>
        <s v="C18"/>
        <s v="C01"/>
      </sharedItems>
    </cacheField>
    <cacheField name="Categoria" numFmtId="0">
      <sharedItems count="3">
        <s v="Facturacion"/>
        <s v="Cierre"/>
        <s v="Perifericos"/>
      </sharedItems>
    </cacheField>
    <cacheField name="SiCC/SSiCC" numFmtId="0">
      <sharedItems containsSemiMixedTypes="0" containsString="0" containsNumber="1" containsInteger="1" minValue="0" maxValue="3"/>
    </cacheField>
    <cacheField name="Otros" numFmtId="0">
      <sharedItems containsSemiMixedTypes="0" containsString="0" containsNumber="1" containsInteger="1" minValue="0" maxValue="7"/>
    </cacheField>
    <cacheField name="Total" numFmtId="0">
      <sharedItems containsSemiMixedTypes="0" containsString="0" containsNumber="1" containsInteger="1" minValue="0" maxValue="9"/>
    </cacheField>
    <cacheField name="SiCC/SSiCC2" numFmtId="0">
      <sharedItems containsSemiMixedTypes="0" containsString="0" containsNumber="1" minValue="0" maxValue="4"/>
    </cacheField>
    <cacheField name="Otros2" numFmtId="0">
      <sharedItems containsSemiMixedTypes="0" containsString="0" containsNumber="1" minValue="0" maxValue="12.5"/>
    </cacheField>
    <cacheField name="Total2" numFmtId="0">
      <sharedItems containsSemiMixedTypes="0" containsString="0" containsNumber="1" minValue="0" maxValue="15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0"/>
    </cacheField>
    <cacheField name="OK" numFmtId="0">
      <sharedItems containsString="0" containsBlank="1" containsNumber="1" containsInteger="1" minValue="0" maxValue="98"/>
    </cacheField>
    <cacheField name="KO" numFmtId="0">
      <sharedItems containsString="0" containsBlank="1" containsNumber="1" containsInteger="1" minValue="0" maxValue="3"/>
    </cacheField>
    <cacheField name="Fuera de Hora" numFmtId="0">
      <sharedItems containsSemiMixedTypes="0" containsString="0" containsNumber="1" containsInteger="1" minValue="0" maxValue="0"/>
    </cacheField>
    <cacheField name="Total3" numFmtId="0">
      <sharedItems containsSemiMixedTypes="0" containsString="0" containsNumber="1" containsInteger="1" minValue="0" maxValue="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00.651615972223" createdVersion="4" refreshedVersion="4" minRefreshableVersion="3" recordCount="4">
  <cacheSource type="worksheet">
    <worksheetSource ref="D4:J8" sheet="STD"/>
  </cacheSource>
  <cacheFields count="7">
    <cacheField name="Categoria" numFmtId="0">
      <sharedItems count="4">
        <s v="Facturacion"/>
        <s v="Cierre"/>
        <s v="Perifericos"/>
        <s v="Total"/>
      </sharedItems>
    </cacheField>
    <cacheField name="SiCC/SSiCC" numFmtId="0">
      <sharedItems containsSemiMixedTypes="0" containsString="0" containsNumber="1" containsInteger="1" minValue="0" maxValue="0"/>
    </cacheField>
    <cacheField name="Otros" numFmtId="0">
      <sharedItems containsSemiMixedTypes="0" containsString="0" containsNumber="1" containsInteger="1" minValue="0" maxValue="2"/>
    </cacheField>
    <cacheField name="Total" numFmtId="0">
      <sharedItems containsSemiMixedTypes="0" containsString="0" containsNumber="1" containsInteger="1" minValue="0" maxValue="2"/>
    </cacheField>
    <cacheField name="SiCC/SSiCC2" numFmtId="0">
      <sharedItems containsSemiMixedTypes="0" containsString="0" containsNumber="1" containsInteger="1" minValue="0" maxValue="0"/>
    </cacheField>
    <cacheField name="Otros2" numFmtId="0">
      <sharedItems containsSemiMixedTypes="0" containsString="0" containsNumber="1" minValue="0" maxValue="1.5"/>
    </cacheField>
    <cacheField name="Total2" numFmtId="0">
      <sharedItems containsSemiMixedTypes="0" containsString="0" containsNumber="1" minValue="0" maxValue="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s v="C02"/>
    <x v="0"/>
    <n v="0"/>
    <n v="0"/>
    <n v="0"/>
  </r>
  <r>
    <x v="1"/>
    <s v="C03"/>
    <x v="0"/>
    <n v="0"/>
    <n v="0"/>
    <n v="0"/>
  </r>
  <r>
    <x v="2"/>
    <s v="C04"/>
    <x v="0"/>
    <n v="1"/>
    <n v="6"/>
    <n v="7"/>
  </r>
  <r>
    <x v="3"/>
    <s v="C05"/>
    <x v="0"/>
    <n v="2"/>
    <n v="5"/>
    <n v="7"/>
  </r>
  <r>
    <x v="4"/>
    <s v="C06"/>
    <x v="0"/>
    <n v="3"/>
    <n v="1"/>
    <n v="4"/>
  </r>
  <r>
    <x v="5"/>
    <s v="C07"/>
    <x v="0"/>
    <n v="2"/>
    <n v="4"/>
    <n v="6"/>
  </r>
  <r>
    <x v="6"/>
    <s v="C08"/>
    <x v="0"/>
    <n v="2"/>
    <n v="2"/>
    <n v="4"/>
  </r>
  <r>
    <x v="7"/>
    <s v="C09"/>
    <x v="0"/>
    <n v="1"/>
    <n v="1"/>
    <n v="2"/>
  </r>
  <r>
    <x v="8"/>
    <s v="C10"/>
    <x v="0"/>
    <n v="2"/>
    <n v="4"/>
    <n v="6"/>
  </r>
  <r>
    <x v="9"/>
    <s v="C11"/>
    <x v="0"/>
    <n v="0"/>
    <n v="1"/>
    <n v="1"/>
  </r>
  <r>
    <x v="10"/>
    <s v="C12"/>
    <x v="0"/>
    <n v="1"/>
    <n v="0"/>
    <n v="1"/>
  </r>
  <r>
    <x v="11"/>
    <s v="C13"/>
    <x v="0"/>
    <n v="1"/>
    <n v="1"/>
    <n v="2"/>
  </r>
  <r>
    <x v="12"/>
    <s v="C14"/>
    <x v="0"/>
    <n v="3"/>
    <n v="2"/>
    <n v="5"/>
  </r>
  <r>
    <x v="13"/>
    <s v="C15"/>
    <x v="0"/>
    <n v="1"/>
    <n v="5"/>
    <n v="6"/>
  </r>
  <r>
    <x v="14"/>
    <s v="C16"/>
    <x v="0"/>
    <n v="2"/>
    <n v="7"/>
    <n v="9"/>
  </r>
  <r>
    <x v="15"/>
    <s v="C17"/>
    <x v="0"/>
    <n v="2"/>
    <n v="3"/>
    <n v="5"/>
  </r>
  <r>
    <x v="16"/>
    <s v="C18"/>
    <x v="0"/>
    <n v="2"/>
    <n v="3"/>
    <n v="5"/>
  </r>
  <r>
    <x v="17"/>
    <s v="C01"/>
    <x v="0"/>
    <n v="0"/>
    <n v="2"/>
    <n v="2"/>
  </r>
  <r>
    <x v="17"/>
    <s v="C01"/>
    <x v="1"/>
    <n v="0"/>
    <n v="0"/>
    <n v="0"/>
  </r>
  <r>
    <x v="17"/>
    <s v="C01"/>
    <x v="2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6">
  <r>
    <n v="1"/>
    <s v="COLOMBIA"/>
    <x v="0"/>
    <s v="Proceso de Facturación MAV Gerentes "/>
    <s v="MAV"/>
    <d v="2014-01-03T00:00:00"/>
    <s v="-  El Proceso de Facturación MAV Gerentes ya llevaba poco más de 10 minutos y siempre demora máximo 2 minutos"/>
    <s v="Se pasará este proceso para que se ejecute en batch"/>
    <x v="0"/>
    <n v="1"/>
    <n v="0"/>
    <n v="0"/>
    <s v="SI"/>
    <s v="Doris Martinich"/>
    <s v="Terminado"/>
    <n v="201401"/>
    <m/>
    <s v="Incidente _x000a_• COE  Proceso de Facturación MAV Gerentes no termina._x000a_ •         Descripción del incidente :_x000a_-  El Proceso de Facturación MAV Gerentes ya llevaba poco más de 10 minutos y siempre demora máximo 2 minutos._x000a_  _x000a_•         Solución del incidente :_x000a_-  Se indica al operador continuar con los procesos._x000a_ _x000a_•         Tiempo empleado  (Hora Lima-Perú):_x000a_- 01:10 am  _ Operador se contacta por Teléfono indicando que se había presentado el problema._x000a_- 01:15 am  – Se inicia revisión._x000a_- 01:30 am  – Comunicación con José Martinez para consultar sobre el problema._x000a_                         En pantalla de SICC se visualiza que las solicitudes ya se habían generado._x000a_- 01:45 am  – Se indica a operador continuar con los procesos._x000a_                _x000a_•         Acciones a Realizar :_x000a_-  Se pasará este proceso para que se ejecute en batch. _x000a_•         Tipo de Error _x000a_ - Error Comunicaciones._x000a_"/>
  </r>
  <r>
    <n v="2"/>
    <s v="COLOMBIA"/>
    <x v="0"/>
    <s v="GP5"/>
    <s v="FAC"/>
    <d v="2014-01-09T00:00:00"/>
    <s v="Error Generación de spool Laser Multihilo subproceso Generación Cuenta Corriente. Ticket 25318"/>
    <s v="El error se originó porque se anuló para refacturar un pedido de Julio del 2013. Este pedido no fue facturado en SiCC, sino que fue migrado y por lo tanto no se puede refacturar. Aprovecho para indicar a File y a Leo que refuercen con los usuarios que los pedidos migrados no se deben refacturar."/>
    <x v="1"/>
    <n v="0.5"/>
    <n v="0"/>
    <n v="0"/>
    <s v="SI"/>
    <s v="Rosalvina Ramirez"/>
    <s v="Terminado"/>
    <n v="201401"/>
    <m/>
    <s v="Incidencia N° 1_x000a__x000a_Descripción de la incidencia                          _x000a_03:25 a.m. Error Generación de spool Laser Multihilo subproceso Generación Cuenta Corriente. Ticket 25318_x000a__x000a_Hora y Nombre del Primer Contacto                _x000a_03:30 p.m. Rosalvina Ramirez_x000a_03:40 p.m. Rosalvina indica omitir mensaje y continuar con proceso facturación._x000a__x000a_Diagnóstico inicial del Analista Integra           _x000a_Pendiente Informe detallado por parte analista encargado_x000a__x000a_Diagnostico Final y cierre del Incidente  _x000a_Pendiente informe final por parte de analista encargado._x000a_"/>
  </r>
  <r>
    <m/>
    <m/>
    <x v="1"/>
    <m/>
    <m/>
    <m/>
    <m/>
    <m/>
    <x v="2"/>
    <m/>
    <m/>
    <n v="0"/>
    <m/>
    <m/>
    <m/>
    <m/>
    <m/>
    <m/>
  </r>
  <r>
    <m/>
    <m/>
    <x v="1"/>
    <m/>
    <m/>
    <m/>
    <m/>
    <m/>
    <x v="2"/>
    <m/>
    <m/>
    <n v="0"/>
    <m/>
    <m/>
    <m/>
    <m/>
    <m/>
    <m/>
  </r>
  <r>
    <m/>
    <m/>
    <x v="1"/>
    <m/>
    <m/>
    <m/>
    <m/>
    <m/>
    <x v="2"/>
    <m/>
    <m/>
    <n v="0"/>
    <m/>
    <m/>
    <m/>
    <m/>
    <m/>
    <m/>
  </r>
  <r>
    <m/>
    <m/>
    <x v="1"/>
    <m/>
    <m/>
    <m/>
    <m/>
    <m/>
    <x v="2"/>
    <m/>
    <m/>
    <n v="0"/>
    <m/>
    <m/>
    <m/>
    <m/>
    <m/>
    <m/>
  </r>
  <r>
    <m/>
    <m/>
    <x v="1"/>
    <m/>
    <m/>
    <m/>
    <m/>
    <m/>
    <x v="2"/>
    <m/>
    <m/>
    <n v="0"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  <r>
    <m/>
    <m/>
    <x v="1"/>
    <m/>
    <m/>
    <m/>
    <m/>
    <m/>
    <x v="2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6">
  <r>
    <n v="1"/>
    <x v="0"/>
    <x v="0"/>
    <s v="Proceso de Facturación MAV Gerentes "/>
    <s v="MAV"/>
    <d v="2014-01-03T00:00:00"/>
    <s v="-  El Proceso de Facturación MAV Gerentes ya llevaba poco más de 10 minutos y siempre demora máximo 2 minutos"/>
    <s v="Se pasará este proceso para que se ejecute en batch"/>
    <s v="Error Comunicaciones"/>
    <n v="1"/>
    <n v="0"/>
    <n v="0"/>
    <s v="SI"/>
    <s v="Doris Martinich"/>
    <s v="Terminado"/>
    <n v="201401"/>
  </r>
  <r>
    <n v="2"/>
    <x v="0"/>
    <x v="0"/>
    <s v="GP5"/>
    <s v="FAC"/>
    <d v="2014-01-09T00:00:00"/>
    <s v="Error Generación de spool Laser Multihilo subproceso Generación Cuenta Corriente. Ticket 25318"/>
    <s v="El error se originó porque se anuló para refacturar un pedido de Julio del 2013. Este pedido no fue facturado en SiCC, sino que fue migrado y por lo tanto no se puede refacturar. Aprovecho para indicar a File y a Leo que refuercen con los usuarios que los pedidos migrados no se deben refacturar."/>
    <s v="Inconsistencia Data"/>
    <n v="0.5"/>
    <n v="0"/>
    <n v="0"/>
    <s v="SI"/>
    <s v="Rosalvina Ramirez"/>
    <s v="Terminado"/>
    <n v="201401"/>
  </r>
  <r>
    <m/>
    <x v="1"/>
    <x v="1"/>
    <m/>
    <m/>
    <m/>
    <m/>
    <m/>
    <m/>
    <m/>
    <m/>
    <n v="0"/>
    <m/>
    <m/>
    <m/>
    <m/>
  </r>
  <r>
    <m/>
    <x v="1"/>
    <x v="1"/>
    <m/>
    <m/>
    <m/>
    <m/>
    <m/>
    <m/>
    <m/>
    <m/>
    <n v="0"/>
    <m/>
    <m/>
    <m/>
    <m/>
  </r>
  <r>
    <m/>
    <x v="1"/>
    <x v="1"/>
    <m/>
    <m/>
    <m/>
    <m/>
    <m/>
    <m/>
    <m/>
    <m/>
    <n v="0"/>
    <m/>
    <m/>
    <m/>
    <m/>
  </r>
  <r>
    <m/>
    <x v="1"/>
    <x v="1"/>
    <m/>
    <m/>
    <m/>
    <m/>
    <m/>
    <m/>
    <m/>
    <m/>
    <n v="0"/>
    <m/>
    <m/>
    <m/>
    <m/>
  </r>
  <r>
    <m/>
    <x v="1"/>
    <x v="1"/>
    <m/>
    <m/>
    <m/>
    <m/>
    <m/>
    <m/>
    <m/>
    <m/>
    <n v="0"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">
  <r>
    <x v="0"/>
    <x v="0"/>
    <n v="0"/>
    <n v="0"/>
    <n v="0"/>
    <n v="0"/>
    <n v="0"/>
    <n v="0"/>
    <n v="0"/>
    <n v="0"/>
    <m/>
    <m/>
    <n v="0"/>
    <n v="100"/>
  </r>
  <r>
    <x v="1"/>
    <x v="0"/>
    <n v="0"/>
    <n v="0"/>
    <n v="0"/>
    <n v="0"/>
    <n v="0"/>
    <n v="0"/>
    <n v="0"/>
    <n v="0"/>
    <m/>
    <m/>
    <n v="0"/>
    <n v="100"/>
  </r>
  <r>
    <x v="2"/>
    <x v="0"/>
    <n v="1"/>
    <n v="6"/>
    <n v="7"/>
    <n v="2"/>
    <n v="8"/>
    <n v="10"/>
    <n v="0"/>
    <n v="0"/>
    <m/>
    <m/>
    <n v="0"/>
    <n v="100"/>
  </r>
  <r>
    <x v="3"/>
    <x v="0"/>
    <n v="2"/>
    <n v="5"/>
    <n v="7"/>
    <n v="3"/>
    <n v="12"/>
    <n v="15"/>
    <n v="0"/>
    <n v="0"/>
    <m/>
    <m/>
    <n v="0"/>
    <n v="100"/>
  </r>
  <r>
    <x v="4"/>
    <x v="0"/>
    <n v="3"/>
    <n v="1"/>
    <n v="4"/>
    <n v="3"/>
    <n v="4"/>
    <n v="7"/>
    <n v="0"/>
    <n v="0"/>
    <m/>
    <m/>
    <n v="0"/>
    <n v="100"/>
  </r>
  <r>
    <x v="5"/>
    <x v="0"/>
    <n v="2"/>
    <n v="4"/>
    <n v="6"/>
    <n v="1.5"/>
    <n v="5"/>
    <n v="6.5"/>
    <n v="0"/>
    <n v="0"/>
    <m/>
    <m/>
    <n v="0"/>
    <n v="100"/>
  </r>
  <r>
    <x v="6"/>
    <x v="0"/>
    <n v="2"/>
    <n v="2"/>
    <n v="4"/>
    <n v="4"/>
    <n v="2"/>
    <n v="6"/>
    <n v="0"/>
    <n v="0"/>
    <m/>
    <m/>
    <n v="0"/>
    <n v="100"/>
  </r>
  <r>
    <x v="7"/>
    <x v="0"/>
    <n v="1"/>
    <n v="1"/>
    <n v="2"/>
    <n v="1"/>
    <n v="2"/>
    <n v="3"/>
    <n v="0"/>
    <n v="0"/>
    <m/>
    <m/>
    <n v="0"/>
    <n v="100"/>
  </r>
  <r>
    <x v="8"/>
    <x v="0"/>
    <n v="2"/>
    <n v="4"/>
    <n v="6"/>
    <n v="2"/>
    <n v="8"/>
    <n v="10"/>
    <n v="0"/>
    <n v="0"/>
    <m/>
    <m/>
    <n v="0"/>
    <n v="100"/>
  </r>
  <r>
    <x v="9"/>
    <x v="0"/>
    <n v="0"/>
    <n v="1"/>
    <n v="1"/>
    <n v="0"/>
    <n v="1"/>
    <n v="1"/>
    <n v="0"/>
    <n v="0"/>
    <m/>
    <m/>
    <n v="0"/>
    <n v="100"/>
  </r>
  <r>
    <x v="10"/>
    <x v="0"/>
    <n v="1"/>
    <n v="0"/>
    <n v="1"/>
    <n v="1"/>
    <n v="0"/>
    <n v="1"/>
    <n v="0"/>
    <n v="0"/>
    <m/>
    <m/>
    <n v="0"/>
    <n v="100"/>
  </r>
  <r>
    <x v="11"/>
    <x v="0"/>
    <n v="1"/>
    <n v="1"/>
    <n v="2"/>
    <n v="1.5"/>
    <n v="1"/>
    <n v="2.5"/>
    <n v="0"/>
    <n v="0"/>
    <m/>
    <m/>
    <n v="0"/>
    <n v="100"/>
  </r>
  <r>
    <x v="12"/>
    <x v="0"/>
    <n v="3"/>
    <n v="2"/>
    <n v="5"/>
    <n v="2.5"/>
    <n v="2.5"/>
    <n v="5"/>
    <n v="0"/>
    <n v="0"/>
    <m/>
    <m/>
    <n v="0"/>
    <n v="100"/>
  </r>
  <r>
    <x v="13"/>
    <x v="0"/>
    <n v="1"/>
    <n v="5"/>
    <n v="6"/>
    <n v="1"/>
    <n v="12.5"/>
    <n v="13.5"/>
    <n v="0"/>
    <n v="0"/>
    <m/>
    <m/>
    <n v="0"/>
    <n v="100"/>
  </r>
  <r>
    <x v="14"/>
    <x v="0"/>
    <n v="2"/>
    <n v="7"/>
    <n v="9"/>
    <n v="1.5"/>
    <n v="11.5"/>
    <n v="13"/>
    <n v="0"/>
    <n v="0"/>
    <m/>
    <m/>
    <n v="0"/>
    <n v="100"/>
  </r>
  <r>
    <x v="15"/>
    <x v="0"/>
    <n v="2"/>
    <n v="3"/>
    <n v="5"/>
    <n v="1"/>
    <n v="5"/>
    <n v="6"/>
    <n v="0"/>
    <n v="0"/>
    <m/>
    <m/>
    <n v="0"/>
    <n v="100"/>
  </r>
  <r>
    <x v="16"/>
    <x v="0"/>
    <n v="2"/>
    <n v="3"/>
    <n v="5"/>
    <n v="2.5"/>
    <n v="3"/>
    <n v="5.5"/>
    <n v="0"/>
    <n v="0"/>
    <m/>
    <m/>
    <n v="0"/>
    <n v="100"/>
  </r>
  <r>
    <x v="17"/>
    <x v="0"/>
    <n v="0"/>
    <n v="2"/>
    <n v="2"/>
    <n v="0"/>
    <n v="1.5"/>
    <n v="1.5"/>
    <n v="0"/>
    <n v="0"/>
    <n v="98"/>
    <n v="3"/>
    <n v="0"/>
    <n v="101"/>
  </r>
  <r>
    <x v="17"/>
    <x v="1"/>
    <n v="0"/>
    <n v="0"/>
    <n v="0"/>
    <n v="0"/>
    <n v="0"/>
    <n v="0"/>
    <n v="0"/>
    <n v="0"/>
    <n v="0"/>
    <n v="0"/>
    <n v="0"/>
    <n v="0"/>
  </r>
  <r>
    <x v="17"/>
    <x v="2"/>
    <n v="0"/>
    <n v="0"/>
    <n v="0"/>
    <n v="0"/>
    <n v="0"/>
    <n v="0"/>
    <n v="0"/>
    <n v="0"/>
    <n v="0"/>
    <n v="0"/>
    <n v="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">
  <r>
    <x v="0"/>
    <x v="0"/>
    <n v="0"/>
    <n v="0"/>
    <n v="0"/>
  </r>
  <r>
    <x v="1"/>
    <x v="0"/>
    <n v="0"/>
    <n v="0"/>
    <n v="0"/>
  </r>
  <r>
    <x v="2"/>
    <x v="0"/>
    <n v="1"/>
    <n v="6"/>
    <n v="7"/>
  </r>
  <r>
    <x v="3"/>
    <x v="0"/>
    <n v="2"/>
    <n v="5"/>
    <n v="7"/>
  </r>
  <r>
    <x v="4"/>
    <x v="0"/>
    <n v="3"/>
    <n v="1"/>
    <n v="4"/>
  </r>
  <r>
    <x v="5"/>
    <x v="0"/>
    <n v="2"/>
    <n v="4"/>
    <n v="6"/>
  </r>
  <r>
    <x v="6"/>
    <x v="0"/>
    <n v="2"/>
    <n v="2"/>
    <n v="4"/>
  </r>
  <r>
    <x v="7"/>
    <x v="0"/>
    <n v="1"/>
    <n v="1"/>
    <n v="2"/>
  </r>
  <r>
    <x v="8"/>
    <x v="0"/>
    <n v="2"/>
    <n v="4"/>
    <n v="6"/>
  </r>
  <r>
    <x v="9"/>
    <x v="0"/>
    <n v="0"/>
    <n v="1"/>
    <n v="1"/>
  </r>
  <r>
    <x v="10"/>
    <x v="0"/>
    <n v="1"/>
    <n v="0"/>
    <n v="1"/>
  </r>
  <r>
    <x v="11"/>
    <x v="0"/>
    <n v="1"/>
    <n v="1"/>
    <n v="2"/>
  </r>
  <r>
    <x v="12"/>
    <x v="0"/>
    <n v="3"/>
    <n v="2"/>
    <n v="5"/>
  </r>
  <r>
    <x v="13"/>
    <x v="0"/>
    <n v="1"/>
    <n v="5"/>
    <n v="6"/>
  </r>
  <r>
    <x v="14"/>
    <x v="0"/>
    <n v="2"/>
    <n v="7"/>
    <n v="9"/>
  </r>
  <r>
    <x v="15"/>
    <x v="0"/>
    <n v="2"/>
    <n v="3"/>
    <n v="5"/>
  </r>
  <r>
    <x v="16"/>
    <x v="0"/>
    <n v="2"/>
    <n v="3"/>
    <n v="5"/>
  </r>
  <r>
    <x v="17"/>
    <x v="0"/>
    <n v="0"/>
    <n v="2"/>
    <n v="2"/>
  </r>
  <r>
    <x v="17"/>
    <x v="1"/>
    <n v="0"/>
    <n v="0"/>
    <n v="0"/>
  </r>
  <r>
    <x v="17"/>
    <x v="2"/>
    <n v="0"/>
    <n v="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0">
  <r>
    <x v="0"/>
    <x v="0"/>
    <x v="0"/>
    <n v="0"/>
    <n v="0"/>
    <n v="0"/>
    <n v="0"/>
    <n v="0"/>
    <n v="0"/>
    <n v="0"/>
    <n v="0"/>
    <m/>
    <m/>
    <n v="0"/>
    <n v="100"/>
  </r>
  <r>
    <x v="1"/>
    <x v="1"/>
    <x v="0"/>
    <n v="0"/>
    <n v="0"/>
    <n v="0"/>
    <n v="0"/>
    <n v="0"/>
    <n v="0"/>
    <n v="0"/>
    <n v="0"/>
    <m/>
    <m/>
    <n v="0"/>
    <n v="100"/>
  </r>
  <r>
    <x v="2"/>
    <x v="2"/>
    <x v="0"/>
    <n v="1"/>
    <n v="6"/>
    <n v="7"/>
    <n v="2"/>
    <n v="8"/>
    <n v="10"/>
    <n v="0"/>
    <n v="0"/>
    <m/>
    <m/>
    <n v="0"/>
    <n v="100"/>
  </r>
  <r>
    <x v="3"/>
    <x v="3"/>
    <x v="0"/>
    <n v="2"/>
    <n v="5"/>
    <n v="7"/>
    <n v="3"/>
    <n v="12"/>
    <n v="15"/>
    <n v="0"/>
    <n v="0"/>
    <m/>
    <m/>
    <n v="0"/>
    <n v="100"/>
  </r>
  <r>
    <x v="4"/>
    <x v="4"/>
    <x v="0"/>
    <n v="3"/>
    <n v="1"/>
    <n v="4"/>
    <n v="3"/>
    <n v="4"/>
    <n v="7"/>
    <n v="0"/>
    <n v="0"/>
    <m/>
    <m/>
    <n v="0"/>
    <n v="100"/>
  </r>
  <r>
    <x v="5"/>
    <x v="5"/>
    <x v="0"/>
    <n v="2"/>
    <n v="4"/>
    <n v="6"/>
    <n v="1.5"/>
    <n v="5"/>
    <n v="6.5"/>
    <n v="0"/>
    <n v="0"/>
    <m/>
    <m/>
    <n v="0"/>
    <n v="100"/>
  </r>
  <r>
    <x v="6"/>
    <x v="6"/>
    <x v="0"/>
    <n v="2"/>
    <n v="2"/>
    <n v="4"/>
    <n v="4"/>
    <n v="2"/>
    <n v="6"/>
    <n v="0"/>
    <n v="0"/>
    <m/>
    <m/>
    <n v="0"/>
    <n v="100"/>
  </r>
  <r>
    <x v="7"/>
    <x v="7"/>
    <x v="0"/>
    <n v="1"/>
    <n v="1"/>
    <n v="2"/>
    <n v="1"/>
    <n v="2"/>
    <n v="3"/>
    <n v="0"/>
    <n v="0"/>
    <m/>
    <m/>
    <n v="0"/>
    <n v="100"/>
  </r>
  <r>
    <x v="8"/>
    <x v="8"/>
    <x v="0"/>
    <n v="2"/>
    <n v="4"/>
    <n v="6"/>
    <n v="2"/>
    <n v="8"/>
    <n v="10"/>
    <n v="0"/>
    <n v="0"/>
    <m/>
    <m/>
    <n v="0"/>
    <n v="100"/>
  </r>
  <r>
    <x v="9"/>
    <x v="9"/>
    <x v="0"/>
    <n v="0"/>
    <n v="1"/>
    <n v="1"/>
    <n v="0"/>
    <n v="1"/>
    <n v="1"/>
    <n v="0"/>
    <n v="0"/>
    <m/>
    <m/>
    <n v="0"/>
    <n v="100"/>
  </r>
  <r>
    <x v="10"/>
    <x v="10"/>
    <x v="0"/>
    <n v="1"/>
    <n v="0"/>
    <n v="1"/>
    <n v="1"/>
    <n v="0"/>
    <n v="1"/>
    <n v="0"/>
    <n v="0"/>
    <m/>
    <m/>
    <n v="0"/>
    <n v="100"/>
  </r>
  <r>
    <x v="11"/>
    <x v="11"/>
    <x v="0"/>
    <n v="1"/>
    <n v="1"/>
    <n v="2"/>
    <n v="1.5"/>
    <n v="1"/>
    <n v="2.5"/>
    <n v="0"/>
    <n v="0"/>
    <m/>
    <m/>
    <n v="0"/>
    <n v="100"/>
  </r>
  <r>
    <x v="12"/>
    <x v="12"/>
    <x v="0"/>
    <n v="3"/>
    <n v="2"/>
    <n v="5"/>
    <n v="2.5"/>
    <n v="2.5"/>
    <n v="5"/>
    <n v="0"/>
    <n v="0"/>
    <m/>
    <m/>
    <n v="0"/>
    <n v="100"/>
  </r>
  <r>
    <x v="13"/>
    <x v="13"/>
    <x v="0"/>
    <n v="1"/>
    <n v="5"/>
    <n v="6"/>
    <n v="1"/>
    <n v="12.5"/>
    <n v="13.5"/>
    <n v="0"/>
    <n v="0"/>
    <m/>
    <m/>
    <n v="0"/>
    <n v="100"/>
  </r>
  <r>
    <x v="14"/>
    <x v="14"/>
    <x v="0"/>
    <n v="2"/>
    <n v="7"/>
    <n v="9"/>
    <n v="1.5"/>
    <n v="11.5"/>
    <n v="13"/>
    <n v="0"/>
    <n v="0"/>
    <m/>
    <m/>
    <n v="0"/>
    <n v="100"/>
  </r>
  <r>
    <x v="15"/>
    <x v="15"/>
    <x v="0"/>
    <n v="2"/>
    <n v="3"/>
    <n v="5"/>
    <n v="1"/>
    <n v="5"/>
    <n v="6"/>
    <n v="0"/>
    <n v="0"/>
    <m/>
    <m/>
    <n v="0"/>
    <n v="100"/>
  </r>
  <r>
    <x v="16"/>
    <x v="16"/>
    <x v="0"/>
    <n v="2"/>
    <n v="3"/>
    <n v="5"/>
    <n v="2.5"/>
    <n v="3"/>
    <n v="5.5"/>
    <n v="0"/>
    <n v="0"/>
    <m/>
    <m/>
    <n v="0"/>
    <n v="100"/>
  </r>
  <r>
    <x v="17"/>
    <x v="17"/>
    <x v="0"/>
    <n v="0"/>
    <n v="2"/>
    <n v="2"/>
    <n v="0"/>
    <n v="1.5"/>
    <n v="1.5"/>
    <n v="0"/>
    <n v="0"/>
    <n v="98"/>
    <n v="3"/>
    <n v="0"/>
    <n v="101"/>
  </r>
  <r>
    <x v="17"/>
    <x v="17"/>
    <x v="1"/>
    <n v="0"/>
    <n v="0"/>
    <n v="0"/>
    <n v="0"/>
    <n v="0"/>
    <n v="0"/>
    <n v="0"/>
    <n v="0"/>
    <n v="0"/>
    <n v="0"/>
    <n v="0"/>
    <n v="0"/>
  </r>
  <r>
    <x v="17"/>
    <x v="17"/>
    <x v="2"/>
    <n v="0"/>
    <n v="0"/>
    <n v="0"/>
    <n v="0"/>
    <n v="0"/>
    <n v="0"/>
    <n v="0"/>
    <n v="0"/>
    <n v="0"/>
    <n v="0"/>
    <n v="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">
  <r>
    <x v="0"/>
    <n v="0"/>
    <n v="2"/>
    <n v="2"/>
    <n v="0"/>
    <n v="1.5"/>
    <n v="1.5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2"/>
    <n v="2"/>
    <n v="0"/>
    <n v="1.5"/>
    <n v="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3" cacheId="44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9">
  <location ref="A1:E21" firstHeaderRow="1" firstDataRow="2" firstDataCol="1"/>
  <pivotFields count="6">
    <pivotField axis="axisRow" showAll="0">
      <items count="25"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20"/>
        <item m="1" x="21"/>
        <item m="1" x="22"/>
        <item m="1" x="23"/>
        <item m="1" x="18"/>
        <item m="1" x="19"/>
        <item x="0"/>
        <item x="1"/>
        <item x="2"/>
        <item x="3"/>
        <item x="4"/>
        <item x="5"/>
        <item t="default"/>
      </items>
    </pivotField>
    <pivotField showAll="0" defaultSubtotal="0"/>
    <pivotField axis="axisCol" showAll="0">
      <items count="4">
        <item x="1"/>
        <item x="0"/>
        <item x="2"/>
        <item t="default"/>
      </items>
    </pivotField>
    <pivotField showAll="0"/>
    <pivotField showAll="0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Total" fld="5" baseField="0" baseItem="0"/>
  </dataFields>
  <chartFormats count="12">
    <chartFormat chart="0" format="4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9" cacheId="45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3">
  <location ref="A3:B6" firstHeaderRow="1" firstDataRow="1" firstDataCol="1"/>
  <pivotFields count="18">
    <pivotField showAll="0"/>
    <pivotField showAll="0"/>
    <pivotField axis="axisRow" multipleItemSelectionAllowed="1" showAll="0">
      <items count="5">
        <item m="1" x="2"/>
        <item x="0"/>
        <item m="1" x="3"/>
        <item h="1" x="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8">
        <item m="1" x="6"/>
        <item m="1" x="8"/>
        <item m="1" x="12"/>
        <item m="1" x="11"/>
        <item m="1" x="3"/>
        <item m="1" x="13"/>
        <item m="1" x="9"/>
        <item m="1" x="4"/>
        <item m="1" x="14"/>
        <item m="1" x="5"/>
        <item m="1" x="15"/>
        <item x="1"/>
        <item h="1" x="2"/>
        <item h="1" m="1" x="10"/>
        <item h="1" m="1" x="16"/>
        <item h="1" m="1" x="7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3">
    <i>
      <x v="1"/>
    </i>
    <i r="1">
      <x v="11"/>
    </i>
    <i t="grand">
      <x/>
    </i>
  </rowItems>
  <colItems count="1">
    <i/>
  </colItems>
  <dataFields count="1">
    <dataField name="Cuenta de Tipo Error" fld="8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7" cacheId="46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0">
  <location ref="A3:D11" firstHeaderRow="0" firstDataRow="1" firstDataCol="1" rowPageCount="1" colPageCount="1"/>
  <pivotFields count="14">
    <pivotField axis="axisRow" showAll="0">
      <items count="19">
        <item x="17"/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Incidentes" fld="4" baseField="0" baseItem="0"/>
    <dataField name="Horas Empleadas" fld="7" baseField="0" baseItem="0"/>
    <dataField name=" Fuera de Hora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9" cacheId="46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7">
  <location ref="A3:C5" firstHeaderRow="0" firstDataRow="1" firstDataCol="1" rowPageCount="1" colPageCount="1"/>
  <pivotFields count="5">
    <pivotField axis="axisRow" showAll="0">
      <items count="19">
        <item x="1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dataField="1" showAll="0"/>
    <pivotField dataField="1" showAll="0"/>
    <pivotField showAl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 SiCC/SSiCC" fld="2" baseField="0" baseItem="0"/>
    <dataField name=" Otro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0" cacheId="46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4">
  <location ref="A3:D22" firstHeaderRow="0" firstDataRow="1" firstDataCol="1" rowPageCount="1" colPageCount="1"/>
  <pivotFields count="15">
    <pivotField axis="axisRow" showAll="0">
      <items count="25"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20"/>
        <item m="1" x="21"/>
        <item m="1" x="22"/>
        <item m="1" x="23"/>
        <item m="1" x="18"/>
        <item m="1" x="19"/>
        <item x="0"/>
        <item x="1"/>
        <item x="2"/>
        <item x="3"/>
        <item x="4"/>
        <item x="5"/>
        <item t="default"/>
      </items>
    </pivotField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in Incidentes" fld="11" baseField="0" baseItem="12"/>
    <dataField name="Con incidentes" fld="12" baseField="0" baseItem="12"/>
    <dataField name=" Fuera de Hora" fld="13" baseField="0" baseItem="12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1" cacheId="46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3">
  <location ref="A3:C11" firstHeaderRow="0" firstDataRow="1" firstDataCol="1" rowPageCount="1" colPageCount="1"/>
  <pivotFields count="15">
    <pivotField showAll="0"/>
    <pivotField axis="axisRow" showAll="0">
      <items count="19">
        <item x="17"/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" fld="5" baseField="1" baseItem="0"/>
    <dataField name="Horas Empleadas" fld="8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2" cacheId="46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0">
  <location ref="A3:C11" firstHeaderRow="0" firstDataRow="1" firstDataCol="1" rowPageCount="1" colPageCount="1"/>
  <pivotFields count="15">
    <pivotField showAll="0"/>
    <pivotField axis="axisRow" showAll="0">
      <items count="19">
        <item x="17"/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a de SiCC/SSiCC" fld="3" baseField="0" baseItem="0"/>
    <dataField name="Suma de Otro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3" cacheId="45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7">
  <location ref="A3:C6" firstHeaderRow="1" firstDataRow="2" firstDataCol="1"/>
  <pivotFields count="16">
    <pivotField showAll="0"/>
    <pivotField axis="axisRow" showAll="0">
      <items count="8">
        <item x="0"/>
        <item m="1" x="4"/>
        <item m="1" x="6"/>
        <item m="1" x="2"/>
        <item m="1" x="5"/>
        <item x="1"/>
        <item m="1" x="3"/>
        <item t="default"/>
      </items>
    </pivotField>
    <pivotField axis="axisCol" dataField="1" showAll="0">
      <items count="6">
        <item m="1" x="3"/>
        <item x="0"/>
        <item m="1" x="4"/>
        <item m="1"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2"/>
  </colFields>
  <colItems count="2">
    <i>
      <x v="1"/>
    </i>
    <i t="grand">
      <x/>
    </i>
  </colItems>
  <dataFields count="1">
    <dataField name="Cuenta de Categoria" fld="2" subtotal="count" baseField="0" baseItem="0"/>
  </dataFields>
  <chartFormats count="9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2" cacheId="47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8">
  <location ref="A1:C5" firstHeaderRow="0" firstDataRow="1" firstDataCol="1"/>
  <pivotFields count="7"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 SiCC/SSiCC" fld="4" baseField="0" baseItem="3796456"/>
    <dataField name=" Otros" fld="5" baseField="0" baseItem="3796456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3" cacheId="45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7">
  <location ref="A1:B3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8">
        <item m="1" x="10"/>
        <item m="1" x="6"/>
        <item m="1" x="8"/>
        <item m="1" x="12"/>
        <item m="1" x="11"/>
        <item m="1" x="3"/>
        <item m="1" x="7"/>
        <item m="1" x="13"/>
        <item m="1" x="9"/>
        <item m="1" x="16"/>
        <item m="1" x="4"/>
        <item m="1" x="14"/>
        <item m="1" x="5"/>
        <item m="1" x="15"/>
        <item x="1"/>
        <item h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2">
    <i>
      <x v="14"/>
    </i>
    <i t="grand">
      <x/>
    </i>
  </rowItems>
  <colItems count="1">
    <i/>
  </colItems>
  <dataFields count="1">
    <dataField name="Cuenta de Tipo Error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R8" totalsRowShown="0" headerRowDxfId="20" dataDxfId="19" tableBorderDxfId="18">
  <autoFilter ref="A1:R8"/>
  <sortState ref="A2:R34">
    <sortCondition ref="A1:A34"/>
  </sortState>
  <tableColumns count="18">
    <tableColumn id="1" name="Reg" dataDxfId="17"/>
    <tableColumn id="2" name="País" dataDxfId="16"/>
    <tableColumn id="3" name="Categoria" dataDxfId="15"/>
    <tableColumn id="4" name="Proceso" dataDxfId="14"/>
    <tableColumn id="5" name="Modulo" dataDxfId="13"/>
    <tableColumn id="6" name="Fecha" dataDxfId="12"/>
    <tableColumn id="7" name="Descripcion" dataDxfId="11"/>
    <tableColumn id="8" name="Solución" dataDxfId="10"/>
    <tableColumn id="9" name="Tipo Error" dataDxfId="9"/>
    <tableColumn id="10" name="Duracion (horas)" dataDxfId="8"/>
    <tableColumn id="11" name="Error SICC/SSICC" dataDxfId="7"/>
    <tableColumn id="12" name="Duración Error SICC/SSICC" dataDxfId="6">
      <calculatedColumnFormula>IF(K2=0,0,J2)</calculatedColumnFormula>
    </tableColumn>
    <tableColumn id="13" name="Informe" dataDxfId="5"/>
    <tableColumn id="14" name="Analista Responsable" dataDxfId="4"/>
    <tableColumn id="15" name="Estado" dataDxfId="3"/>
    <tableColumn id="16" name="Campaña" dataDxfId="2"/>
    <tableColumn id="17" name="Acciones a Tomar" dataDxfId="1"/>
    <tableColumn id="18" name="Observaciones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R86"/>
  <sheetViews>
    <sheetView topLeftCell="I1" zoomScaleNormal="100" workbookViewId="0">
      <pane ySplit="1" topLeftCell="A2" activePane="bottomLeft" state="frozen"/>
      <selection pane="bottomLeft" activeCell="L3" sqref="L3"/>
    </sheetView>
  </sheetViews>
  <sheetFormatPr baseColWidth="10" defaultRowHeight="12" x14ac:dyDescent="0.2"/>
  <cols>
    <col min="1" max="1" width="11.5703125" style="10" bestFit="1" customWidth="1"/>
    <col min="2" max="2" width="13.140625" style="10" bestFit="1" customWidth="1"/>
    <col min="3" max="3" width="19.140625" style="6" bestFit="1" customWidth="1"/>
    <col min="4" max="4" width="22.5703125" style="6" customWidth="1"/>
    <col min="5" max="5" width="15.7109375" style="7" customWidth="1"/>
    <col min="6" max="6" width="13.7109375" style="10" bestFit="1" customWidth="1"/>
    <col min="7" max="7" width="45" style="10" customWidth="1"/>
    <col min="8" max="8" width="65.140625" style="9" customWidth="1"/>
    <col min="9" max="9" width="21.140625" style="10" customWidth="1"/>
    <col min="10" max="10" width="19.140625" style="10" bestFit="1" customWidth="1"/>
    <col min="11" max="11" width="19.42578125" style="10" bestFit="1" customWidth="1"/>
    <col min="12" max="12" width="30.28515625" style="10" customWidth="1"/>
    <col min="13" max="13" width="11.85546875" style="6" bestFit="1" customWidth="1"/>
    <col min="14" max="14" width="23.28515625" style="6" bestFit="1" customWidth="1"/>
    <col min="15" max="15" width="14.5703125" style="10" customWidth="1"/>
    <col min="16" max="16" width="16.7109375" style="10" bestFit="1" customWidth="1"/>
    <col min="17" max="17" width="52.7109375" style="9" hidden="1" customWidth="1"/>
    <col min="18" max="18" width="165.85546875" style="10" customWidth="1"/>
    <col min="19" max="16384" width="11.42578125" style="10"/>
  </cols>
  <sheetData>
    <row r="1" spans="1:18" s="6" customFormat="1" x14ac:dyDescent="0.2">
      <c r="A1" s="4" t="s">
        <v>7</v>
      </c>
      <c r="B1" s="4" t="s">
        <v>61</v>
      </c>
      <c r="C1" s="4" t="s">
        <v>10</v>
      </c>
      <c r="D1" s="4" t="s">
        <v>23</v>
      </c>
      <c r="E1" s="5" t="s">
        <v>6</v>
      </c>
      <c r="F1" s="4" t="s">
        <v>0</v>
      </c>
      <c r="G1" s="4" t="s">
        <v>9</v>
      </c>
      <c r="H1" s="4" t="s">
        <v>1</v>
      </c>
      <c r="I1" s="4" t="s">
        <v>24</v>
      </c>
      <c r="J1" s="4" t="s">
        <v>5</v>
      </c>
      <c r="K1" s="4" t="s">
        <v>30</v>
      </c>
      <c r="L1" s="4" t="s">
        <v>31</v>
      </c>
      <c r="M1" s="4" t="s">
        <v>68</v>
      </c>
      <c r="N1" s="4" t="s">
        <v>2</v>
      </c>
      <c r="O1" s="4" t="s">
        <v>3</v>
      </c>
      <c r="P1" s="4" t="s">
        <v>4</v>
      </c>
      <c r="Q1" s="4" t="s">
        <v>11</v>
      </c>
      <c r="R1" s="4" t="s">
        <v>8</v>
      </c>
    </row>
    <row r="2" spans="1:18" ht="240" x14ac:dyDescent="0.2">
      <c r="A2" s="6">
        <v>1</v>
      </c>
      <c r="B2" s="6" t="s">
        <v>53</v>
      </c>
      <c r="C2" s="6" t="s">
        <v>69</v>
      </c>
      <c r="D2" s="6" t="s">
        <v>100</v>
      </c>
      <c r="E2" s="7" t="s">
        <v>101</v>
      </c>
      <c r="F2" s="8">
        <v>41642</v>
      </c>
      <c r="G2" s="9" t="s">
        <v>102</v>
      </c>
      <c r="H2" s="10" t="s">
        <v>103</v>
      </c>
      <c r="I2" s="10" t="s">
        <v>104</v>
      </c>
      <c r="J2" s="11">
        <v>1</v>
      </c>
      <c r="K2" s="11">
        <v>0</v>
      </c>
      <c r="L2" s="11">
        <f t="shared" ref="L2:L8" si="0">IF(K2=0,0,J2)</f>
        <v>0</v>
      </c>
      <c r="M2" s="6" t="s">
        <v>36</v>
      </c>
      <c r="N2" s="6" t="s">
        <v>65</v>
      </c>
      <c r="O2" s="11" t="s">
        <v>25</v>
      </c>
      <c r="P2" s="11">
        <v>201401</v>
      </c>
      <c r="Q2" s="151"/>
      <c r="R2" s="10" t="s">
        <v>107</v>
      </c>
    </row>
    <row r="3" spans="1:18" ht="180" x14ac:dyDescent="0.2">
      <c r="A3" s="6">
        <v>2</v>
      </c>
      <c r="B3" s="6" t="s">
        <v>53</v>
      </c>
      <c r="C3" s="6" t="s">
        <v>69</v>
      </c>
      <c r="D3" s="6" t="s">
        <v>70</v>
      </c>
      <c r="E3" s="7" t="s">
        <v>67</v>
      </c>
      <c r="F3" s="8">
        <v>41648</v>
      </c>
      <c r="G3" s="10" t="s">
        <v>105</v>
      </c>
      <c r="H3" s="10" t="s">
        <v>106</v>
      </c>
      <c r="I3" s="10" t="s">
        <v>64</v>
      </c>
      <c r="J3" s="11">
        <v>0.5</v>
      </c>
      <c r="K3" s="11">
        <v>0</v>
      </c>
      <c r="L3" s="11">
        <f t="shared" si="0"/>
        <v>0</v>
      </c>
      <c r="M3" s="6" t="s">
        <v>36</v>
      </c>
      <c r="N3" s="6" t="s">
        <v>108</v>
      </c>
      <c r="O3" s="11" t="s">
        <v>25</v>
      </c>
      <c r="P3" s="11">
        <v>201401</v>
      </c>
      <c r="Q3" s="151"/>
      <c r="R3" s="10" t="s">
        <v>109</v>
      </c>
    </row>
    <row r="4" spans="1:18" x14ac:dyDescent="0.2">
      <c r="A4" s="6"/>
      <c r="B4" s="6"/>
      <c r="F4" s="8"/>
      <c r="H4" s="10"/>
      <c r="J4" s="11"/>
      <c r="K4" s="11"/>
      <c r="L4" s="11">
        <f t="shared" si="0"/>
        <v>0</v>
      </c>
      <c r="O4" s="11"/>
      <c r="P4" s="11"/>
      <c r="Q4" s="10"/>
    </row>
    <row r="5" spans="1:18" x14ac:dyDescent="0.2">
      <c r="A5" s="6"/>
      <c r="B5" s="6"/>
      <c r="F5" s="8"/>
      <c r="H5" s="10"/>
      <c r="J5" s="11"/>
      <c r="K5" s="11"/>
      <c r="L5" s="11">
        <f t="shared" si="0"/>
        <v>0</v>
      </c>
      <c r="O5" s="11"/>
      <c r="P5" s="11"/>
      <c r="Q5" s="10"/>
    </row>
    <row r="6" spans="1:18" x14ac:dyDescent="0.2">
      <c r="A6" s="6"/>
      <c r="B6" s="6"/>
      <c r="F6" s="8"/>
      <c r="J6" s="11"/>
      <c r="K6" s="11"/>
      <c r="L6" s="11">
        <f t="shared" si="0"/>
        <v>0</v>
      </c>
      <c r="O6" s="11"/>
      <c r="P6" s="11"/>
      <c r="Q6" s="10"/>
    </row>
    <row r="7" spans="1:18" x14ac:dyDescent="0.2">
      <c r="A7" s="6"/>
      <c r="B7" s="6"/>
      <c r="F7" s="8"/>
      <c r="H7" s="10"/>
      <c r="J7" s="11"/>
      <c r="K7" s="11"/>
      <c r="L7" s="11">
        <f t="shared" si="0"/>
        <v>0</v>
      </c>
      <c r="O7" s="11"/>
      <c r="P7" s="11"/>
      <c r="Q7" s="10"/>
    </row>
    <row r="8" spans="1:18" x14ac:dyDescent="0.2">
      <c r="A8" s="6"/>
      <c r="B8" s="6"/>
      <c r="F8" s="8"/>
      <c r="H8" s="10"/>
      <c r="J8" s="11"/>
      <c r="K8" s="11"/>
      <c r="L8" s="11">
        <f t="shared" si="0"/>
        <v>0</v>
      </c>
      <c r="O8" s="11"/>
      <c r="P8" s="11"/>
      <c r="Q8" s="10"/>
    </row>
    <row r="9" spans="1:18" x14ac:dyDescent="0.2">
      <c r="A9" s="6"/>
      <c r="B9" s="6"/>
      <c r="F9" s="8"/>
      <c r="J9" s="11"/>
      <c r="K9" s="11"/>
      <c r="L9" s="11"/>
      <c r="O9" s="11"/>
      <c r="P9" s="11"/>
      <c r="Q9" s="10"/>
    </row>
    <row r="10" spans="1:18" x14ac:dyDescent="0.2">
      <c r="A10" s="6"/>
      <c r="B10" s="6"/>
      <c r="F10" s="8"/>
      <c r="J10" s="11"/>
      <c r="K10" s="11"/>
      <c r="L10" s="11"/>
      <c r="O10" s="11"/>
      <c r="P10" s="11"/>
      <c r="Q10" s="10"/>
    </row>
    <row r="11" spans="1:18" x14ac:dyDescent="0.2">
      <c r="A11" s="6"/>
      <c r="B11" s="6"/>
      <c r="F11" s="8"/>
      <c r="J11" s="11"/>
      <c r="K11" s="11"/>
      <c r="L11" s="11"/>
      <c r="O11" s="11"/>
      <c r="P11" s="11"/>
      <c r="Q11" s="10"/>
    </row>
    <row r="12" spans="1:18" x14ac:dyDescent="0.2">
      <c r="A12" s="6"/>
      <c r="B12" s="6"/>
      <c r="F12" s="8"/>
      <c r="J12" s="11"/>
      <c r="K12" s="11"/>
      <c r="L12" s="11"/>
      <c r="O12" s="11"/>
      <c r="P12" s="11"/>
      <c r="Q12" s="10"/>
    </row>
    <row r="13" spans="1:18" x14ac:dyDescent="0.2">
      <c r="A13" s="6"/>
      <c r="B13" s="6"/>
      <c r="F13" s="8"/>
      <c r="J13" s="11"/>
      <c r="K13" s="11"/>
      <c r="L13" s="11"/>
      <c r="O13" s="11"/>
      <c r="P13" s="11"/>
      <c r="Q13" s="10"/>
    </row>
    <row r="14" spans="1:18" x14ac:dyDescent="0.2">
      <c r="A14" s="6"/>
      <c r="B14" s="6"/>
      <c r="F14" s="8"/>
      <c r="J14" s="11"/>
      <c r="K14" s="11"/>
      <c r="L14" s="11"/>
      <c r="O14" s="11"/>
      <c r="P14" s="11"/>
      <c r="Q14" s="10"/>
    </row>
    <row r="15" spans="1:18" x14ac:dyDescent="0.2">
      <c r="A15" s="6"/>
      <c r="B15" s="6"/>
      <c r="F15" s="8"/>
      <c r="J15" s="11"/>
      <c r="K15" s="11"/>
      <c r="L15" s="11"/>
      <c r="O15" s="11"/>
      <c r="P15" s="11"/>
      <c r="Q15" s="10"/>
    </row>
    <row r="16" spans="1:18" x14ac:dyDescent="0.2">
      <c r="A16" s="6"/>
      <c r="B16" s="6"/>
      <c r="F16" s="8"/>
      <c r="J16" s="11"/>
      <c r="K16" s="11"/>
      <c r="L16" s="11"/>
      <c r="O16" s="11"/>
      <c r="P16" s="11"/>
      <c r="Q16" s="10"/>
    </row>
    <row r="17" spans="1:17" x14ac:dyDescent="0.2">
      <c r="A17" s="6"/>
      <c r="B17" s="6"/>
      <c r="F17" s="8"/>
      <c r="J17" s="11"/>
      <c r="K17" s="11"/>
      <c r="L17" s="11"/>
      <c r="O17" s="11"/>
      <c r="P17" s="11"/>
      <c r="Q17" s="10"/>
    </row>
    <row r="18" spans="1:17" x14ac:dyDescent="0.2">
      <c r="A18" s="6"/>
      <c r="B18" s="6"/>
      <c r="F18" s="8"/>
      <c r="J18" s="11"/>
      <c r="K18" s="11"/>
      <c r="L18" s="11"/>
      <c r="O18" s="11"/>
      <c r="P18" s="11"/>
      <c r="Q18" s="10"/>
    </row>
    <row r="19" spans="1:17" x14ac:dyDescent="0.2">
      <c r="A19" s="6"/>
      <c r="B19" s="6"/>
      <c r="F19" s="8"/>
      <c r="J19" s="11"/>
      <c r="K19" s="11"/>
      <c r="L19" s="11"/>
      <c r="O19" s="11"/>
      <c r="P19" s="11"/>
      <c r="Q19" s="10"/>
    </row>
    <row r="20" spans="1:17" x14ac:dyDescent="0.2">
      <c r="A20" s="6"/>
      <c r="B20" s="6"/>
      <c r="F20" s="8"/>
      <c r="J20" s="11"/>
      <c r="K20" s="11"/>
      <c r="L20" s="11"/>
      <c r="O20" s="11"/>
      <c r="P20" s="11"/>
      <c r="Q20" s="10"/>
    </row>
    <row r="21" spans="1:17" x14ac:dyDescent="0.2">
      <c r="A21" s="6"/>
      <c r="B21" s="6"/>
      <c r="F21" s="8"/>
      <c r="J21" s="11"/>
      <c r="K21" s="11"/>
      <c r="L21" s="11"/>
      <c r="O21" s="11"/>
      <c r="P21" s="11"/>
      <c r="Q21" s="10"/>
    </row>
    <row r="22" spans="1:17" x14ac:dyDescent="0.2">
      <c r="A22" s="6"/>
      <c r="B22" s="6"/>
      <c r="F22" s="8"/>
      <c r="J22" s="11"/>
      <c r="K22" s="11"/>
      <c r="L22" s="11"/>
      <c r="O22" s="11"/>
      <c r="P22" s="11"/>
      <c r="Q22" s="10"/>
    </row>
    <row r="23" spans="1:17" x14ac:dyDescent="0.2">
      <c r="A23" s="6"/>
      <c r="B23" s="6"/>
      <c r="F23" s="8"/>
      <c r="J23" s="11"/>
      <c r="K23" s="11"/>
      <c r="L23" s="11"/>
      <c r="O23" s="11"/>
      <c r="P23" s="11"/>
      <c r="Q23" s="10"/>
    </row>
    <row r="24" spans="1:17" x14ac:dyDescent="0.2">
      <c r="A24" s="6"/>
      <c r="B24" s="6"/>
      <c r="F24" s="8"/>
      <c r="J24" s="11"/>
      <c r="K24" s="11"/>
      <c r="L24" s="11"/>
      <c r="O24" s="11"/>
      <c r="P24" s="11"/>
      <c r="Q24" s="10"/>
    </row>
    <row r="25" spans="1:17" x14ac:dyDescent="0.2">
      <c r="A25" s="6"/>
      <c r="B25" s="6"/>
      <c r="F25" s="8"/>
      <c r="J25" s="11"/>
      <c r="K25" s="11"/>
      <c r="L25" s="11"/>
      <c r="O25" s="11"/>
      <c r="P25" s="11"/>
      <c r="Q25" s="10"/>
    </row>
    <row r="26" spans="1:17" x14ac:dyDescent="0.2">
      <c r="A26" s="6"/>
      <c r="B26" s="6"/>
      <c r="F26" s="8"/>
      <c r="J26" s="11"/>
      <c r="K26" s="11"/>
      <c r="L26" s="11"/>
      <c r="O26" s="11"/>
      <c r="P26" s="11"/>
      <c r="Q26" s="10"/>
    </row>
    <row r="27" spans="1:17" x14ac:dyDescent="0.2">
      <c r="A27" s="6"/>
      <c r="B27" s="6"/>
      <c r="F27" s="8"/>
      <c r="J27" s="11"/>
      <c r="K27" s="11"/>
      <c r="L27" s="11"/>
      <c r="O27" s="11"/>
      <c r="P27" s="11"/>
      <c r="Q27" s="10"/>
    </row>
    <row r="28" spans="1:17" x14ac:dyDescent="0.2">
      <c r="A28" s="6"/>
      <c r="B28" s="6"/>
      <c r="F28" s="8"/>
      <c r="J28" s="11"/>
      <c r="K28" s="11"/>
      <c r="L28" s="11"/>
      <c r="O28" s="11"/>
      <c r="P28" s="11"/>
      <c r="Q28" s="10"/>
    </row>
    <row r="29" spans="1:17" x14ac:dyDescent="0.2">
      <c r="A29" s="6"/>
      <c r="B29" s="6"/>
      <c r="F29" s="8"/>
      <c r="J29" s="11"/>
      <c r="K29" s="11"/>
      <c r="L29" s="11"/>
      <c r="O29" s="11"/>
      <c r="P29" s="11"/>
      <c r="Q29" s="10"/>
    </row>
    <row r="30" spans="1:17" x14ac:dyDescent="0.2">
      <c r="A30" s="6"/>
      <c r="B30" s="6"/>
      <c r="F30" s="8"/>
      <c r="J30" s="11"/>
      <c r="K30" s="11"/>
      <c r="L30" s="11"/>
      <c r="O30" s="11"/>
      <c r="P30" s="11"/>
      <c r="Q30" s="10"/>
    </row>
    <row r="31" spans="1:17" x14ac:dyDescent="0.2">
      <c r="A31" s="6"/>
      <c r="B31" s="6"/>
      <c r="F31" s="8"/>
      <c r="J31" s="11"/>
      <c r="K31" s="11"/>
      <c r="L31" s="11"/>
      <c r="O31" s="11"/>
      <c r="P31" s="11"/>
      <c r="Q31" s="10"/>
    </row>
    <row r="32" spans="1:17" x14ac:dyDescent="0.2">
      <c r="A32" s="6"/>
      <c r="B32" s="6"/>
      <c r="F32" s="8"/>
      <c r="J32" s="11"/>
      <c r="K32" s="11"/>
      <c r="L32" s="11"/>
      <c r="O32" s="11"/>
      <c r="P32" s="11"/>
      <c r="Q32" s="10"/>
    </row>
    <row r="33" spans="1:17" x14ac:dyDescent="0.2">
      <c r="A33" s="6"/>
      <c r="B33" s="6"/>
      <c r="F33" s="8"/>
      <c r="J33" s="11"/>
      <c r="K33" s="11"/>
      <c r="L33" s="11"/>
      <c r="O33" s="11"/>
      <c r="P33" s="11"/>
      <c r="Q33" s="10"/>
    </row>
    <row r="34" spans="1:17" x14ac:dyDescent="0.2">
      <c r="A34" s="6"/>
      <c r="B34" s="6"/>
      <c r="F34" s="8"/>
      <c r="J34" s="11"/>
      <c r="K34" s="11"/>
      <c r="L34" s="11"/>
      <c r="O34" s="11"/>
      <c r="P34" s="11"/>
      <c r="Q34" s="10"/>
    </row>
    <row r="35" spans="1:17" x14ac:dyDescent="0.2">
      <c r="A35" s="6"/>
      <c r="B35" s="6"/>
      <c r="F35" s="8"/>
      <c r="J35" s="11"/>
      <c r="K35" s="11"/>
      <c r="L35" s="11"/>
      <c r="O35" s="11"/>
      <c r="P35" s="11"/>
      <c r="Q35" s="10"/>
    </row>
    <row r="36" spans="1:17" x14ac:dyDescent="0.2">
      <c r="A36" s="6"/>
      <c r="B36" s="6"/>
      <c r="F36" s="8"/>
      <c r="J36" s="11"/>
      <c r="K36" s="11"/>
      <c r="L36" s="11"/>
      <c r="O36" s="11"/>
      <c r="P36" s="11"/>
      <c r="Q36" s="10"/>
    </row>
    <row r="37" spans="1:17" x14ac:dyDescent="0.2">
      <c r="A37" s="6"/>
      <c r="B37" s="6"/>
      <c r="F37" s="8"/>
      <c r="J37" s="11"/>
      <c r="K37" s="11"/>
      <c r="L37" s="11"/>
      <c r="O37" s="11"/>
      <c r="P37" s="11"/>
      <c r="Q37" s="10"/>
    </row>
    <row r="38" spans="1:17" x14ac:dyDescent="0.2">
      <c r="A38" s="6"/>
      <c r="B38" s="6"/>
      <c r="F38" s="8"/>
      <c r="J38" s="11"/>
      <c r="K38" s="11"/>
      <c r="L38" s="11"/>
      <c r="O38" s="11"/>
      <c r="P38" s="11"/>
      <c r="Q38" s="10"/>
    </row>
    <row r="39" spans="1:17" x14ac:dyDescent="0.2">
      <c r="A39" s="6"/>
      <c r="B39" s="6"/>
      <c r="F39" s="8"/>
      <c r="J39" s="11"/>
      <c r="K39" s="11"/>
      <c r="L39" s="11"/>
      <c r="O39" s="11"/>
      <c r="P39" s="11"/>
      <c r="Q39" s="10"/>
    </row>
    <row r="40" spans="1:17" x14ac:dyDescent="0.2">
      <c r="A40" s="6"/>
      <c r="B40" s="6"/>
      <c r="F40" s="8"/>
      <c r="J40" s="11"/>
      <c r="K40" s="11"/>
      <c r="L40" s="11"/>
      <c r="O40" s="11"/>
      <c r="P40" s="11"/>
      <c r="Q40" s="10"/>
    </row>
    <row r="41" spans="1:17" x14ac:dyDescent="0.2">
      <c r="A41" s="6"/>
      <c r="B41" s="6"/>
      <c r="F41" s="8"/>
      <c r="J41" s="11"/>
      <c r="K41" s="11"/>
      <c r="L41" s="11"/>
      <c r="O41" s="11"/>
      <c r="P41" s="11"/>
      <c r="Q41" s="10"/>
    </row>
    <row r="42" spans="1:17" x14ac:dyDescent="0.2">
      <c r="A42" s="6"/>
      <c r="B42" s="6"/>
      <c r="F42" s="8"/>
      <c r="J42" s="11"/>
      <c r="K42" s="11"/>
      <c r="L42" s="11"/>
      <c r="O42" s="11"/>
      <c r="P42" s="11"/>
      <c r="Q42" s="10"/>
    </row>
    <row r="43" spans="1:17" x14ac:dyDescent="0.2">
      <c r="A43" s="6"/>
      <c r="B43" s="6"/>
      <c r="F43" s="8"/>
      <c r="J43" s="11"/>
      <c r="K43" s="11"/>
      <c r="L43" s="11"/>
      <c r="O43" s="11"/>
      <c r="P43" s="11"/>
      <c r="Q43" s="10"/>
    </row>
    <row r="44" spans="1:17" x14ac:dyDescent="0.2">
      <c r="A44" s="6"/>
      <c r="B44" s="6"/>
      <c r="F44" s="8"/>
      <c r="J44" s="11"/>
      <c r="K44" s="11"/>
      <c r="L44" s="11"/>
      <c r="O44" s="11"/>
      <c r="P44" s="11"/>
      <c r="Q44" s="10"/>
    </row>
    <row r="45" spans="1:17" x14ac:dyDescent="0.2">
      <c r="A45" s="6"/>
      <c r="B45" s="6"/>
      <c r="F45" s="8"/>
      <c r="J45" s="11"/>
      <c r="K45" s="11"/>
      <c r="L45" s="11"/>
      <c r="O45" s="11"/>
      <c r="P45" s="11"/>
      <c r="Q45" s="10"/>
    </row>
    <row r="46" spans="1:17" x14ac:dyDescent="0.2">
      <c r="A46" s="6"/>
      <c r="B46" s="6"/>
      <c r="F46" s="8"/>
      <c r="J46" s="11"/>
      <c r="K46" s="11"/>
      <c r="L46" s="11"/>
      <c r="O46" s="11"/>
      <c r="P46" s="11"/>
      <c r="Q46" s="10"/>
    </row>
    <row r="47" spans="1:17" x14ac:dyDescent="0.2">
      <c r="A47" s="6"/>
      <c r="B47" s="6"/>
      <c r="F47" s="8"/>
      <c r="J47" s="11"/>
      <c r="K47" s="11"/>
      <c r="L47" s="11"/>
      <c r="O47" s="11"/>
      <c r="P47" s="11"/>
      <c r="Q47" s="10"/>
    </row>
    <row r="48" spans="1:17" x14ac:dyDescent="0.2">
      <c r="A48" s="6"/>
      <c r="B48" s="6"/>
      <c r="F48" s="8"/>
      <c r="J48" s="11"/>
      <c r="K48" s="11"/>
      <c r="L48" s="11"/>
      <c r="O48" s="11"/>
      <c r="P48" s="11"/>
      <c r="Q48" s="10"/>
    </row>
    <row r="49" spans="1:17" x14ac:dyDescent="0.2">
      <c r="A49" s="6"/>
      <c r="B49" s="6"/>
      <c r="F49" s="8"/>
      <c r="J49" s="11"/>
      <c r="K49" s="11"/>
      <c r="L49" s="11"/>
      <c r="O49" s="11"/>
      <c r="P49" s="11"/>
      <c r="Q49" s="10"/>
    </row>
    <row r="50" spans="1:17" x14ac:dyDescent="0.2">
      <c r="A50" s="6"/>
      <c r="B50" s="6"/>
      <c r="F50" s="8"/>
      <c r="J50" s="11"/>
      <c r="K50" s="11"/>
      <c r="L50" s="11"/>
      <c r="O50" s="11"/>
      <c r="P50" s="11"/>
      <c r="Q50" s="10"/>
    </row>
    <row r="51" spans="1:17" x14ac:dyDescent="0.2">
      <c r="A51" s="6"/>
      <c r="B51" s="6"/>
      <c r="F51" s="8"/>
      <c r="J51" s="11"/>
      <c r="K51" s="11"/>
      <c r="L51" s="11"/>
      <c r="O51" s="11"/>
      <c r="P51" s="11"/>
      <c r="Q51" s="10"/>
    </row>
    <row r="52" spans="1:17" x14ac:dyDescent="0.2">
      <c r="A52" s="6"/>
      <c r="B52" s="6"/>
      <c r="F52" s="8"/>
      <c r="J52" s="11"/>
      <c r="K52" s="11"/>
      <c r="L52" s="11"/>
      <c r="O52" s="11"/>
      <c r="P52" s="11"/>
      <c r="Q52" s="10"/>
    </row>
    <row r="53" spans="1:17" x14ac:dyDescent="0.2">
      <c r="A53" s="6"/>
      <c r="B53" s="6"/>
      <c r="F53" s="8"/>
      <c r="J53" s="11"/>
      <c r="K53" s="11"/>
      <c r="L53" s="11"/>
      <c r="O53" s="11"/>
      <c r="P53" s="11"/>
      <c r="Q53" s="10"/>
    </row>
    <row r="54" spans="1:17" x14ac:dyDescent="0.2">
      <c r="A54" s="6"/>
      <c r="B54" s="6"/>
      <c r="F54" s="8"/>
      <c r="J54" s="11"/>
      <c r="K54" s="11"/>
      <c r="L54" s="11"/>
      <c r="O54" s="11"/>
      <c r="P54" s="11"/>
      <c r="Q54" s="10"/>
    </row>
    <row r="55" spans="1:17" x14ac:dyDescent="0.2">
      <c r="A55" s="6"/>
      <c r="B55" s="6"/>
      <c r="F55" s="8"/>
      <c r="J55" s="11"/>
      <c r="K55" s="11"/>
      <c r="L55" s="11"/>
      <c r="O55" s="11"/>
      <c r="P55" s="11"/>
      <c r="Q55" s="10"/>
    </row>
    <row r="56" spans="1:17" x14ac:dyDescent="0.2">
      <c r="A56" s="6"/>
      <c r="B56" s="6"/>
      <c r="F56" s="8"/>
      <c r="J56" s="11"/>
      <c r="K56" s="11"/>
      <c r="L56" s="11"/>
      <c r="O56" s="11"/>
      <c r="P56" s="11"/>
      <c r="Q56" s="10"/>
    </row>
    <row r="57" spans="1:17" x14ac:dyDescent="0.2">
      <c r="A57" s="6"/>
      <c r="B57" s="6"/>
      <c r="F57" s="8"/>
      <c r="J57" s="11"/>
      <c r="K57" s="11"/>
      <c r="L57" s="11"/>
      <c r="O57" s="11"/>
      <c r="P57" s="11"/>
      <c r="Q57" s="10"/>
    </row>
    <row r="58" spans="1:17" x14ac:dyDescent="0.2">
      <c r="A58" s="6"/>
      <c r="B58" s="6"/>
      <c r="F58" s="8"/>
      <c r="J58" s="11"/>
      <c r="K58" s="11"/>
      <c r="L58" s="11"/>
      <c r="O58" s="11"/>
      <c r="P58" s="11"/>
      <c r="Q58" s="10"/>
    </row>
    <row r="59" spans="1:17" x14ac:dyDescent="0.2">
      <c r="A59" s="6"/>
      <c r="B59" s="6"/>
      <c r="F59" s="8"/>
      <c r="J59" s="11"/>
      <c r="K59" s="11"/>
      <c r="L59" s="11"/>
      <c r="O59" s="11"/>
      <c r="P59" s="11"/>
      <c r="Q59" s="10"/>
    </row>
    <row r="60" spans="1:17" x14ac:dyDescent="0.2">
      <c r="A60" s="6"/>
      <c r="B60" s="6"/>
      <c r="F60" s="8"/>
      <c r="J60" s="11"/>
      <c r="K60" s="11"/>
      <c r="L60" s="11"/>
      <c r="O60" s="11"/>
      <c r="P60" s="11"/>
      <c r="Q60" s="10"/>
    </row>
    <row r="61" spans="1:17" x14ac:dyDescent="0.2">
      <c r="A61" s="6"/>
      <c r="B61" s="6"/>
      <c r="F61" s="8"/>
      <c r="J61" s="11"/>
      <c r="K61" s="11"/>
      <c r="L61" s="11"/>
      <c r="O61" s="11"/>
      <c r="P61" s="11"/>
      <c r="Q61" s="10"/>
    </row>
    <row r="62" spans="1:17" x14ac:dyDescent="0.2">
      <c r="A62" s="6"/>
      <c r="B62" s="6"/>
      <c r="F62" s="8"/>
      <c r="J62" s="11"/>
      <c r="K62" s="11"/>
      <c r="L62" s="11"/>
      <c r="O62" s="11"/>
      <c r="P62" s="11"/>
      <c r="Q62" s="10"/>
    </row>
    <row r="63" spans="1:17" x14ac:dyDescent="0.2">
      <c r="A63" s="6"/>
      <c r="B63" s="6"/>
      <c r="F63" s="8"/>
      <c r="J63" s="11"/>
      <c r="K63" s="11"/>
      <c r="L63" s="11"/>
      <c r="O63" s="11"/>
      <c r="P63" s="11"/>
      <c r="Q63" s="10"/>
    </row>
    <row r="64" spans="1:17" x14ac:dyDescent="0.2">
      <c r="A64" s="6"/>
      <c r="B64" s="6"/>
      <c r="F64" s="8"/>
      <c r="J64" s="11"/>
      <c r="K64" s="11"/>
      <c r="L64" s="11"/>
      <c r="O64" s="11"/>
      <c r="P64" s="11"/>
      <c r="Q64" s="10"/>
    </row>
    <row r="65" spans="1:17" x14ac:dyDescent="0.2">
      <c r="A65" s="6"/>
      <c r="B65" s="6"/>
      <c r="F65" s="8"/>
      <c r="J65" s="11"/>
      <c r="K65" s="11"/>
      <c r="L65" s="11"/>
      <c r="O65" s="11"/>
      <c r="P65" s="11"/>
      <c r="Q65" s="10"/>
    </row>
    <row r="66" spans="1:17" x14ac:dyDescent="0.2">
      <c r="A66" s="6"/>
      <c r="B66" s="6"/>
      <c r="F66" s="8"/>
      <c r="J66" s="11"/>
      <c r="K66" s="11"/>
      <c r="L66" s="11"/>
      <c r="O66" s="11"/>
      <c r="P66" s="11"/>
      <c r="Q66" s="10"/>
    </row>
    <row r="67" spans="1:17" x14ac:dyDescent="0.2">
      <c r="A67" s="6"/>
      <c r="B67" s="6"/>
      <c r="F67" s="8"/>
      <c r="J67" s="11"/>
      <c r="K67" s="11"/>
      <c r="L67" s="11"/>
      <c r="O67" s="11"/>
      <c r="P67" s="11"/>
      <c r="Q67" s="10"/>
    </row>
    <row r="68" spans="1:17" x14ac:dyDescent="0.2">
      <c r="A68" s="6"/>
      <c r="B68" s="6"/>
      <c r="F68" s="8"/>
      <c r="J68" s="11"/>
      <c r="K68" s="11"/>
      <c r="L68" s="11"/>
      <c r="O68" s="11"/>
      <c r="P68" s="11"/>
      <c r="Q68" s="10"/>
    </row>
    <row r="69" spans="1:17" x14ac:dyDescent="0.2">
      <c r="A69" s="6"/>
      <c r="B69" s="6"/>
      <c r="F69" s="8"/>
      <c r="J69" s="11"/>
      <c r="K69" s="11"/>
      <c r="L69" s="11"/>
      <c r="O69" s="11"/>
      <c r="P69" s="11"/>
      <c r="Q69" s="10"/>
    </row>
    <row r="70" spans="1:17" x14ac:dyDescent="0.2">
      <c r="A70" s="6"/>
      <c r="B70" s="6"/>
      <c r="F70" s="8"/>
      <c r="J70" s="11"/>
      <c r="K70" s="11"/>
      <c r="L70" s="11"/>
      <c r="O70" s="11"/>
      <c r="P70" s="11"/>
      <c r="Q70" s="10"/>
    </row>
    <row r="71" spans="1:17" x14ac:dyDescent="0.2">
      <c r="A71" s="6"/>
      <c r="B71" s="6"/>
      <c r="F71" s="8"/>
      <c r="J71" s="11"/>
      <c r="K71" s="11"/>
      <c r="L71" s="11"/>
      <c r="O71" s="11"/>
      <c r="P71" s="11"/>
      <c r="Q71" s="10"/>
    </row>
    <row r="72" spans="1:17" x14ac:dyDescent="0.2">
      <c r="A72" s="6"/>
      <c r="B72" s="6"/>
      <c r="F72" s="8"/>
      <c r="J72" s="11"/>
      <c r="K72" s="11"/>
      <c r="L72" s="11"/>
      <c r="O72" s="11"/>
      <c r="P72" s="11"/>
      <c r="Q72" s="10"/>
    </row>
    <row r="73" spans="1:17" x14ac:dyDescent="0.2">
      <c r="A73" s="6"/>
      <c r="B73" s="6"/>
      <c r="F73" s="8"/>
      <c r="J73" s="11"/>
      <c r="K73" s="11"/>
      <c r="L73" s="11"/>
      <c r="O73" s="11"/>
      <c r="P73" s="11"/>
      <c r="Q73" s="10"/>
    </row>
    <row r="74" spans="1:17" x14ac:dyDescent="0.2">
      <c r="A74" s="6"/>
      <c r="B74" s="6"/>
      <c r="F74" s="8"/>
      <c r="J74" s="11"/>
      <c r="K74" s="11"/>
      <c r="L74" s="11"/>
      <c r="O74" s="11"/>
      <c r="P74" s="11"/>
      <c r="Q74" s="10"/>
    </row>
    <row r="75" spans="1:17" x14ac:dyDescent="0.2">
      <c r="A75" s="6"/>
      <c r="B75" s="6"/>
      <c r="F75" s="8"/>
      <c r="J75" s="11"/>
      <c r="K75" s="11"/>
      <c r="L75" s="11"/>
      <c r="O75" s="11"/>
      <c r="P75" s="11"/>
      <c r="Q75" s="10"/>
    </row>
    <row r="76" spans="1:17" x14ac:dyDescent="0.2">
      <c r="A76" s="6"/>
      <c r="B76" s="6"/>
      <c r="F76" s="8"/>
      <c r="J76" s="11"/>
      <c r="K76" s="11"/>
      <c r="L76" s="11"/>
      <c r="O76" s="11"/>
      <c r="P76" s="11"/>
      <c r="Q76" s="10"/>
    </row>
    <row r="77" spans="1:17" x14ac:dyDescent="0.2">
      <c r="A77" s="6"/>
      <c r="B77" s="6"/>
      <c r="F77" s="8"/>
      <c r="J77" s="11"/>
      <c r="K77" s="11"/>
      <c r="L77" s="11"/>
      <c r="O77" s="11"/>
      <c r="P77" s="11"/>
      <c r="Q77" s="10"/>
    </row>
    <row r="78" spans="1:17" x14ac:dyDescent="0.2">
      <c r="A78" s="6"/>
      <c r="B78" s="6"/>
      <c r="F78" s="8"/>
      <c r="J78" s="11"/>
      <c r="K78" s="11"/>
      <c r="L78" s="11"/>
      <c r="O78" s="11"/>
      <c r="P78" s="11"/>
      <c r="Q78" s="10"/>
    </row>
    <row r="79" spans="1:17" x14ac:dyDescent="0.2">
      <c r="A79" s="6"/>
      <c r="B79" s="6"/>
      <c r="F79" s="8"/>
      <c r="J79" s="11"/>
      <c r="K79" s="11"/>
      <c r="L79" s="11"/>
      <c r="O79" s="11"/>
      <c r="P79" s="11"/>
      <c r="Q79" s="10"/>
    </row>
    <row r="80" spans="1:17" x14ac:dyDescent="0.2">
      <c r="A80" s="6"/>
      <c r="B80" s="6"/>
      <c r="F80" s="8"/>
      <c r="J80" s="11"/>
      <c r="K80" s="11"/>
      <c r="L80" s="11"/>
      <c r="O80" s="11"/>
      <c r="P80" s="11"/>
      <c r="Q80" s="10"/>
    </row>
    <row r="81" spans="1:17" x14ac:dyDescent="0.2">
      <c r="A81" s="6"/>
      <c r="B81" s="6"/>
      <c r="F81" s="8"/>
      <c r="J81" s="11"/>
      <c r="K81" s="11"/>
      <c r="L81" s="11"/>
      <c r="O81" s="11"/>
      <c r="P81" s="11"/>
      <c r="Q81" s="10"/>
    </row>
    <row r="82" spans="1:17" x14ac:dyDescent="0.2">
      <c r="A82" s="6"/>
      <c r="B82" s="6"/>
      <c r="F82" s="8"/>
      <c r="J82" s="11"/>
      <c r="K82" s="11"/>
      <c r="L82" s="11"/>
      <c r="O82" s="11"/>
      <c r="P82" s="11"/>
      <c r="Q82" s="10"/>
    </row>
    <row r="83" spans="1:17" x14ac:dyDescent="0.2">
      <c r="A83" s="6"/>
      <c r="B83" s="6"/>
      <c r="F83" s="8"/>
      <c r="J83" s="11"/>
      <c r="K83" s="11"/>
      <c r="L83" s="11"/>
      <c r="O83" s="11"/>
      <c r="P83" s="11"/>
      <c r="Q83" s="10"/>
    </row>
    <row r="84" spans="1:17" x14ac:dyDescent="0.2">
      <c r="A84" s="6"/>
      <c r="B84" s="6"/>
      <c r="F84" s="8"/>
      <c r="J84" s="11"/>
      <c r="K84" s="11"/>
      <c r="L84" s="11"/>
      <c r="O84" s="11"/>
      <c r="P84" s="11"/>
      <c r="Q84" s="10"/>
    </row>
    <row r="85" spans="1:17" x14ac:dyDescent="0.2">
      <c r="A85" s="6"/>
      <c r="B85" s="6"/>
      <c r="F85" s="8"/>
      <c r="J85" s="11"/>
      <c r="K85" s="11"/>
      <c r="L85" s="11"/>
      <c r="O85" s="11"/>
      <c r="P85" s="11"/>
      <c r="Q85" s="10"/>
    </row>
    <row r="86" spans="1:17" x14ac:dyDescent="0.2">
      <c r="A86" s="6"/>
      <c r="B86" s="6"/>
      <c r="F86" s="8"/>
      <c r="J86" s="11"/>
      <c r="K86" s="11"/>
      <c r="L86" s="11"/>
      <c r="O86" s="11"/>
      <c r="P86" s="11"/>
      <c r="Q86" s="10"/>
    </row>
  </sheetData>
  <phoneticPr fontId="4" type="noConversion"/>
  <pageMargins left="0.75" right="0.75" top="1" bottom="1" header="0" footer="0"/>
  <pageSetup paperSize="9" scale="22" fitToHeight="2" orientation="landscape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opLeftCell="A4" workbookViewId="0">
      <selection activeCell="A5" sqref="A5"/>
    </sheetView>
  </sheetViews>
  <sheetFormatPr baseColWidth="10" defaultRowHeight="12.75" x14ac:dyDescent="0.2"/>
  <cols>
    <col min="1" max="1" width="19.85546875" customWidth="1"/>
    <col min="2" max="2" width="23" customWidth="1"/>
    <col min="3" max="3" width="13.140625" bestFit="1" customWidth="1"/>
    <col min="4" max="4" width="10.7109375" bestFit="1" customWidth="1"/>
    <col min="5" max="5" width="13.140625" bestFit="1" customWidth="1"/>
    <col min="6" max="7" width="13.140625" customWidth="1"/>
    <col min="8" max="8" width="17.5703125" bestFit="1" customWidth="1"/>
    <col min="9" max="9" width="21.42578125" bestFit="1" customWidth="1"/>
    <col min="10" max="10" width="9.85546875" customWidth="1"/>
    <col min="11" max="11" width="13.7109375" bestFit="1" customWidth="1"/>
    <col min="12" max="12" width="12.7109375" bestFit="1" customWidth="1"/>
    <col min="13" max="13" width="18.7109375" bestFit="1" customWidth="1"/>
    <col min="14" max="14" width="11.140625" customWidth="1"/>
    <col min="15" max="15" width="13.140625" bestFit="1" customWidth="1"/>
  </cols>
  <sheetData>
    <row r="3" spans="1:3" x14ac:dyDescent="0.2">
      <c r="A3" s="16" t="s">
        <v>29</v>
      </c>
      <c r="B3" s="16" t="s">
        <v>73</v>
      </c>
    </row>
    <row r="4" spans="1:3" x14ac:dyDescent="0.2">
      <c r="A4" s="16" t="s">
        <v>72</v>
      </c>
      <c r="B4" t="s">
        <v>69</v>
      </c>
      <c r="C4" t="s">
        <v>27</v>
      </c>
    </row>
    <row r="5" spans="1:3" x14ac:dyDescent="0.2">
      <c r="A5" s="19" t="s">
        <v>53</v>
      </c>
      <c r="B5" s="17">
        <v>2</v>
      </c>
      <c r="C5" s="17">
        <v>2</v>
      </c>
    </row>
    <row r="6" spans="1:3" x14ac:dyDescent="0.2">
      <c r="A6" s="19" t="s">
        <v>27</v>
      </c>
      <c r="B6" s="17">
        <v>2</v>
      </c>
      <c r="C6" s="17">
        <v>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30" sqref="H30"/>
    </sheetView>
  </sheetViews>
  <sheetFormatPr baseColWidth="10" defaultRowHeight="12.75" x14ac:dyDescent="0.2"/>
  <cols>
    <col min="1" max="1" width="17.85546875" bestFit="1" customWidth="1"/>
    <col min="2" max="2" width="12.28515625" customWidth="1"/>
    <col min="3" max="3" width="6.28515625" customWidth="1"/>
    <col min="4" max="4" width="13.140625" customWidth="1"/>
    <col min="5" max="5" width="4" customWidth="1"/>
    <col min="6" max="6" width="3" customWidth="1"/>
    <col min="7" max="7" width="7.140625" customWidth="1"/>
    <col min="8" max="8" width="13.140625" bestFit="1" customWidth="1"/>
  </cols>
  <sheetData>
    <row r="1" spans="1:3" x14ac:dyDescent="0.2">
      <c r="A1" s="16" t="s">
        <v>72</v>
      </c>
      <c r="B1" t="s">
        <v>85</v>
      </c>
      <c r="C1" t="s">
        <v>86</v>
      </c>
    </row>
    <row r="2" spans="1:3" x14ac:dyDescent="0.2">
      <c r="A2" s="19" t="s">
        <v>71</v>
      </c>
      <c r="B2" s="17">
        <v>0</v>
      </c>
      <c r="C2" s="17">
        <v>0</v>
      </c>
    </row>
    <row r="3" spans="1:3" x14ac:dyDescent="0.2">
      <c r="A3" s="19" t="s">
        <v>69</v>
      </c>
      <c r="B3" s="17">
        <v>0</v>
      </c>
      <c r="C3" s="17">
        <v>1.5</v>
      </c>
    </row>
    <row r="4" spans="1:3" x14ac:dyDescent="0.2">
      <c r="A4" s="19" t="s">
        <v>66</v>
      </c>
      <c r="B4" s="17">
        <v>0</v>
      </c>
      <c r="C4" s="17">
        <v>0</v>
      </c>
    </row>
    <row r="5" spans="1:3" x14ac:dyDescent="0.2">
      <c r="A5" s="19" t="s">
        <v>27</v>
      </c>
      <c r="B5" s="17">
        <v>0</v>
      </c>
      <c r="C5" s="17">
        <v>1.5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RowHeight="12.75" x14ac:dyDescent="0.2"/>
  <cols>
    <col min="1" max="1" width="17.85546875" customWidth="1"/>
    <col min="2" max="2" width="20" bestFit="1" customWidth="1"/>
  </cols>
  <sheetData>
    <row r="1" spans="1:2" x14ac:dyDescent="0.2">
      <c r="A1" s="16" t="s">
        <v>72</v>
      </c>
      <c r="B1" t="s">
        <v>87</v>
      </c>
    </row>
    <row r="2" spans="1:2" x14ac:dyDescent="0.2">
      <c r="A2" s="19" t="s">
        <v>64</v>
      </c>
      <c r="B2" s="17">
        <v>1</v>
      </c>
    </row>
    <row r="3" spans="1:2" x14ac:dyDescent="0.2">
      <c r="A3" s="19" t="s">
        <v>27</v>
      </c>
      <c r="B3" s="17">
        <v>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C30" sqref="C30"/>
    </sheetView>
  </sheetViews>
  <sheetFormatPr baseColWidth="10" defaultRowHeight="12.75" x14ac:dyDescent="0.2"/>
  <cols>
    <col min="1" max="1" width="21.85546875" customWidth="1"/>
    <col min="2" max="2" width="20" customWidth="1"/>
    <col min="3" max="13" width="28.5703125" bestFit="1" customWidth="1"/>
    <col min="14" max="14" width="13.140625" bestFit="1" customWidth="1"/>
  </cols>
  <sheetData>
    <row r="3" spans="1:2" x14ac:dyDescent="0.2">
      <c r="A3" s="16" t="s">
        <v>72</v>
      </c>
      <c r="B3" t="s">
        <v>87</v>
      </c>
    </row>
    <row r="4" spans="1:2" x14ac:dyDescent="0.2">
      <c r="A4" s="19" t="s">
        <v>69</v>
      </c>
      <c r="B4" s="17">
        <v>1</v>
      </c>
    </row>
    <row r="5" spans="1:2" x14ac:dyDescent="0.2">
      <c r="A5" s="138" t="s">
        <v>64</v>
      </c>
      <c r="B5" s="17">
        <v>1</v>
      </c>
    </row>
    <row r="6" spans="1:2" x14ac:dyDescent="0.2">
      <c r="A6" s="19" t="s">
        <v>27</v>
      </c>
      <c r="B6" s="17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S88"/>
  <sheetViews>
    <sheetView zoomScale="85" zoomScaleNormal="85" workbookViewId="0">
      <pane xSplit="4" ySplit="2" topLeftCell="E6" activePane="bottomRight" state="frozen"/>
      <selection pane="topRight" activeCell="E1" sqref="E1"/>
      <selection pane="bottomLeft" activeCell="A3" sqref="A3"/>
      <selection pane="bottomRight" activeCell="D38" sqref="D38"/>
    </sheetView>
  </sheetViews>
  <sheetFormatPr baseColWidth="10" defaultColWidth="11.85546875" defaultRowHeight="12.75" x14ac:dyDescent="0.2"/>
  <cols>
    <col min="1" max="1" width="4.140625" style="1" customWidth="1"/>
    <col min="2" max="2" width="8.7109375" style="2" bestFit="1" customWidth="1"/>
    <col min="3" max="3" width="9" style="1" bestFit="1" customWidth="1"/>
    <col min="4" max="4" width="10.5703125" style="2" bestFit="1" customWidth="1"/>
    <col min="5" max="5" width="12.28515625" style="1" customWidth="1"/>
    <col min="6" max="9" width="12.28515625" style="12" customWidth="1"/>
    <col min="10" max="11" width="12.28515625" style="1" customWidth="1"/>
    <col min="12" max="13" width="12.28515625" style="12" customWidth="1"/>
    <col min="14" max="15" width="12.28515625" style="1" customWidth="1"/>
    <col min="16" max="16" width="4.140625" style="1" bestFit="1" customWidth="1"/>
    <col min="17" max="17" width="14.7109375" style="1" customWidth="1"/>
    <col min="18" max="18" width="19.85546875" style="1" bestFit="1" customWidth="1"/>
    <col min="19" max="19" width="5.5703125" style="1" customWidth="1"/>
    <col min="20" max="16384" width="11.85546875" style="1"/>
  </cols>
  <sheetData>
    <row r="1" spans="2:19" x14ac:dyDescent="0.2">
      <c r="P1" s="18"/>
    </row>
    <row r="2" spans="2:19" s="2" customFormat="1" ht="15" x14ac:dyDescent="0.25">
      <c r="B2" s="66" t="s">
        <v>4</v>
      </c>
      <c r="C2" s="67" t="s">
        <v>14</v>
      </c>
      <c r="D2" s="66" t="s">
        <v>0</v>
      </c>
      <c r="E2" s="66" t="s">
        <v>52</v>
      </c>
      <c r="F2" s="66" t="s">
        <v>53</v>
      </c>
      <c r="G2" s="66" t="s">
        <v>54</v>
      </c>
      <c r="H2" s="66" t="s">
        <v>57</v>
      </c>
      <c r="I2" s="66" t="s">
        <v>56</v>
      </c>
      <c r="J2" s="66" t="s">
        <v>59</v>
      </c>
      <c r="K2" s="66" t="s">
        <v>60</v>
      </c>
      <c r="L2" s="66" t="s">
        <v>55</v>
      </c>
      <c r="M2" s="66" t="s">
        <v>95</v>
      </c>
      <c r="N2" s="66" t="s">
        <v>94</v>
      </c>
      <c r="O2" s="66" t="s">
        <v>58</v>
      </c>
      <c r="P2" s="60"/>
    </row>
    <row r="3" spans="2:19" x14ac:dyDescent="0.2">
      <c r="B3" s="68" t="s">
        <v>110</v>
      </c>
      <c r="C3" s="69" t="s">
        <v>17</v>
      </c>
      <c r="D3" s="70">
        <v>41627</v>
      </c>
      <c r="E3" s="81"/>
      <c r="F3" s="82"/>
      <c r="G3" s="81" t="s">
        <v>12</v>
      </c>
      <c r="H3" s="83"/>
      <c r="I3" s="84" t="s">
        <v>12</v>
      </c>
      <c r="J3" s="81"/>
      <c r="K3" s="85"/>
      <c r="L3" s="81"/>
      <c r="M3" s="83"/>
      <c r="N3" s="86"/>
      <c r="O3" s="81"/>
      <c r="P3" s="22"/>
    </row>
    <row r="4" spans="2:19" x14ac:dyDescent="0.2">
      <c r="B4" s="71" t="s">
        <v>110</v>
      </c>
      <c r="C4" s="72" t="s">
        <v>18</v>
      </c>
      <c r="D4" s="73">
        <v>41628</v>
      </c>
      <c r="E4" s="87"/>
      <c r="F4" s="88"/>
      <c r="G4" s="89" t="s">
        <v>12</v>
      </c>
      <c r="H4" s="90"/>
      <c r="I4" s="91" t="s">
        <v>12</v>
      </c>
      <c r="J4" s="90"/>
      <c r="K4" s="88" t="s">
        <v>12</v>
      </c>
      <c r="L4" s="92"/>
      <c r="M4" s="90"/>
      <c r="N4" s="91"/>
      <c r="O4" s="89" t="s">
        <v>12</v>
      </c>
      <c r="P4" s="22"/>
    </row>
    <row r="5" spans="2:19" ht="15" x14ac:dyDescent="0.25">
      <c r="B5" s="68" t="s">
        <v>110</v>
      </c>
      <c r="C5" s="69" t="s">
        <v>20</v>
      </c>
      <c r="D5" s="70">
        <v>41629</v>
      </c>
      <c r="E5" s="93"/>
      <c r="F5" s="149" t="s">
        <v>12</v>
      </c>
      <c r="G5" s="94" t="s">
        <v>12</v>
      </c>
      <c r="H5" s="95"/>
      <c r="I5" s="96" t="s">
        <v>12</v>
      </c>
      <c r="J5" s="95" t="s">
        <v>12</v>
      </c>
      <c r="K5" s="93" t="s">
        <v>12</v>
      </c>
      <c r="L5" s="97"/>
      <c r="M5" s="95"/>
      <c r="N5" s="96"/>
      <c r="O5" s="94"/>
      <c r="P5" s="61"/>
    </row>
    <row r="6" spans="2:19" ht="15" x14ac:dyDescent="0.25">
      <c r="B6" s="74" t="s">
        <v>110</v>
      </c>
      <c r="C6" s="75" t="s">
        <v>19</v>
      </c>
      <c r="D6" s="73">
        <v>41630</v>
      </c>
      <c r="E6" s="98"/>
      <c r="F6" s="150" t="s">
        <v>12</v>
      </c>
      <c r="G6" s="99"/>
      <c r="H6" s="100"/>
      <c r="I6" s="101"/>
      <c r="J6" s="100"/>
      <c r="K6" s="98"/>
      <c r="L6" s="99"/>
      <c r="M6" s="100"/>
      <c r="N6" s="101"/>
      <c r="O6" s="99"/>
      <c r="P6" s="61"/>
    </row>
    <row r="7" spans="2:19" x14ac:dyDescent="0.2">
      <c r="B7" s="68" t="s">
        <v>110</v>
      </c>
      <c r="C7" s="69" t="s">
        <v>15</v>
      </c>
      <c r="D7" s="69">
        <v>41631</v>
      </c>
      <c r="E7" s="88" t="s">
        <v>12</v>
      </c>
      <c r="F7" s="88" t="s">
        <v>12</v>
      </c>
      <c r="G7" s="89" t="s">
        <v>12</v>
      </c>
      <c r="H7" s="83" t="s">
        <v>12</v>
      </c>
      <c r="I7" s="86" t="s">
        <v>12</v>
      </c>
      <c r="J7" s="83" t="s">
        <v>12</v>
      </c>
      <c r="K7" s="85" t="s">
        <v>12</v>
      </c>
      <c r="L7" s="81"/>
      <c r="M7" s="83"/>
      <c r="N7" s="86"/>
      <c r="O7" s="81" t="s">
        <v>12</v>
      </c>
      <c r="P7" s="22"/>
    </row>
    <row r="8" spans="2:19" x14ac:dyDescent="0.2">
      <c r="B8" s="71" t="s">
        <v>110</v>
      </c>
      <c r="C8" s="72" t="s">
        <v>16</v>
      </c>
      <c r="D8" s="72">
        <v>41632</v>
      </c>
      <c r="E8" s="88" t="s">
        <v>12</v>
      </c>
      <c r="F8" s="88"/>
      <c r="G8" s="89"/>
      <c r="H8" s="90"/>
      <c r="I8" s="91"/>
      <c r="J8" s="90"/>
      <c r="K8" s="88"/>
      <c r="L8" s="89"/>
      <c r="M8" s="90"/>
      <c r="N8" s="91"/>
      <c r="O8" s="89"/>
      <c r="P8" s="22"/>
    </row>
    <row r="9" spans="2:19" x14ac:dyDescent="0.2">
      <c r="B9" s="71" t="s">
        <v>110</v>
      </c>
      <c r="C9" s="72" t="s">
        <v>21</v>
      </c>
      <c r="D9" s="72">
        <v>41633</v>
      </c>
      <c r="E9" s="88"/>
      <c r="F9" s="89"/>
      <c r="G9" s="89"/>
      <c r="H9" s="90"/>
      <c r="I9" s="91"/>
      <c r="J9" s="90"/>
      <c r="K9" s="88"/>
      <c r="L9" s="89"/>
      <c r="M9" s="90"/>
      <c r="N9" s="91"/>
      <c r="O9" s="89"/>
      <c r="P9" s="22"/>
    </row>
    <row r="10" spans="2:19" x14ac:dyDescent="0.2">
      <c r="B10" s="71" t="s">
        <v>110</v>
      </c>
      <c r="C10" s="72" t="s">
        <v>17</v>
      </c>
      <c r="D10" s="72">
        <v>41634</v>
      </c>
      <c r="E10" s="88" t="s">
        <v>12</v>
      </c>
      <c r="F10" s="89" t="s">
        <v>12</v>
      </c>
      <c r="G10" s="89" t="s">
        <v>12</v>
      </c>
      <c r="H10" s="90" t="s">
        <v>12</v>
      </c>
      <c r="I10" s="91" t="s">
        <v>12</v>
      </c>
      <c r="J10" s="90" t="s">
        <v>12</v>
      </c>
      <c r="K10" s="88" t="s">
        <v>12</v>
      </c>
      <c r="L10" s="89"/>
      <c r="M10" s="90"/>
      <c r="N10" s="91"/>
      <c r="O10" s="89" t="s">
        <v>12</v>
      </c>
      <c r="P10" s="22"/>
    </row>
    <row r="11" spans="2:19" x14ac:dyDescent="0.2">
      <c r="B11" s="71" t="s">
        <v>110</v>
      </c>
      <c r="C11" s="72" t="s">
        <v>18</v>
      </c>
      <c r="D11" s="72">
        <v>41635</v>
      </c>
      <c r="E11" s="89" t="s">
        <v>12</v>
      </c>
      <c r="F11" s="88" t="s">
        <v>12</v>
      </c>
      <c r="G11" s="89" t="s">
        <v>12</v>
      </c>
      <c r="H11" s="88" t="s">
        <v>12</v>
      </c>
      <c r="I11" s="91" t="s">
        <v>12</v>
      </c>
      <c r="J11" s="103" t="s">
        <v>12</v>
      </c>
      <c r="K11" s="88" t="s">
        <v>12</v>
      </c>
      <c r="L11" s="91" t="s">
        <v>12</v>
      </c>
      <c r="M11" s="103"/>
      <c r="N11" s="91"/>
      <c r="O11" s="89" t="s">
        <v>12</v>
      </c>
      <c r="P11" s="22"/>
    </row>
    <row r="12" spans="2:19" ht="15" x14ac:dyDescent="0.25">
      <c r="B12" s="68" t="s">
        <v>110</v>
      </c>
      <c r="C12" s="69" t="s">
        <v>20</v>
      </c>
      <c r="D12" s="69">
        <v>41636</v>
      </c>
      <c r="E12" s="145"/>
      <c r="F12" s="145" t="s">
        <v>12</v>
      </c>
      <c r="G12" s="94" t="s">
        <v>12</v>
      </c>
      <c r="H12" s="95"/>
      <c r="I12" s="96"/>
      <c r="J12" s="95"/>
      <c r="K12" s="93"/>
      <c r="L12" s="96"/>
      <c r="M12" s="95"/>
      <c r="N12" s="96"/>
      <c r="O12" s="94"/>
      <c r="P12" s="61"/>
    </row>
    <row r="13" spans="2:19" ht="15" x14ac:dyDescent="0.25">
      <c r="B13" s="74" t="s">
        <v>110</v>
      </c>
      <c r="C13" s="75" t="s">
        <v>19</v>
      </c>
      <c r="D13" s="75">
        <v>41637</v>
      </c>
      <c r="E13" s="146"/>
      <c r="F13" s="98"/>
      <c r="G13" s="99"/>
      <c r="H13" s="100"/>
      <c r="I13" s="101"/>
      <c r="J13" s="100"/>
      <c r="K13" s="98"/>
      <c r="L13" s="101"/>
      <c r="M13" s="100"/>
      <c r="N13" s="101"/>
      <c r="O13" s="99"/>
      <c r="P13" s="61"/>
    </row>
    <row r="14" spans="2:19" x14ac:dyDescent="0.2">
      <c r="B14" s="68" t="s">
        <v>110</v>
      </c>
      <c r="C14" s="69" t="s">
        <v>15</v>
      </c>
      <c r="D14" s="69">
        <v>41638</v>
      </c>
      <c r="E14" s="89" t="s">
        <v>12</v>
      </c>
      <c r="F14" s="102"/>
      <c r="G14" s="102"/>
      <c r="H14" s="88" t="s">
        <v>12</v>
      </c>
      <c r="I14" s="91" t="s">
        <v>12</v>
      </c>
      <c r="J14" s="103" t="s">
        <v>12</v>
      </c>
      <c r="K14" s="88" t="s">
        <v>12</v>
      </c>
      <c r="L14" s="91" t="s">
        <v>12</v>
      </c>
      <c r="M14" s="103"/>
      <c r="N14" s="91"/>
      <c r="O14" s="81" t="s">
        <v>12</v>
      </c>
      <c r="P14" s="22"/>
      <c r="R14"/>
      <c r="S14"/>
    </row>
    <row r="15" spans="2:19" x14ac:dyDescent="0.2">
      <c r="B15" s="71" t="s">
        <v>110</v>
      </c>
      <c r="C15" s="72" t="s">
        <v>16</v>
      </c>
      <c r="D15" s="72">
        <v>41639</v>
      </c>
      <c r="E15" s="88" t="s">
        <v>12</v>
      </c>
      <c r="F15" s="102"/>
      <c r="G15" s="89"/>
      <c r="H15" s="88"/>
      <c r="I15" s="91"/>
      <c r="J15" s="103"/>
      <c r="K15" s="88"/>
      <c r="L15" s="91"/>
      <c r="M15" s="103"/>
      <c r="N15" s="91"/>
      <c r="O15" s="89"/>
      <c r="P15" s="22"/>
      <c r="R15"/>
      <c r="S15"/>
    </row>
    <row r="16" spans="2:19" x14ac:dyDescent="0.2">
      <c r="B16" s="71" t="s">
        <v>110</v>
      </c>
      <c r="C16" s="72" t="s">
        <v>21</v>
      </c>
      <c r="D16" s="72">
        <v>41640</v>
      </c>
      <c r="E16" s="89"/>
      <c r="F16" s="89"/>
      <c r="G16" s="89"/>
      <c r="H16" s="88"/>
      <c r="I16" s="91"/>
      <c r="J16" s="103"/>
      <c r="K16" s="88"/>
      <c r="L16" s="91"/>
      <c r="M16" s="103"/>
      <c r="N16" s="91"/>
      <c r="O16" s="89"/>
      <c r="P16" s="22"/>
      <c r="R16"/>
      <c r="S16"/>
    </row>
    <row r="17" spans="2:19" x14ac:dyDescent="0.2">
      <c r="B17" s="71" t="s">
        <v>110</v>
      </c>
      <c r="C17" s="72" t="s">
        <v>17</v>
      </c>
      <c r="D17" s="72">
        <v>41641</v>
      </c>
      <c r="E17" s="88"/>
      <c r="F17" s="88" t="s">
        <v>12</v>
      </c>
      <c r="G17" s="89" t="s">
        <v>12</v>
      </c>
      <c r="H17" s="90" t="s">
        <v>12</v>
      </c>
      <c r="I17" s="91" t="s">
        <v>12</v>
      </c>
      <c r="J17" s="90" t="s">
        <v>12</v>
      </c>
      <c r="K17" s="88" t="s">
        <v>12</v>
      </c>
      <c r="L17" s="91" t="s">
        <v>12</v>
      </c>
      <c r="M17" s="90"/>
      <c r="N17" s="91"/>
      <c r="O17" s="89" t="s">
        <v>12</v>
      </c>
      <c r="P17" s="22"/>
      <c r="R17"/>
      <c r="S17"/>
    </row>
    <row r="18" spans="2:19" x14ac:dyDescent="0.2">
      <c r="B18" s="71" t="s">
        <v>110</v>
      </c>
      <c r="C18" s="72" t="s">
        <v>18</v>
      </c>
      <c r="D18" s="72">
        <v>41642</v>
      </c>
      <c r="E18" s="88" t="s">
        <v>12</v>
      </c>
      <c r="F18" s="102" t="s">
        <v>13</v>
      </c>
      <c r="G18" s="89" t="s">
        <v>12</v>
      </c>
      <c r="H18" s="88" t="s">
        <v>12</v>
      </c>
      <c r="I18" s="91" t="s">
        <v>12</v>
      </c>
      <c r="J18" s="103" t="s">
        <v>12</v>
      </c>
      <c r="K18" s="88" t="s">
        <v>12</v>
      </c>
      <c r="L18" s="91" t="s">
        <v>12</v>
      </c>
      <c r="M18" s="103"/>
      <c r="N18" s="91"/>
      <c r="O18" s="89" t="s">
        <v>12</v>
      </c>
      <c r="P18" s="22"/>
    </row>
    <row r="19" spans="2:19" ht="15" x14ac:dyDescent="0.25">
      <c r="B19" s="76" t="s">
        <v>110</v>
      </c>
      <c r="C19" s="77" t="s">
        <v>20</v>
      </c>
      <c r="D19" s="77">
        <v>41643</v>
      </c>
      <c r="E19" s="147"/>
      <c r="F19" s="104" t="s">
        <v>12</v>
      </c>
      <c r="G19" s="105"/>
      <c r="H19" s="106"/>
      <c r="I19" s="107"/>
      <c r="J19" s="106"/>
      <c r="K19" s="104"/>
      <c r="L19" s="107"/>
      <c r="M19" s="106"/>
      <c r="N19" s="107"/>
      <c r="O19" s="105"/>
      <c r="P19" s="61"/>
    </row>
    <row r="20" spans="2:19" ht="15" x14ac:dyDescent="0.25">
      <c r="B20" s="78" t="s">
        <v>110</v>
      </c>
      <c r="C20" s="79" t="s">
        <v>19</v>
      </c>
      <c r="D20" s="79">
        <v>41644</v>
      </c>
      <c r="E20" s="148"/>
      <c r="F20" s="108"/>
      <c r="G20" s="109"/>
      <c r="H20" s="110"/>
      <c r="I20" s="111"/>
      <c r="J20" s="110"/>
      <c r="K20" s="108"/>
      <c r="L20" s="111"/>
      <c r="M20" s="110"/>
      <c r="N20" s="111"/>
      <c r="O20" s="109"/>
      <c r="P20" s="61"/>
    </row>
    <row r="21" spans="2:19" x14ac:dyDescent="0.2">
      <c r="B21" s="71" t="s">
        <v>110</v>
      </c>
      <c r="C21" s="72" t="s">
        <v>15</v>
      </c>
      <c r="D21" s="72">
        <v>41645</v>
      </c>
      <c r="E21" s="89" t="s">
        <v>12</v>
      </c>
      <c r="F21" s="112"/>
      <c r="G21" s="89" t="s">
        <v>12</v>
      </c>
      <c r="H21" s="88" t="s">
        <v>12</v>
      </c>
      <c r="I21" s="91" t="s">
        <v>12</v>
      </c>
      <c r="J21" s="103" t="s">
        <v>12</v>
      </c>
      <c r="K21" s="88" t="s">
        <v>12</v>
      </c>
      <c r="L21" s="91" t="s">
        <v>12</v>
      </c>
      <c r="M21" s="103"/>
      <c r="N21" s="91"/>
      <c r="O21" s="89" t="s">
        <v>12</v>
      </c>
      <c r="P21" s="22"/>
    </row>
    <row r="22" spans="2:19" x14ac:dyDescent="0.2">
      <c r="B22" s="71" t="s">
        <v>110</v>
      </c>
      <c r="C22" s="72" t="s">
        <v>16</v>
      </c>
      <c r="D22" s="72">
        <v>41646</v>
      </c>
      <c r="E22" s="89" t="s">
        <v>12</v>
      </c>
      <c r="F22" s="89" t="s">
        <v>12</v>
      </c>
      <c r="G22" s="89" t="s">
        <v>12</v>
      </c>
      <c r="H22" s="88" t="s">
        <v>12</v>
      </c>
      <c r="I22" s="91" t="s">
        <v>12</v>
      </c>
      <c r="J22" s="103" t="s">
        <v>12</v>
      </c>
      <c r="K22" s="88" t="s">
        <v>12</v>
      </c>
      <c r="L22" s="91" t="s">
        <v>12</v>
      </c>
      <c r="M22" s="103"/>
      <c r="N22" s="91"/>
      <c r="O22" s="89" t="s">
        <v>12</v>
      </c>
      <c r="P22" s="62"/>
    </row>
    <row r="23" spans="2:19" x14ac:dyDescent="0.2">
      <c r="B23" s="71" t="s">
        <v>110</v>
      </c>
      <c r="C23" s="72" t="s">
        <v>21</v>
      </c>
      <c r="D23" s="72">
        <v>41647</v>
      </c>
      <c r="E23" s="89" t="s">
        <v>12</v>
      </c>
      <c r="F23" s="89" t="s">
        <v>12</v>
      </c>
      <c r="G23" s="89" t="s">
        <v>12</v>
      </c>
      <c r="H23" s="90" t="s">
        <v>12</v>
      </c>
      <c r="I23" s="91"/>
      <c r="J23" s="103"/>
      <c r="K23" s="88"/>
      <c r="L23" s="89"/>
      <c r="M23" s="90"/>
      <c r="N23" s="91"/>
      <c r="O23" s="89" t="s">
        <v>12</v>
      </c>
      <c r="P23" s="22"/>
    </row>
    <row r="24" spans="2:19" x14ac:dyDescent="0.2">
      <c r="B24" s="71" t="s">
        <v>110</v>
      </c>
      <c r="C24" s="72" t="s">
        <v>17</v>
      </c>
      <c r="D24" s="72">
        <v>41648</v>
      </c>
      <c r="E24" s="89" t="s">
        <v>12</v>
      </c>
      <c r="F24" s="89" t="s">
        <v>13</v>
      </c>
      <c r="G24" s="89" t="s">
        <v>12</v>
      </c>
      <c r="H24" s="90" t="s">
        <v>12</v>
      </c>
      <c r="I24" s="91" t="s">
        <v>12</v>
      </c>
      <c r="J24" s="90"/>
      <c r="K24" s="88"/>
      <c r="L24" s="89"/>
      <c r="M24" s="90"/>
      <c r="N24" s="91"/>
      <c r="O24" s="89" t="s">
        <v>12</v>
      </c>
      <c r="P24" s="22"/>
    </row>
    <row r="25" spans="2:19" x14ac:dyDescent="0.2">
      <c r="B25" s="71" t="s">
        <v>110</v>
      </c>
      <c r="C25" s="72" t="s">
        <v>18</v>
      </c>
      <c r="D25" s="72">
        <v>41649</v>
      </c>
      <c r="E25" s="89" t="s">
        <v>12</v>
      </c>
      <c r="F25" s="89" t="s">
        <v>12</v>
      </c>
      <c r="G25" s="89" t="s">
        <v>12</v>
      </c>
      <c r="H25" s="90"/>
      <c r="I25" s="91" t="s">
        <v>12</v>
      </c>
      <c r="J25" s="90" t="s">
        <v>12</v>
      </c>
      <c r="K25" s="88"/>
      <c r="L25" s="89"/>
      <c r="M25" s="90"/>
      <c r="N25" s="91"/>
      <c r="O25" s="89" t="s">
        <v>12</v>
      </c>
      <c r="P25" s="22"/>
    </row>
    <row r="26" spans="2:19" ht="15" x14ac:dyDescent="0.25">
      <c r="B26" s="68" t="s">
        <v>110</v>
      </c>
      <c r="C26" s="69" t="s">
        <v>20</v>
      </c>
      <c r="D26" s="69">
        <v>41650</v>
      </c>
      <c r="E26" s="93"/>
      <c r="F26" s="113" t="s">
        <v>13</v>
      </c>
      <c r="G26" s="94"/>
      <c r="H26" s="95"/>
      <c r="I26" s="96"/>
      <c r="J26" s="95"/>
      <c r="K26" s="93"/>
      <c r="L26" s="94"/>
      <c r="M26" s="95"/>
      <c r="N26" s="96"/>
      <c r="O26" s="94"/>
      <c r="P26" s="61"/>
    </row>
    <row r="27" spans="2:19" ht="15" x14ac:dyDescent="0.25">
      <c r="B27" s="74" t="s">
        <v>110</v>
      </c>
      <c r="C27" s="75" t="s">
        <v>19</v>
      </c>
      <c r="D27" s="75">
        <v>41651</v>
      </c>
      <c r="E27" s="98"/>
      <c r="F27" s="98"/>
      <c r="G27" s="99"/>
      <c r="H27" s="100"/>
      <c r="I27" s="101"/>
      <c r="J27" s="100"/>
      <c r="K27" s="98"/>
      <c r="L27" s="99"/>
      <c r="M27" s="100"/>
      <c r="N27" s="101"/>
      <c r="O27" s="99"/>
      <c r="P27" s="61"/>
    </row>
    <row r="28" spans="2:19" x14ac:dyDescent="0.2">
      <c r="B28" s="68" t="s">
        <v>110</v>
      </c>
      <c r="C28" s="69" t="s">
        <v>15</v>
      </c>
      <c r="D28" s="69">
        <v>41652</v>
      </c>
      <c r="E28" s="85"/>
      <c r="F28" s="85"/>
      <c r="G28" s="81"/>
      <c r="H28" s="83"/>
      <c r="I28" s="86"/>
      <c r="J28" s="83"/>
      <c r="K28" s="85"/>
      <c r="L28" s="89"/>
      <c r="M28" s="90"/>
      <c r="N28" s="91"/>
      <c r="O28" s="89"/>
      <c r="P28" s="22"/>
    </row>
    <row r="29" spans="2:19" x14ac:dyDescent="0.2">
      <c r="B29" s="71" t="s">
        <v>110</v>
      </c>
      <c r="C29" s="72" t="s">
        <v>16</v>
      </c>
      <c r="D29" s="72">
        <v>41653</v>
      </c>
      <c r="E29" s="88"/>
      <c r="F29" s="88"/>
      <c r="G29" s="89"/>
      <c r="H29" s="90"/>
      <c r="I29" s="91"/>
      <c r="J29" s="90"/>
      <c r="K29" s="88"/>
      <c r="L29" s="89"/>
      <c r="M29" s="90"/>
      <c r="N29" s="91"/>
      <c r="O29" s="89"/>
      <c r="P29" s="22"/>
    </row>
    <row r="30" spans="2:19" x14ac:dyDescent="0.2">
      <c r="B30" s="71" t="s">
        <v>110</v>
      </c>
      <c r="C30" s="72" t="s">
        <v>21</v>
      </c>
      <c r="D30" s="72">
        <v>41654</v>
      </c>
      <c r="E30" s="88"/>
      <c r="F30" s="88"/>
      <c r="G30" s="89"/>
      <c r="H30" s="90"/>
      <c r="I30" s="91"/>
      <c r="J30" s="90"/>
      <c r="K30" s="88"/>
      <c r="L30" s="89"/>
      <c r="M30" s="90"/>
      <c r="N30" s="91"/>
      <c r="O30" s="89"/>
      <c r="P30" s="22"/>
    </row>
    <row r="31" spans="2:19" x14ac:dyDescent="0.2">
      <c r="B31" s="71" t="s">
        <v>110</v>
      </c>
      <c r="C31" s="72" t="s">
        <v>17</v>
      </c>
      <c r="D31" s="72">
        <v>41655</v>
      </c>
      <c r="E31" s="88"/>
      <c r="F31" s="88"/>
      <c r="G31" s="89"/>
      <c r="H31" s="90"/>
      <c r="I31" s="91"/>
      <c r="J31" s="90"/>
      <c r="K31" s="88"/>
      <c r="L31" s="89"/>
      <c r="M31" s="90"/>
      <c r="N31" s="91"/>
      <c r="O31" s="89"/>
      <c r="P31" s="22"/>
    </row>
    <row r="32" spans="2:19" x14ac:dyDescent="0.2">
      <c r="B32" s="71" t="s">
        <v>110</v>
      </c>
      <c r="C32" s="72" t="s">
        <v>18</v>
      </c>
      <c r="D32" s="72">
        <v>41656</v>
      </c>
      <c r="E32" s="88"/>
      <c r="F32" s="88"/>
      <c r="G32" s="89"/>
      <c r="H32" s="90"/>
      <c r="I32" s="91"/>
      <c r="J32" s="90"/>
      <c r="K32" s="88"/>
      <c r="L32" s="89"/>
      <c r="M32" s="90"/>
      <c r="N32" s="91"/>
      <c r="O32" s="89"/>
      <c r="P32" s="22"/>
    </row>
    <row r="33" spans="2:16" ht="15" x14ac:dyDescent="0.25">
      <c r="B33" s="68" t="s">
        <v>110</v>
      </c>
      <c r="C33" s="69" t="s">
        <v>62</v>
      </c>
      <c r="D33" s="69">
        <v>41657</v>
      </c>
      <c r="E33" s="93"/>
      <c r="F33" s="93"/>
      <c r="G33" s="94"/>
      <c r="H33" s="95"/>
      <c r="I33" s="96"/>
      <c r="J33" s="95"/>
      <c r="K33" s="93"/>
      <c r="L33" s="94"/>
      <c r="M33" s="95"/>
      <c r="N33" s="96"/>
      <c r="O33" s="94"/>
      <c r="P33" s="61"/>
    </row>
    <row r="34" spans="2:16" ht="15" x14ac:dyDescent="0.25">
      <c r="B34" s="74" t="s">
        <v>110</v>
      </c>
      <c r="C34" s="75" t="s">
        <v>19</v>
      </c>
      <c r="D34" s="75">
        <v>41658</v>
      </c>
      <c r="E34" s="98"/>
      <c r="F34" s="98"/>
      <c r="G34" s="99"/>
      <c r="H34" s="100"/>
      <c r="I34" s="101"/>
      <c r="J34" s="100"/>
      <c r="K34" s="98"/>
      <c r="L34" s="99"/>
      <c r="M34" s="100"/>
      <c r="N34" s="101"/>
      <c r="O34" s="99"/>
      <c r="P34" s="61"/>
    </row>
    <row r="35" spans="2:16" x14ac:dyDescent="0.2">
      <c r="B35" s="68" t="s">
        <v>110</v>
      </c>
      <c r="C35" s="69" t="s">
        <v>15</v>
      </c>
      <c r="D35" s="69">
        <v>41659</v>
      </c>
      <c r="E35" s="85"/>
      <c r="F35" s="85"/>
      <c r="G35" s="81"/>
      <c r="H35" s="83"/>
      <c r="I35" s="86"/>
      <c r="J35" s="83"/>
      <c r="K35" s="85"/>
      <c r="L35" s="89"/>
      <c r="M35" s="90"/>
      <c r="N35" s="86"/>
      <c r="O35" s="89"/>
      <c r="P35" s="22"/>
    </row>
    <row r="36" spans="2:16" x14ac:dyDescent="0.2">
      <c r="B36" s="71" t="s">
        <v>110</v>
      </c>
      <c r="C36" s="72" t="s">
        <v>16</v>
      </c>
      <c r="D36" s="72">
        <v>41660</v>
      </c>
      <c r="E36" s="88"/>
      <c r="F36" s="88"/>
      <c r="G36" s="89"/>
      <c r="H36" s="90"/>
      <c r="I36" s="91"/>
      <c r="J36" s="90"/>
      <c r="K36" s="88"/>
      <c r="L36" s="89"/>
      <c r="M36" s="90"/>
      <c r="N36" s="91"/>
      <c r="O36" s="89"/>
      <c r="P36" s="22"/>
    </row>
    <row r="37" spans="2:16" x14ac:dyDescent="0.2">
      <c r="B37" s="71" t="s">
        <v>110</v>
      </c>
      <c r="C37" s="72" t="s">
        <v>63</v>
      </c>
      <c r="D37" s="72">
        <v>41661</v>
      </c>
      <c r="E37" s="88"/>
      <c r="F37" s="88"/>
      <c r="G37" s="89"/>
      <c r="H37" s="90"/>
      <c r="I37" s="91"/>
      <c r="J37" s="90"/>
      <c r="K37" s="88"/>
      <c r="L37" s="89"/>
      <c r="M37" s="90"/>
      <c r="N37" s="91"/>
      <c r="O37" s="112"/>
      <c r="P37" s="22"/>
    </row>
    <row r="38" spans="2:16" x14ac:dyDescent="0.2">
      <c r="B38" s="71" t="s">
        <v>110</v>
      </c>
      <c r="C38" s="72" t="s">
        <v>17</v>
      </c>
      <c r="D38" s="72">
        <v>41662</v>
      </c>
      <c r="E38" s="88"/>
      <c r="F38" s="88"/>
      <c r="G38" s="89"/>
      <c r="H38" s="90"/>
      <c r="I38" s="91"/>
      <c r="J38" s="90"/>
      <c r="K38" s="88"/>
      <c r="L38" s="89"/>
      <c r="M38" s="90"/>
      <c r="N38" s="91"/>
      <c r="O38" s="89"/>
      <c r="P38" s="22"/>
    </row>
    <row r="39" spans="2:16" x14ac:dyDescent="0.2">
      <c r="B39" s="71" t="s">
        <v>110</v>
      </c>
      <c r="C39" s="72" t="s">
        <v>18</v>
      </c>
      <c r="D39" s="72">
        <v>41663</v>
      </c>
      <c r="E39" s="88"/>
      <c r="F39" s="88"/>
      <c r="G39" s="89"/>
      <c r="H39" s="90"/>
      <c r="I39" s="91"/>
      <c r="J39" s="90"/>
      <c r="K39" s="88"/>
      <c r="L39" s="89"/>
      <c r="M39" s="90"/>
      <c r="N39" s="91"/>
      <c r="O39" s="89"/>
      <c r="P39" s="22"/>
    </row>
    <row r="40" spans="2:16" ht="15" x14ac:dyDescent="0.25">
      <c r="B40" s="68" t="s">
        <v>110</v>
      </c>
      <c r="C40" s="69" t="s">
        <v>62</v>
      </c>
      <c r="D40" s="69">
        <v>41664</v>
      </c>
      <c r="E40" s="114"/>
      <c r="F40" s="114"/>
      <c r="G40" s="115"/>
      <c r="H40" s="116"/>
      <c r="I40" s="117"/>
      <c r="J40" s="116"/>
      <c r="K40" s="114"/>
      <c r="L40" s="115"/>
      <c r="M40" s="116"/>
      <c r="N40" s="117"/>
      <c r="O40" s="115"/>
      <c r="P40" s="63"/>
    </row>
    <row r="41" spans="2:16" ht="15" x14ac:dyDescent="0.25">
      <c r="B41" s="74" t="s">
        <v>110</v>
      </c>
      <c r="C41" s="75" t="s">
        <v>19</v>
      </c>
      <c r="D41" s="75">
        <v>41665</v>
      </c>
      <c r="E41" s="118"/>
      <c r="F41" s="118"/>
      <c r="G41" s="119"/>
      <c r="H41" s="120"/>
      <c r="I41" s="121"/>
      <c r="J41" s="120"/>
      <c r="K41" s="118"/>
      <c r="L41" s="119"/>
      <c r="M41" s="120"/>
      <c r="N41" s="121"/>
      <c r="O41" s="119"/>
      <c r="P41" s="63"/>
    </row>
    <row r="42" spans="2:16" x14ac:dyDescent="0.2">
      <c r="B42" s="68" t="s">
        <v>110</v>
      </c>
      <c r="C42" s="69" t="s">
        <v>15</v>
      </c>
      <c r="D42" s="69">
        <v>41666</v>
      </c>
      <c r="E42" s="122"/>
      <c r="F42" s="122"/>
      <c r="G42" s="123"/>
      <c r="H42" s="124"/>
      <c r="I42" s="125"/>
      <c r="J42" s="124"/>
      <c r="K42" s="122"/>
      <c r="L42" s="126"/>
      <c r="M42" s="127"/>
      <c r="N42" s="125"/>
      <c r="O42" s="112"/>
      <c r="P42" s="22"/>
    </row>
    <row r="43" spans="2:16" x14ac:dyDescent="0.2">
      <c r="B43" s="71" t="s">
        <v>110</v>
      </c>
      <c r="C43" s="72" t="s">
        <v>16</v>
      </c>
      <c r="D43" s="72">
        <v>41667</v>
      </c>
      <c r="E43" s="128"/>
      <c r="F43" s="128"/>
      <c r="G43" s="126"/>
      <c r="H43" s="127"/>
      <c r="I43" s="129"/>
      <c r="J43" s="127"/>
      <c r="K43" s="128"/>
      <c r="L43" s="126"/>
      <c r="M43" s="127"/>
      <c r="N43" s="129"/>
      <c r="O43" s="89"/>
      <c r="P43" s="22"/>
    </row>
    <row r="44" spans="2:16" x14ac:dyDescent="0.2">
      <c r="B44" s="71" t="s">
        <v>110</v>
      </c>
      <c r="C44" s="72" t="s">
        <v>63</v>
      </c>
      <c r="D44" s="72">
        <v>41668</v>
      </c>
      <c r="E44" s="128"/>
      <c r="F44" s="128"/>
      <c r="G44" s="126"/>
      <c r="H44" s="127"/>
      <c r="I44" s="129"/>
      <c r="J44" s="127"/>
      <c r="K44" s="128"/>
      <c r="L44" s="126"/>
      <c r="M44" s="127"/>
      <c r="N44" s="129"/>
      <c r="O44" s="112"/>
      <c r="P44" s="22"/>
    </row>
    <row r="45" spans="2:16" x14ac:dyDescent="0.2">
      <c r="B45" s="71" t="s">
        <v>110</v>
      </c>
      <c r="C45" s="72" t="s">
        <v>17</v>
      </c>
      <c r="D45" s="72">
        <v>41669</v>
      </c>
      <c r="E45" s="128"/>
      <c r="F45" s="128"/>
      <c r="G45" s="126"/>
      <c r="H45" s="127"/>
      <c r="I45" s="129"/>
      <c r="J45" s="127"/>
      <c r="K45" s="128"/>
      <c r="L45" s="126"/>
      <c r="M45" s="127"/>
      <c r="N45" s="129"/>
      <c r="O45" s="89"/>
      <c r="P45" s="22"/>
    </row>
    <row r="46" spans="2:16" x14ac:dyDescent="0.2">
      <c r="B46" s="78" t="s">
        <v>110</v>
      </c>
      <c r="C46" s="80" t="s">
        <v>18</v>
      </c>
      <c r="D46" s="80">
        <v>41670</v>
      </c>
      <c r="E46" s="130"/>
      <c r="F46" s="130"/>
      <c r="G46" s="131"/>
      <c r="H46" s="132"/>
      <c r="I46" s="133"/>
      <c r="J46" s="132"/>
      <c r="K46" s="130"/>
      <c r="L46" s="134"/>
      <c r="M46" s="132"/>
      <c r="N46" s="133"/>
      <c r="O46" s="89"/>
      <c r="P46" s="22"/>
    </row>
    <row r="47" spans="2:16" ht="15" x14ac:dyDescent="0.25">
      <c r="B47" s="68" t="s">
        <v>110</v>
      </c>
      <c r="C47" s="69" t="s">
        <v>62</v>
      </c>
      <c r="D47" s="69">
        <v>41671</v>
      </c>
      <c r="E47" s="114"/>
      <c r="F47" s="114"/>
      <c r="G47" s="115"/>
      <c r="H47" s="116"/>
      <c r="I47" s="117"/>
      <c r="J47" s="116"/>
      <c r="K47" s="114"/>
      <c r="L47" s="115"/>
      <c r="M47" s="116"/>
      <c r="N47" s="117"/>
      <c r="O47" s="115"/>
      <c r="P47" s="63"/>
    </row>
    <row r="48" spans="2:16" ht="15" x14ac:dyDescent="0.25">
      <c r="B48" s="74" t="s">
        <v>110</v>
      </c>
      <c r="C48" s="75" t="s">
        <v>19</v>
      </c>
      <c r="D48" s="75">
        <v>41672</v>
      </c>
      <c r="E48" s="118"/>
      <c r="F48" s="118"/>
      <c r="G48" s="119"/>
      <c r="H48" s="120"/>
      <c r="I48" s="121"/>
      <c r="J48" s="120"/>
      <c r="K48" s="118"/>
      <c r="L48" s="119"/>
      <c r="M48" s="120"/>
      <c r="N48" s="121"/>
      <c r="O48" s="119"/>
      <c r="P48" s="63"/>
    </row>
    <row r="49" spans="2:18" x14ac:dyDescent="0.2">
      <c r="B49" s="68" t="s">
        <v>110</v>
      </c>
      <c r="C49" s="69" t="s">
        <v>15</v>
      </c>
      <c r="D49" s="69">
        <v>41673</v>
      </c>
      <c r="E49" s="122"/>
      <c r="F49" s="122"/>
      <c r="G49" s="123"/>
      <c r="H49" s="124"/>
      <c r="I49" s="125"/>
      <c r="J49" s="124"/>
      <c r="K49" s="122"/>
      <c r="L49" s="126"/>
      <c r="M49" s="127"/>
      <c r="N49" s="125"/>
      <c r="O49" s="89"/>
      <c r="P49" s="22"/>
    </row>
    <row r="50" spans="2:18" x14ac:dyDescent="0.2">
      <c r="B50" s="71" t="s">
        <v>110</v>
      </c>
      <c r="C50" s="72" t="s">
        <v>16</v>
      </c>
      <c r="D50" s="72">
        <v>41674</v>
      </c>
      <c r="E50" s="128"/>
      <c r="F50" s="128"/>
      <c r="G50" s="126"/>
      <c r="H50" s="127"/>
      <c r="I50" s="129"/>
      <c r="J50" s="127"/>
      <c r="K50" s="128"/>
      <c r="L50" s="126"/>
      <c r="M50" s="127"/>
      <c r="N50" s="129"/>
      <c r="O50" s="89"/>
      <c r="P50" s="22"/>
    </row>
    <row r="51" spans="2:18" x14ac:dyDescent="0.2">
      <c r="B51" s="71" t="s">
        <v>110</v>
      </c>
      <c r="C51" s="72" t="s">
        <v>63</v>
      </c>
      <c r="D51" s="72">
        <v>41675</v>
      </c>
      <c r="E51" s="128"/>
      <c r="F51" s="128"/>
      <c r="G51" s="126"/>
      <c r="H51" s="127"/>
      <c r="I51" s="129"/>
      <c r="J51" s="127"/>
      <c r="K51" s="128"/>
      <c r="L51" s="126"/>
      <c r="M51" s="127"/>
      <c r="N51" s="129"/>
      <c r="O51" s="89"/>
      <c r="P51" s="22"/>
    </row>
    <row r="52" spans="2:18" x14ac:dyDescent="0.2">
      <c r="B52" s="71" t="s">
        <v>110</v>
      </c>
      <c r="C52" s="72" t="s">
        <v>17</v>
      </c>
      <c r="D52" s="72">
        <v>41676</v>
      </c>
      <c r="E52" s="128"/>
      <c r="F52" s="128"/>
      <c r="G52" s="126"/>
      <c r="H52" s="127"/>
      <c r="I52" s="129"/>
      <c r="J52" s="127"/>
      <c r="K52" s="128"/>
      <c r="L52" s="126"/>
      <c r="M52" s="127"/>
      <c r="N52" s="129"/>
      <c r="O52" s="89"/>
      <c r="P52" s="22"/>
    </row>
    <row r="53" spans="2:18" x14ac:dyDescent="0.2">
      <c r="B53" s="78" t="s">
        <v>110</v>
      </c>
      <c r="C53" s="80" t="s">
        <v>18</v>
      </c>
      <c r="D53" s="80">
        <v>41677</v>
      </c>
      <c r="E53" s="130"/>
      <c r="F53" s="130"/>
      <c r="G53" s="131"/>
      <c r="H53" s="132"/>
      <c r="I53" s="133"/>
      <c r="J53" s="132"/>
      <c r="K53" s="130"/>
      <c r="L53" s="134"/>
      <c r="M53" s="132"/>
      <c r="N53" s="133"/>
      <c r="O53" s="131"/>
      <c r="P53" s="22"/>
    </row>
    <row r="54" spans="2:18" ht="15" x14ac:dyDescent="0.25">
      <c r="B54" s="68" t="s">
        <v>110</v>
      </c>
      <c r="C54" s="69" t="s">
        <v>62</v>
      </c>
      <c r="D54" s="69">
        <v>41678</v>
      </c>
      <c r="E54" s="114"/>
      <c r="F54" s="114"/>
      <c r="G54" s="115"/>
      <c r="H54" s="116"/>
      <c r="I54" s="117"/>
      <c r="J54" s="116"/>
      <c r="K54" s="114"/>
      <c r="L54" s="115"/>
      <c r="M54" s="116"/>
      <c r="N54" s="117"/>
      <c r="O54" s="115"/>
      <c r="P54" s="63"/>
    </row>
    <row r="55" spans="2:18" ht="15" x14ac:dyDescent="0.25">
      <c r="B55" s="74" t="s">
        <v>110</v>
      </c>
      <c r="C55" s="75" t="s">
        <v>19</v>
      </c>
      <c r="D55" s="75">
        <v>41679</v>
      </c>
      <c r="E55" s="118"/>
      <c r="F55" s="118"/>
      <c r="G55" s="119"/>
      <c r="H55" s="120"/>
      <c r="I55" s="121"/>
      <c r="J55" s="120"/>
      <c r="K55" s="118"/>
      <c r="L55" s="119"/>
      <c r="M55" s="120"/>
      <c r="N55" s="121"/>
      <c r="O55" s="119"/>
      <c r="P55" s="63"/>
    </row>
    <row r="56" spans="2:18" x14ac:dyDescent="0.2">
      <c r="B56" s="68" t="s">
        <v>110</v>
      </c>
      <c r="C56" s="69" t="s">
        <v>15</v>
      </c>
      <c r="D56" s="69">
        <v>41680</v>
      </c>
      <c r="E56" s="122"/>
      <c r="F56" s="122"/>
      <c r="G56" s="123"/>
      <c r="H56" s="124"/>
      <c r="I56" s="125"/>
      <c r="J56" s="124"/>
      <c r="K56" s="122"/>
      <c r="L56" s="126"/>
      <c r="M56" s="127"/>
      <c r="N56" s="125"/>
      <c r="O56" s="89"/>
      <c r="P56" s="22"/>
    </row>
    <row r="57" spans="2:18" x14ac:dyDescent="0.2">
      <c r="B57" s="71" t="s">
        <v>110</v>
      </c>
      <c r="C57" s="72" t="s">
        <v>16</v>
      </c>
      <c r="D57" s="72">
        <v>41681</v>
      </c>
      <c r="E57" s="128"/>
      <c r="F57" s="128"/>
      <c r="G57" s="126"/>
      <c r="H57" s="127"/>
      <c r="I57" s="129"/>
      <c r="J57" s="127"/>
      <c r="K57" s="128"/>
      <c r="L57" s="126"/>
      <c r="M57" s="127"/>
      <c r="N57" s="129"/>
      <c r="O57" s="89"/>
      <c r="P57" s="22"/>
    </row>
    <row r="58" spans="2:18" x14ac:dyDescent="0.2">
      <c r="B58" s="71" t="s">
        <v>110</v>
      </c>
      <c r="C58" s="72" t="s">
        <v>63</v>
      </c>
      <c r="D58" s="72">
        <v>41682</v>
      </c>
      <c r="E58" s="128"/>
      <c r="F58" s="128"/>
      <c r="G58" s="126"/>
      <c r="H58" s="127"/>
      <c r="I58" s="129"/>
      <c r="J58" s="127"/>
      <c r="K58" s="128"/>
      <c r="L58" s="126"/>
      <c r="M58" s="127"/>
      <c r="N58" s="129"/>
      <c r="O58" s="112"/>
      <c r="P58" s="22"/>
    </row>
    <row r="59" spans="2:18" x14ac:dyDescent="0.2">
      <c r="B59" s="71" t="s">
        <v>110</v>
      </c>
      <c r="C59" s="72" t="s">
        <v>17</v>
      </c>
      <c r="D59" s="72">
        <v>41683</v>
      </c>
      <c r="E59" s="128"/>
      <c r="F59" s="128"/>
      <c r="G59" s="126"/>
      <c r="H59" s="127"/>
      <c r="I59" s="129"/>
      <c r="J59" s="127"/>
      <c r="K59" s="128"/>
      <c r="L59" s="126"/>
      <c r="M59" s="127"/>
      <c r="N59" s="129"/>
      <c r="O59" s="89"/>
      <c r="P59" s="22"/>
    </row>
    <row r="60" spans="2:18" x14ac:dyDescent="0.2">
      <c r="B60" s="78" t="s">
        <v>110</v>
      </c>
      <c r="C60" s="80" t="s">
        <v>18</v>
      </c>
      <c r="D60" s="80">
        <v>41684</v>
      </c>
      <c r="E60" s="130"/>
      <c r="F60" s="130"/>
      <c r="G60" s="131"/>
      <c r="H60" s="132"/>
      <c r="I60" s="133"/>
      <c r="J60" s="132"/>
      <c r="K60" s="130"/>
      <c r="L60" s="134"/>
      <c r="M60" s="132"/>
      <c r="N60" s="133"/>
      <c r="O60" s="131"/>
      <c r="P60" s="22"/>
    </row>
    <row r="61" spans="2:18" s="18" customFormat="1" x14ac:dyDescent="0.2">
      <c r="B61" s="139"/>
      <c r="C61" s="140"/>
      <c r="D61" s="140"/>
      <c r="E61" s="141"/>
      <c r="F61" s="141"/>
      <c r="G61" s="142"/>
      <c r="H61" s="143"/>
      <c r="I61" s="143"/>
      <c r="J61" s="143"/>
      <c r="K61" s="141"/>
      <c r="L61" s="144"/>
      <c r="M61" s="143"/>
      <c r="N61" s="143"/>
      <c r="O61" s="142"/>
      <c r="P61" s="22"/>
    </row>
    <row r="62" spans="2:18" s="18" customFormat="1" ht="15" x14ac:dyDescent="0.25">
      <c r="B62" s="21"/>
      <c r="C62" s="20"/>
      <c r="D62" s="20"/>
      <c r="E62" s="66" t="str">
        <f>E$2</f>
        <v>PERU</v>
      </c>
      <c r="F62" s="66" t="str">
        <f t="shared" ref="F62:O62" si="0">F$2</f>
        <v>COLOMBIA</v>
      </c>
      <c r="G62" s="66" t="str">
        <f t="shared" si="0"/>
        <v>ECUADOR</v>
      </c>
      <c r="H62" s="66" t="str">
        <f t="shared" si="0"/>
        <v>CHILE</v>
      </c>
      <c r="I62" s="66" t="str">
        <f t="shared" si="0"/>
        <v>COSTA RICA</v>
      </c>
      <c r="J62" s="66" t="str">
        <f t="shared" si="0"/>
        <v>GUATEMALA</v>
      </c>
      <c r="K62" s="66" t="str">
        <f t="shared" si="0"/>
        <v>SALVADOR</v>
      </c>
      <c r="L62" s="66" t="str">
        <f t="shared" si="0"/>
        <v>PANAMA</v>
      </c>
      <c r="M62" s="66" t="str">
        <f t="shared" si="0"/>
        <v>DOMINICANA</v>
      </c>
      <c r="N62" s="66" t="str">
        <f t="shared" si="0"/>
        <v>PUERTO RICO</v>
      </c>
      <c r="O62" s="66" t="str">
        <f t="shared" si="0"/>
        <v>VENEZUELA</v>
      </c>
      <c r="P62" s="22"/>
    </row>
    <row r="63" spans="2:18" ht="15.75" thickBot="1" x14ac:dyDescent="0.3">
      <c r="B63" s="160" t="s">
        <v>74</v>
      </c>
      <c r="C63" s="160"/>
      <c r="D63" s="161"/>
      <c r="E63" s="28">
        <f>COUNTIF(E3:E60,"&lt;&gt;")</f>
        <v>12</v>
      </c>
      <c r="F63" s="28">
        <f t="shared" ref="F63:O63" si="1">COUNTIF(F3:F60,"&lt;&gt;")</f>
        <v>14</v>
      </c>
      <c r="G63" s="28">
        <f t="shared" si="1"/>
        <v>14</v>
      </c>
      <c r="H63" s="28">
        <f t="shared" si="1"/>
        <v>10</v>
      </c>
      <c r="I63" s="28">
        <f t="shared" si="1"/>
        <v>13</v>
      </c>
      <c r="J63" s="28">
        <f t="shared" si="1"/>
        <v>10</v>
      </c>
      <c r="K63" s="28">
        <f t="shared" si="1"/>
        <v>10</v>
      </c>
      <c r="L63" s="28">
        <f t="shared" si="1"/>
        <v>6</v>
      </c>
      <c r="M63" s="28">
        <f t="shared" si="1"/>
        <v>0</v>
      </c>
      <c r="N63" s="28">
        <f t="shared" si="1"/>
        <v>0</v>
      </c>
      <c r="O63" s="28">
        <f t="shared" si="1"/>
        <v>12</v>
      </c>
      <c r="P63" s="135">
        <f>SUM(E63:O63)</f>
        <v>101</v>
      </c>
    </row>
    <row r="64" spans="2:18" ht="15.75" thickTop="1" x14ac:dyDescent="0.25">
      <c r="B64" s="164" t="s">
        <v>12</v>
      </c>
      <c r="C64" s="164"/>
      <c r="D64" s="165"/>
      <c r="E64" s="29">
        <f>COUNTIF(E3:E60,$B$64)</f>
        <v>12</v>
      </c>
      <c r="F64" s="29">
        <f t="shared" ref="F64:O64" si="2">COUNTIF(F3:F60,$B$64)</f>
        <v>11</v>
      </c>
      <c r="G64" s="29">
        <f t="shared" si="2"/>
        <v>14</v>
      </c>
      <c r="H64" s="29">
        <f t="shared" si="2"/>
        <v>10</v>
      </c>
      <c r="I64" s="29">
        <f t="shared" si="2"/>
        <v>13</v>
      </c>
      <c r="J64" s="29">
        <f t="shared" si="2"/>
        <v>10</v>
      </c>
      <c r="K64" s="29">
        <f t="shared" si="2"/>
        <v>10</v>
      </c>
      <c r="L64" s="29">
        <f t="shared" si="2"/>
        <v>6</v>
      </c>
      <c r="M64" s="29">
        <f t="shared" si="2"/>
        <v>0</v>
      </c>
      <c r="N64" s="29">
        <f t="shared" si="2"/>
        <v>0</v>
      </c>
      <c r="O64" s="29">
        <f t="shared" si="2"/>
        <v>12</v>
      </c>
      <c r="P64" s="136">
        <f>SUM(E64:O64)</f>
        <v>98</v>
      </c>
      <c r="Q64" s="13" t="s">
        <v>12</v>
      </c>
      <c r="R64" s="65" t="s">
        <v>96</v>
      </c>
    </row>
    <row r="65" spans="2:18" ht="15" x14ac:dyDescent="0.25">
      <c r="B65" s="166" t="s">
        <v>13</v>
      </c>
      <c r="C65" s="166"/>
      <c r="D65" s="167"/>
      <c r="E65" s="30">
        <f>COUNTIF(E3:E60,$B$65)</f>
        <v>0</v>
      </c>
      <c r="F65" s="30">
        <f t="shared" ref="F65:O65" si="3">COUNTIF(F3:F60,$B$65)</f>
        <v>3</v>
      </c>
      <c r="G65" s="30">
        <f t="shared" si="3"/>
        <v>0</v>
      </c>
      <c r="H65" s="30">
        <f t="shared" si="3"/>
        <v>0</v>
      </c>
      <c r="I65" s="30">
        <f t="shared" si="3"/>
        <v>0</v>
      </c>
      <c r="J65" s="30">
        <f t="shared" si="3"/>
        <v>0</v>
      </c>
      <c r="K65" s="30">
        <f t="shared" si="3"/>
        <v>0</v>
      </c>
      <c r="L65" s="30">
        <f t="shared" si="3"/>
        <v>0</v>
      </c>
      <c r="M65" s="30">
        <f t="shared" si="3"/>
        <v>0</v>
      </c>
      <c r="N65" s="30">
        <f t="shared" si="3"/>
        <v>0</v>
      </c>
      <c r="O65" s="30">
        <f t="shared" si="3"/>
        <v>0</v>
      </c>
      <c r="P65" s="137">
        <f>SUM(E65:O65)</f>
        <v>3</v>
      </c>
      <c r="Q65" s="14" t="s">
        <v>13</v>
      </c>
      <c r="R65" s="65" t="s">
        <v>97</v>
      </c>
    </row>
    <row r="66" spans="2:18" ht="15" x14ac:dyDescent="0.25">
      <c r="B66" s="168" t="s">
        <v>32</v>
      </c>
      <c r="C66" s="168"/>
      <c r="D66" s="169"/>
      <c r="E66" s="30">
        <f>COUNTIF(E4:E60,$B$66)</f>
        <v>0</v>
      </c>
      <c r="F66" s="30">
        <f t="shared" ref="F66:O66" si="4">COUNTIF(F4:F60,$B$66)</f>
        <v>0</v>
      </c>
      <c r="G66" s="30">
        <f t="shared" si="4"/>
        <v>0</v>
      </c>
      <c r="H66" s="30">
        <f t="shared" si="4"/>
        <v>0</v>
      </c>
      <c r="I66" s="30">
        <f t="shared" si="4"/>
        <v>0</v>
      </c>
      <c r="J66" s="30">
        <f t="shared" si="4"/>
        <v>0</v>
      </c>
      <c r="K66" s="30">
        <f t="shared" si="4"/>
        <v>0</v>
      </c>
      <c r="L66" s="30">
        <f t="shared" si="4"/>
        <v>0</v>
      </c>
      <c r="M66" s="30">
        <f t="shared" si="4"/>
        <v>0</v>
      </c>
      <c r="N66" s="30">
        <f t="shared" si="4"/>
        <v>0</v>
      </c>
      <c r="O66" s="30">
        <f t="shared" si="4"/>
        <v>0</v>
      </c>
      <c r="P66" s="137">
        <f>SUM(E66:O66)</f>
        <v>0</v>
      </c>
      <c r="Q66" s="15" t="s">
        <v>32</v>
      </c>
      <c r="R66" s="65" t="s">
        <v>98</v>
      </c>
    </row>
    <row r="67" spans="2:18" ht="15" x14ac:dyDescent="0.25">
      <c r="B67" s="170" t="s">
        <v>33</v>
      </c>
      <c r="C67" s="170"/>
      <c r="D67" s="171"/>
      <c r="E67" s="31">
        <f>COUNTIF(E5:E60,$B$67)</f>
        <v>0</v>
      </c>
      <c r="F67" s="31">
        <f t="shared" ref="F67:O67" si="5">COUNTIF(F5:F60,$B$67)</f>
        <v>0</v>
      </c>
      <c r="G67" s="31">
        <f t="shared" si="5"/>
        <v>0</v>
      </c>
      <c r="H67" s="31">
        <f t="shared" si="5"/>
        <v>0</v>
      </c>
      <c r="I67" s="31">
        <f t="shared" si="5"/>
        <v>0</v>
      </c>
      <c r="J67" s="31">
        <f t="shared" si="5"/>
        <v>0</v>
      </c>
      <c r="K67" s="31">
        <f t="shared" si="5"/>
        <v>0</v>
      </c>
      <c r="L67" s="31">
        <f t="shared" si="5"/>
        <v>0</v>
      </c>
      <c r="M67" s="31">
        <f t="shared" si="5"/>
        <v>0</v>
      </c>
      <c r="N67" s="31">
        <f t="shared" si="5"/>
        <v>0</v>
      </c>
      <c r="O67" s="31">
        <f t="shared" si="5"/>
        <v>0</v>
      </c>
      <c r="P67" s="137">
        <f>SUM(E67:O67)</f>
        <v>0</v>
      </c>
      <c r="Q67" s="15" t="s">
        <v>33</v>
      </c>
      <c r="R67" s="65" t="s">
        <v>99</v>
      </c>
    </row>
    <row r="68" spans="2:18" s="18" customFormat="1" ht="15" x14ac:dyDescent="0.25">
      <c r="B68" s="21"/>
      <c r="C68" s="20"/>
      <c r="D68" s="20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</row>
    <row r="69" spans="2:18" ht="15.75" thickBot="1" x14ac:dyDescent="0.3">
      <c r="B69" s="162" t="s">
        <v>75</v>
      </c>
      <c r="C69" s="162"/>
      <c r="D69" s="163"/>
      <c r="E69" s="32">
        <f>COUNTIF(INC!$B$2:$B$44,#REF!)</f>
        <v>0</v>
      </c>
      <c r="F69" s="32">
        <f>COUNTIF(INC!$B$2:$B$44,F$2)</f>
        <v>2</v>
      </c>
      <c r="G69" s="32">
        <f>COUNTIF(INC!$B$2:$B$44,G$2)</f>
        <v>0</v>
      </c>
      <c r="H69" s="32">
        <f>COUNTIF(INC!$B$2:$B$44,H$2)</f>
        <v>0</v>
      </c>
      <c r="I69" s="32">
        <f>COUNTIF(INC!$B$2:$B$44,I$2)</f>
        <v>0</v>
      </c>
      <c r="J69" s="32">
        <f>COUNTIF(INC!$B$2:$B$44,J$2)</f>
        <v>0</v>
      </c>
      <c r="K69" s="32">
        <f>COUNTIF(INC!$B$2:$B$44,K$2)</f>
        <v>0</v>
      </c>
      <c r="L69" s="32">
        <f>COUNTIF(INC!$B$2:$B$44,L$2)</f>
        <v>0</v>
      </c>
      <c r="M69" s="32">
        <f>COUNTIF(INC!$B$2:$B$44,M$2)</f>
        <v>0</v>
      </c>
      <c r="N69" s="32">
        <f>COUNTIF(INC!$B$2:$B$44,N$2)</f>
        <v>0</v>
      </c>
      <c r="O69" s="32">
        <f>COUNTIF(INC!$B$2:$B$44,O$2)</f>
        <v>0</v>
      </c>
      <c r="P69" s="27">
        <f>SUM(E69:O69)</f>
        <v>2</v>
      </c>
    </row>
    <row r="70" spans="2:18" ht="13.5" thickTop="1" x14ac:dyDescent="0.2">
      <c r="B70" s="156" t="s">
        <v>69</v>
      </c>
      <c r="C70" s="156"/>
      <c r="D70" s="157"/>
      <c r="E70" s="25">
        <f>COUNTIFS(INC!$B$2:$B$44,E$2,INC!$C$2:$C$44,$B70)</f>
        <v>0</v>
      </c>
      <c r="F70" s="25">
        <f>COUNTIFS(INC!$B$2:$B$44,F$2,INC!$C$2:$C$44,$B70)</f>
        <v>2</v>
      </c>
      <c r="G70" s="25">
        <f>COUNTIFS(INC!$B$2:$B$44,G$2,INC!$C$2:$C$44,$B70)</f>
        <v>0</v>
      </c>
      <c r="H70" s="25">
        <f>COUNTIFS(INC!$B$2:$B$44,H$2,INC!$C$2:$C$44,$B70)</f>
        <v>0</v>
      </c>
      <c r="I70" s="25">
        <f>COUNTIFS(INC!$B$2:$B$44,I$2,INC!$C$2:$C$44,$B70)</f>
        <v>0</v>
      </c>
      <c r="J70" s="25">
        <f>COUNTIFS(INC!$B$2:$B$44,J$2,INC!$C$2:$C$44,$B70)</f>
        <v>0</v>
      </c>
      <c r="K70" s="25">
        <f>COUNTIFS(INC!$B$2:$B$44,K$2,INC!$C$2:$C$44,$B70)</f>
        <v>0</v>
      </c>
      <c r="L70" s="25">
        <f>COUNTIFS(INC!$B$2:$B$44,L$2,INC!$C$2:$C$44,$B70)</f>
        <v>0</v>
      </c>
      <c r="M70" s="25">
        <f>COUNTIFS(INC!$B$2:$B$44,M$2,INC!$C$2:$C$44,$B70)</f>
        <v>0</v>
      </c>
      <c r="N70" s="25">
        <f>COUNTIFS(INC!$B$2:$B$44,N$2,INC!$C$2:$C$44,$B70)</f>
        <v>0</v>
      </c>
      <c r="O70" s="25">
        <f>COUNTIFS(INC!$B$2:$B$44,O$2,INC!$C$2:$C$44,$B70)</f>
        <v>0</v>
      </c>
      <c r="P70" s="23">
        <f>SUM(E70:O70)</f>
        <v>2</v>
      </c>
    </row>
    <row r="71" spans="2:18" x14ac:dyDescent="0.2">
      <c r="B71" s="152" t="s">
        <v>71</v>
      </c>
      <c r="C71" s="152"/>
      <c r="D71" s="153"/>
      <c r="E71" s="25">
        <f>COUNTIFS(INC!$B$2:$B$44,E$2,INC!$C$2:$C$44,$B71)</f>
        <v>0</v>
      </c>
      <c r="F71" s="25">
        <f>COUNTIFS(INC!$B$2:$B$44,F$2,INC!$C$2:$C$44,$B71)</f>
        <v>0</v>
      </c>
      <c r="G71" s="25">
        <f>COUNTIFS(INC!$B$2:$B$44,G$2,INC!$C$2:$C$44,$B71)</f>
        <v>0</v>
      </c>
      <c r="H71" s="25">
        <f>COUNTIFS(INC!$B$2:$B$44,H$2,INC!$C$2:$C$44,$B71)</f>
        <v>0</v>
      </c>
      <c r="I71" s="25">
        <f>COUNTIFS(INC!$B$2:$B$44,I$2,INC!$C$2:$C$44,$B71)</f>
        <v>0</v>
      </c>
      <c r="J71" s="25">
        <f>COUNTIFS(INC!$B$2:$B$44,J$2,INC!$C$2:$C$44,$B71)</f>
        <v>0</v>
      </c>
      <c r="K71" s="25">
        <f>COUNTIFS(INC!$B$2:$B$44,K$2,INC!$C$2:$C$44,$B71)</f>
        <v>0</v>
      </c>
      <c r="L71" s="25">
        <f>COUNTIFS(INC!$B$2:$B$44,L$2,INC!$C$2:$C$44,$B71)</f>
        <v>0</v>
      </c>
      <c r="M71" s="25">
        <f>COUNTIFS(INC!$B$2:$B$44,M$2,INC!$C$2:$C$44,$B71)</f>
        <v>0</v>
      </c>
      <c r="N71" s="25">
        <f>COUNTIFS(INC!$B$2:$B$44,N$2,INC!$C$2:$C$44,$B71)</f>
        <v>0</v>
      </c>
      <c r="O71" s="25">
        <f>COUNTIFS(INC!$B$2:$B$44,O$2,INC!$C$2:$C$44,$B71)</f>
        <v>0</v>
      </c>
      <c r="P71" s="23">
        <f>SUM(E71:O71)</f>
        <v>0</v>
      </c>
    </row>
    <row r="72" spans="2:18" x14ac:dyDescent="0.2">
      <c r="B72" s="154" t="s">
        <v>66</v>
      </c>
      <c r="C72" s="154"/>
      <c r="D72" s="155"/>
      <c r="E72" s="26">
        <f>COUNTIFS(INC!$B$2:$B$44,E$2,INC!$C$2:$C$44,$B72)</f>
        <v>0</v>
      </c>
      <c r="F72" s="26">
        <f>COUNTIFS(INC!$B$2:$B$44,F$2,INC!$C$2:$C$44,$B72)</f>
        <v>0</v>
      </c>
      <c r="G72" s="26">
        <f>COUNTIFS(INC!$B$2:$B$44,G$2,INC!$C$2:$C$44,$B72)</f>
        <v>0</v>
      </c>
      <c r="H72" s="26">
        <f>COUNTIFS(INC!$B$2:$B$44,H$2,INC!$C$2:$C$44,$B72)</f>
        <v>0</v>
      </c>
      <c r="I72" s="26">
        <f>COUNTIFS(INC!$B$2:$B$44,I$2,INC!$C$2:$C$44,$B72)</f>
        <v>0</v>
      </c>
      <c r="J72" s="26">
        <f>COUNTIFS(INC!$B$2:$B$44,J$2,INC!$C$2:$C$44,$B72)</f>
        <v>0</v>
      </c>
      <c r="K72" s="26">
        <f>COUNTIFS(INC!$B$2:$B$44,K$2,INC!$C$2:$C$44,$B72)</f>
        <v>0</v>
      </c>
      <c r="L72" s="26">
        <f>COUNTIFS(INC!$B$2:$B$44,L$2,INC!$C$2:$C$44,$B72)</f>
        <v>0</v>
      </c>
      <c r="M72" s="26">
        <f>COUNTIFS(INC!$B$2:$B$44,M$2,INC!$C$2:$C$44,$B72)</f>
        <v>0</v>
      </c>
      <c r="N72" s="26">
        <f>COUNTIFS(INC!$B$2:$B$44,N$2,INC!$C$2:$C$44,$B72)</f>
        <v>0</v>
      </c>
      <c r="O72" s="26">
        <f>COUNTIFS(INC!$B$2:$B$44,O$2,INC!$C$2:$C$44,$B72)</f>
        <v>0</v>
      </c>
      <c r="P72" s="24">
        <f>SUM(E72:O72)</f>
        <v>0</v>
      </c>
    </row>
    <row r="74" spans="2:18" ht="15.75" thickBot="1" x14ac:dyDescent="0.3">
      <c r="B74" s="158" t="s">
        <v>76</v>
      </c>
      <c r="C74" s="158"/>
      <c r="D74" s="159"/>
      <c r="E74" s="32">
        <f>SUM(E75:E77)</f>
        <v>0</v>
      </c>
      <c r="F74" s="32">
        <f t="shared" ref="F74:P74" si="6">SUM(F75:F77)</f>
        <v>1.5</v>
      </c>
      <c r="G74" s="32">
        <f t="shared" si="6"/>
        <v>0</v>
      </c>
      <c r="H74" s="32">
        <f>SUM(H75:H77)</f>
        <v>0</v>
      </c>
      <c r="I74" s="32">
        <f t="shared" si="6"/>
        <v>0</v>
      </c>
      <c r="J74" s="32">
        <f>SUM(J75:J77)</f>
        <v>0</v>
      </c>
      <c r="K74" s="32">
        <f>SUM(K75:K77)</f>
        <v>0</v>
      </c>
      <c r="L74" s="32">
        <f>SUM(L75:L77)</f>
        <v>0</v>
      </c>
      <c r="M74" s="32">
        <f t="shared" si="6"/>
        <v>0</v>
      </c>
      <c r="N74" s="32">
        <f>SUM(N75:N77)</f>
        <v>0</v>
      </c>
      <c r="O74" s="32">
        <f t="shared" si="6"/>
        <v>0</v>
      </c>
      <c r="P74" s="32">
        <f t="shared" si="6"/>
        <v>1.5</v>
      </c>
    </row>
    <row r="75" spans="2:18" ht="13.5" thickTop="1" x14ac:dyDescent="0.2">
      <c r="B75" s="156" t="s">
        <v>69</v>
      </c>
      <c r="C75" s="156"/>
      <c r="D75" s="157"/>
      <c r="E75" s="25">
        <f>SUMIFS(INC!$J$2:$J$44,INC!$B$2:$B$44,E$2,INC!$C$2:$C$44,$B75)</f>
        <v>0</v>
      </c>
      <c r="F75" s="25">
        <f>SUMIFS(INC!$J$2:$J$44,INC!$B$2:$B$44,F$2,INC!$C$2:$C$44,$B75)</f>
        <v>1.5</v>
      </c>
      <c r="G75" s="25">
        <f>SUMIFS(INC!$J$2:$J$44,INC!$B$2:$B$44,G$2,INC!$C$2:$C$44,$B75)</f>
        <v>0</v>
      </c>
      <c r="H75" s="25">
        <f>SUMIFS(INC!$J$2:$J$44,INC!$B$2:$B$44,H$2,INC!$C$2:$C$44,$B75)</f>
        <v>0</v>
      </c>
      <c r="I75" s="25">
        <f>SUMIFS(INC!$J$2:$J$44,INC!$B$2:$B$44,I$2,INC!$C$2:$C$44,$B75)</f>
        <v>0</v>
      </c>
      <c r="J75" s="25">
        <f>SUMIFS(INC!$J$2:$J$44,INC!$B$2:$B$44,J$2,INC!$C$2:$C$44,$B75)</f>
        <v>0</v>
      </c>
      <c r="K75" s="25">
        <f>SUMIFS(INC!$J$2:$J$44,INC!$B$2:$B$44,K$2,INC!$C$2:$C$44,$B75)</f>
        <v>0</v>
      </c>
      <c r="L75" s="25">
        <f>SUMIFS(INC!$J$2:$J$44,INC!$B$2:$B$44,L$2,INC!$C$2:$C$44,$B75)</f>
        <v>0</v>
      </c>
      <c r="M75" s="25">
        <f>SUMIFS(INC!$J$2:$J$44,INC!$B$2:$B$44,M$2,INC!$C$2:$C$44,$B75)</f>
        <v>0</v>
      </c>
      <c r="N75" s="25">
        <f>SUMIFS(INC!$J$2:$J$44,INC!$B$2:$B$44,N$2,INC!$C$2:$C$44,$B75)</f>
        <v>0</v>
      </c>
      <c r="O75" s="25">
        <f>SUMIFS(INC!$J$2:$J$44,INC!$B$2:$B$44,O$2,INC!$C$2:$C$44,$B75)</f>
        <v>0</v>
      </c>
      <c r="P75" s="23">
        <f>SUM(E75:O75)</f>
        <v>1.5</v>
      </c>
    </row>
    <row r="76" spans="2:18" x14ac:dyDescent="0.2">
      <c r="B76" s="152" t="s">
        <v>71</v>
      </c>
      <c r="C76" s="152"/>
      <c r="D76" s="153"/>
      <c r="E76" s="25">
        <f>SUMIFS(INC!$J$2:$J$44,INC!$B$2:$B$44,E$2,INC!$C$2:$C$44,$B76)</f>
        <v>0</v>
      </c>
      <c r="F76" s="25">
        <f>SUMIFS(INC!$J$2:$J$44,INC!$B$2:$B$44,F$2,INC!$C$2:$C$44,$B76)</f>
        <v>0</v>
      </c>
      <c r="G76" s="25">
        <f>SUMIFS(INC!$J$2:$J$44,INC!$B$2:$B$44,G$2,INC!$C$2:$C$44,$B76)</f>
        <v>0</v>
      </c>
      <c r="H76" s="25">
        <f>SUMIFS(INC!$J$2:$J$44,INC!$B$2:$B$44,H$2,INC!$C$2:$C$44,$B76)</f>
        <v>0</v>
      </c>
      <c r="I76" s="25">
        <f>SUMIFS(INC!$J$2:$J$44,INC!$B$2:$B$44,I$2,INC!$C$2:$C$44,$B76)</f>
        <v>0</v>
      </c>
      <c r="J76" s="25">
        <f>SUMIFS(INC!$J$2:$J$44,INC!$B$2:$B$44,J$2,INC!$C$2:$C$44,$B76)</f>
        <v>0</v>
      </c>
      <c r="K76" s="25">
        <f>SUMIFS(INC!$J$2:$J$44,INC!$B$2:$B$44,K$2,INC!$C$2:$C$44,$B76)</f>
        <v>0</v>
      </c>
      <c r="L76" s="25">
        <f>SUMIFS(INC!$J$2:$J$44,INC!$B$2:$B$44,L$2,INC!$C$2:$C$44,$B76)</f>
        <v>0</v>
      </c>
      <c r="M76" s="25">
        <f>SUMIFS(INC!$J$2:$J$44,INC!$B$2:$B$44,M$2,INC!$C$2:$C$44,$B76)</f>
        <v>0</v>
      </c>
      <c r="N76" s="25">
        <f>SUMIFS(INC!$J$2:$J$44,INC!$B$2:$B$44,N$2,INC!$C$2:$C$44,$B76)</f>
        <v>0</v>
      </c>
      <c r="O76" s="25">
        <f>SUMIFS(INC!$J$2:$J$44,INC!$B$2:$B$44,O$2,INC!$C$2:$C$44,$B76)</f>
        <v>0</v>
      </c>
      <c r="P76" s="23">
        <f>SUM(E76:O76)</f>
        <v>0</v>
      </c>
    </row>
    <row r="77" spans="2:18" x14ac:dyDescent="0.2">
      <c r="B77" s="154" t="s">
        <v>66</v>
      </c>
      <c r="C77" s="154"/>
      <c r="D77" s="155"/>
      <c r="E77" s="26">
        <f>SUMIFS(INC!$J$2:$J$44,INC!$B$2:$B$44,E$2,INC!$C$2:$C$44,$B77)</f>
        <v>0</v>
      </c>
      <c r="F77" s="26">
        <f>SUMIFS(INC!$J$2:$J$44,INC!$B$2:$B$44,F$2,INC!$C$2:$C$44,$B77)</f>
        <v>0</v>
      </c>
      <c r="G77" s="26">
        <f>SUMIFS(INC!$J$2:$J$44,INC!$B$2:$B$44,G$2,INC!$C$2:$C$44,$B77)</f>
        <v>0</v>
      </c>
      <c r="H77" s="26">
        <f>SUMIFS(INC!$J$2:$J$44,INC!$B$2:$B$44,H$2,INC!$C$2:$C$44,$B77)</f>
        <v>0</v>
      </c>
      <c r="I77" s="26">
        <f>SUMIFS(INC!$J$2:$J$44,INC!$B$2:$B$44,I$2,INC!$C$2:$C$44,$B77)</f>
        <v>0</v>
      </c>
      <c r="J77" s="26">
        <f>SUMIFS(INC!$J$2:$J$44,INC!$B$2:$B$44,J$2,INC!$C$2:$C$44,$B77)</f>
        <v>0</v>
      </c>
      <c r="K77" s="26">
        <f>SUMIFS(INC!$J$2:$J$44,INC!$B$2:$B$44,K$2,INC!$C$2:$C$44,$B77)</f>
        <v>0</v>
      </c>
      <c r="L77" s="26">
        <f>SUMIFS(INC!$J$2:$J$44,INC!$B$2:$B$44,L$2,INC!$C$2:$C$44,$B77)</f>
        <v>0</v>
      </c>
      <c r="M77" s="26">
        <f>SUMIFS(INC!$J$2:$J$44,INC!$B$2:$B$44,M$2,INC!$C$2:$C$44,$B77)</f>
        <v>0</v>
      </c>
      <c r="N77" s="26">
        <f>SUMIFS(INC!$J$2:$J$44,INC!$B$2:$B$44,N$2,INC!$C$2:$C$44,$B77)</f>
        <v>0</v>
      </c>
      <c r="O77" s="26">
        <f>SUMIFS(INC!$J$2:$J$44,INC!$B$2:$B$44,O$2,INC!$C$2:$C$44,$B77)</f>
        <v>0</v>
      </c>
      <c r="P77" s="24">
        <f>SUM(E77:O77)</f>
        <v>0</v>
      </c>
    </row>
    <row r="78" spans="2:18" x14ac:dyDescent="0.2">
      <c r="G78" s="1"/>
      <c r="H78" s="1"/>
      <c r="I78" s="1"/>
      <c r="L78" s="1"/>
      <c r="M78" s="1"/>
    </row>
    <row r="79" spans="2:18" x14ac:dyDescent="0.2">
      <c r="G79" s="1"/>
      <c r="H79" s="1"/>
      <c r="I79" s="1"/>
      <c r="L79" s="1"/>
      <c r="M79" s="1"/>
    </row>
    <row r="80" spans="2:18" x14ac:dyDescent="0.2">
      <c r="G80" s="1"/>
      <c r="H80" s="1"/>
      <c r="I80" s="1"/>
      <c r="L80" s="1"/>
      <c r="M80" s="1"/>
    </row>
    <row r="81" spans="5:16" x14ac:dyDescent="0.2">
      <c r="G81" s="1"/>
      <c r="H81" s="1"/>
      <c r="I81" s="1"/>
      <c r="L81" s="1"/>
      <c r="M81" s="1"/>
    </row>
    <row r="82" spans="5:16" x14ac:dyDescent="0.2">
      <c r="G82" s="1"/>
      <c r="H82" s="1"/>
      <c r="I82" s="1"/>
      <c r="L82" s="1"/>
      <c r="M82" s="1"/>
    </row>
    <row r="83" spans="5:16" x14ac:dyDescent="0.2"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</row>
    <row r="84" spans="5:16" x14ac:dyDescent="0.2"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</row>
    <row r="85" spans="5:16" x14ac:dyDescent="0.2"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</row>
    <row r="86" spans="5:16" x14ac:dyDescent="0.2"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</row>
    <row r="87" spans="5:16" x14ac:dyDescent="0.2">
      <c r="G87" s="1"/>
      <c r="H87" s="1"/>
      <c r="I87" s="1"/>
      <c r="L87" s="1"/>
      <c r="M87" s="1"/>
    </row>
    <row r="88" spans="5:16" x14ac:dyDescent="0.2">
      <c r="G88" s="1"/>
      <c r="H88" s="1"/>
      <c r="I88" s="1"/>
      <c r="L88" s="1"/>
      <c r="M88" s="1"/>
    </row>
  </sheetData>
  <mergeCells count="13">
    <mergeCell ref="B70:D70"/>
    <mergeCell ref="B63:D63"/>
    <mergeCell ref="B69:D69"/>
    <mergeCell ref="B64:D64"/>
    <mergeCell ref="B65:D65"/>
    <mergeCell ref="B66:D66"/>
    <mergeCell ref="B67:D67"/>
    <mergeCell ref="B76:D76"/>
    <mergeCell ref="B77:D77"/>
    <mergeCell ref="B75:D75"/>
    <mergeCell ref="B71:D71"/>
    <mergeCell ref="B72:D72"/>
    <mergeCell ref="B74:D74"/>
  </mergeCells>
  <pageMargins left="0.70866141732283472" right="0.70866141732283472" top="0.74803149606299213" bottom="0.74803149606299213" header="0.31496062992125984" footer="0.31496062992125984"/>
  <pageSetup paperSize="9" scale="34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2"/>
  <sheetViews>
    <sheetView topLeftCell="B7" workbookViewId="0">
      <selection activeCell="C13" sqref="C13:C29"/>
    </sheetView>
  </sheetViews>
  <sheetFormatPr baseColWidth="10" defaultRowHeight="12.75" x14ac:dyDescent="0.2"/>
  <cols>
    <col min="1" max="1" width="4.140625" customWidth="1"/>
    <col min="2" max="3" width="9.140625" bestFit="1" customWidth="1"/>
    <col min="4" max="4" width="11.140625" bestFit="1" customWidth="1"/>
    <col min="5" max="12" width="11.140625" customWidth="1"/>
    <col min="13" max="16" width="14.140625" customWidth="1"/>
  </cols>
  <sheetData>
    <row r="2" spans="2:16" ht="15" x14ac:dyDescent="0.25">
      <c r="D2" s="177" t="s">
        <v>79</v>
      </c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</row>
    <row r="3" spans="2:16" ht="15" x14ac:dyDescent="0.25">
      <c r="D3" s="33"/>
      <c r="E3" s="172" t="s">
        <v>80</v>
      </c>
      <c r="F3" s="174"/>
      <c r="G3" s="173"/>
      <c r="H3" s="175" t="s">
        <v>26</v>
      </c>
      <c r="I3" s="175"/>
      <c r="J3" s="176"/>
      <c r="K3" s="172" t="s">
        <v>78</v>
      </c>
      <c r="L3" s="173"/>
      <c r="M3" s="172" t="s">
        <v>22</v>
      </c>
      <c r="N3" s="174"/>
      <c r="O3" s="174"/>
      <c r="P3" s="173"/>
    </row>
    <row r="4" spans="2:16" ht="15" x14ac:dyDescent="0.25">
      <c r="D4" s="36" t="s">
        <v>10</v>
      </c>
      <c r="E4" s="46" t="s">
        <v>82</v>
      </c>
      <c r="F4" s="34" t="s">
        <v>81</v>
      </c>
      <c r="G4" s="47" t="s">
        <v>28</v>
      </c>
      <c r="H4" s="46" t="s">
        <v>82</v>
      </c>
      <c r="I4" s="34" t="s">
        <v>81</v>
      </c>
      <c r="J4" s="46" t="s">
        <v>28</v>
      </c>
      <c r="K4" s="46" t="s">
        <v>82</v>
      </c>
      <c r="L4" s="34" t="s">
        <v>81</v>
      </c>
      <c r="M4" s="34" t="s">
        <v>12</v>
      </c>
      <c r="N4" s="39" t="s">
        <v>13</v>
      </c>
      <c r="O4" s="34" t="s">
        <v>78</v>
      </c>
      <c r="P4" s="34" t="s">
        <v>28</v>
      </c>
    </row>
    <row r="5" spans="2:16" ht="15" x14ac:dyDescent="0.25">
      <c r="D5" s="41" t="s">
        <v>69</v>
      </c>
      <c r="E5" s="40">
        <f>COUNTIFS(INC!$C$2:$C$44,$D5,INC!$K$2:$K$44,1)</f>
        <v>0</v>
      </c>
      <c r="F5" s="45">
        <f>G5-E5</f>
        <v>2</v>
      </c>
      <c r="G5" s="18">
        <f>COUNTIF(INC!$B$2:$C$970,$D5)</f>
        <v>2</v>
      </c>
      <c r="H5" s="43">
        <f>SUMIFS(INC!$L$2:$L$44,INC!$C$2:$C$44,D5,INC!$K$2:$K$44,1)</f>
        <v>0</v>
      </c>
      <c r="I5" s="45">
        <f>J5-H5</f>
        <v>1.5</v>
      </c>
      <c r="J5" s="38">
        <f>SUMIFS(INC!$J$2:$J$44,INC!$C$2:$C$44,$D5)</f>
        <v>1.5</v>
      </c>
      <c r="K5" s="43">
        <f>CNT!P66</f>
        <v>0</v>
      </c>
      <c r="L5" s="45">
        <f>CNT!P67</f>
        <v>0</v>
      </c>
      <c r="M5" s="45">
        <f>CNT!$P$64</f>
        <v>98</v>
      </c>
      <c r="N5" s="38">
        <f>CNT!$P$65</f>
        <v>3</v>
      </c>
      <c r="O5" s="43">
        <f>L5+K5</f>
        <v>0</v>
      </c>
      <c r="P5" s="44">
        <f>SUM(M5:O5)</f>
        <v>101</v>
      </c>
    </row>
    <row r="6" spans="2:16" ht="15" x14ac:dyDescent="0.25">
      <c r="D6" s="41" t="s">
        <v>71</v>
      </c>
      <c r="E6" s="40">
        <f>COUNTIFS(INC!$C$2:$C$44,$D6,INC!$K$2:$K$44,1)</f>
        <v>0</v>
      </c>
      <c r="F6" s="45">
        <f t="shared" ref="F6:F7" si="0">G6-E6</f>
        <v>0</v>
      </c>
      <c r="G6" s="18">
        <f>COUNTIF(INC!$B$2:$C$970,$D6)</f>
        <v>0</v>
      </c>
      <c r="H6" s="43">
        <f>SUMIFS(INC!$L$2:$L$44,INC!$C$2:$C$44,D6,INC!$K$2:$K$44,1)</f>
        <v>0</v>
      </c>
      <c r="I6" s="45">
        <f t="shared" ref="I6:I7" si="1">J6-H6</f>
        <v>0</v>
      </c>
      <c r="J6" s="38">
        <f>SUMIFS(INC!$J$2:$J$44,INC!$C$2:$C$44,$D6)</f>
        <v>0</v>
      </c>
      <c r="K6" s="43"/>
      <c r="L6" s="45"/>
      <c r="M6" s="45"/>
      <c r="N6" s="38"/>
      <c r="O6" s="43"/>
      <c r="P6" s="44"/>
    </row>
    <row r="7" spans="2:16" ht="15" x14ac:dyDescent="0.25">
      <c r="D7" s="41" t="s">
        <v>66</v>
      </c>
      <c r="E7" s="40">
        <f>COUNTIFS(INC!$C$2:$C$44,$D7,INC!$K$2:$K$44,1)</f>
        <v>0</v>
      </c>
      <c r="F7" s="45">
        <f t="shared" si="0"/>
        <v>0</v>
      </c>
      <c r="G7" s="18">
        <f>COUNTIF(INC!$B$2:$C$970,$D7)</f>
        <v>0</v>
      </c>
      <c r="H7" s="43">
        <f>SUMIFS(INC!$L$2:$L$44,INC!$C$2:$C$44,D7,INC!$K$2:$K$44,1)</f>
        <v>0</v>
      </c>
      <c r="I7" s="45">
        <f t="shared" si="1"/>
        <v>0</v>
      </c>
      <c r="J7" s="38">
        <f>SUMIFS(INC!$J$2:$J$44,INC!$C$2:$C$44,$D7)</f>
        <v>0</v>
      </c>
      <c r="K7" s="43"/>
      <c r="L7" s="45"/>
      <c r="M7" s="45"/>
      <c r="N7" s="38"/>
      <c r="O7" s="43"/>
      <c r="P7" s="44"/>
    </row>
    <row r="8" spans="2:16" ht="15" x14ac:dyDescent="0.25">
      <c r="D8" s="36" t="s">
        <v>28</v>
      </c>
      <c r="E8" s="48">
        <f>SUM(E5:E7)</f>
        <v>0</v>
      </c>
      <c r="F8" s="49">
        <f t="shared" ref="F8:L8" si="2">SUM(F5:F7)</f>
        <v>2</v>
      </c>
      <c r="G8" s="50">
        <f t="shared" si="2"/>
        <v>2</v>
      </c>
      <c r="H8" s="48">
        <f t="shared" si="2"/>
        <v>0</v>
      </c>
      <c r="I8" s="49">
        <f t="shared" si="2"/>
        <v>1.5</v>
      </c>
      <c r="J8" s="49">
        <f t="shared" si="2"/>
        <v>1.5</v>
      </c>
      <c r="K8" s="49">
        <f t="shared" si="2"/>
        <v>0</v>
      </c>
      <c r="L8" s="49">
        <f t="shared" si="2"/>
        <v>0</v>
      </c>
      <c r="M8" s="49">
        <f t="shared" ref="M8" si="3">SUM(M5:M7)</f>
        <v>98</v>
      </c>
      <c r="N8" s="49">
        <f t="shared" ref="N8" si="4">SUM(N5:N7)</f>
        <v>3</v>
      </c>
      <c r="O8" s="49">
        <f t="shared" ref="O8" si="5">SUM(O5:O7)</f>
        <v>0</v>
      </c>
      <c r="P8" s="49">
        <f t="shared" ref="P8" si="6">SUM(P5:P7)</f>
        <v>101</v>
      </c>
    </row>
    <row r="10" spans="2:16" ht="15" x14ac:dyDescent="0.25">
      <c r="B10" s="172"/>
      <c r="C10" s="173"/>
      <c r="D10" s="177" t="s">
        <v>77</v>
      </c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</row>
    <row r="11" spans="2:16" ht="15" x14ac:dyDescent="0.25">
      <c r="B11" s="172"/>
      <c r="C11" s="174"/>
      <c r="D11" s="59"/>
      <c r="E11" s="172" t="s">
        <v>80</v>
      </c>
      <c r="F11" s="174"/>
      <c r="G11" s="173"/>
      <c r="H11" s="175" t="s">
        <v>26</v>
      </c>
      <c r="I11" s="175"/>
      <c r="J11" s="176"/>
      <c r="K11" s="172" t="s">
        <v>78</v>
      </c>
      <c r="L11" s="173"/>
      <c r="M11" s="172" t="s">
        <v>22</v>
      </c>
      <c r="N11" s="174"/>
      <c r="O11" s="174"/>
      <c r="P11" s="173"/>
    </row>
    <row r="12" spans="2:16" ht="15" x14ac:dyDescent="0.25">
      <c r="B12" s="35" t="s">
        <v>4</v>
      </c>
      <c r="C12" s="35" t="s">
        <v>88</v>
      </c>
      <c r="D12" s="35" t="s">
        <v>10</v>
      </c>
      <c r="E12" s="46" t="s">
        <v>82</v>
      </c>
      <c r="F12" s="34" t="s">
        <v>81</v>
      </c>
      <c r="G12" s="47" t="s">
        <v>28</v>
      </c>
      <c r="H12" s="46" t="s">
        <v>82</v>
      </c>
      <c r="I12" s="34" t="s">
        <v>81</v>
      </c>
      <c r="J12" s="47" t="s">
        <v>28</v>
      </c>
      <c r="K12" s="46" t="s">
        <v>82</v>
      </c>
      <c r="L12" s="34" t="s">
        <v>81</v>
      </c>
      <c r="M12" s="34" t="s">
        <v>12</v>
      </c>
      <c r="N12" s="39" t="s">
        <v>13</v>
      </c>
      <c r="O12" s="34" t="s">
        <v>78</v>
      </c>
      <c r="P12" s="34" t="s">
        <v>28</v>
      </c>
    </row>
    <row r="13" spans="2:16" ht="15" x14ac:dyDescent="0.25">
      <c r="B13" s="34">
        <v>201302</v>
      </c>
      <c r="C13" s="34" t="s">
        <v>44</v>
      </c>
      <c r="D13" s="36" t="s">
        <v>69</v>
      </c>
      <c r="E13" s="57">
        <v>0</v>
      </c>
      <c r="F13" s="37">
        <f>G13-E13</f>
        <v>0</v>
      </c>
      <c r="G13" s="57">
        <v>0</v>
      </c>
      <c r="H13" s="57">
        <v>0</v>
      </c>
      <c r="I13" s="37">
        <f>J13-H13</f>
        <v>0</v>
      </c>
      <c r="J13" s="57">
        <v>0</v>
      </c>
      <c r="K13" s="57">
        <v>0</v>
      </c>
      <c r="L13" s="57">
        <v>0</v>
      </c>
      <c r="M13" s="57"/>
      <c r="N13" s="57"/>
      <c r="O13" s="57">
        <v>0</v>
      </c>
      <c r="P13" s="57">
        <v>100</v>
      </c>
    </row>
    <row r="14" spans="2:16" ht="15" x14ac:dyDescent="0.25">
      <c r="B14" s="34">
        <v>201303</v>
      </c>
      <c r="C14" s="34" t="s">
        <v>45</v>
      </c>
      <c r="D14" s="36" t="s">
        <v>69</v>
      </c>
      <c r="E14" s="57">
        <v>0</v>
      </c>
      <c r="F14" s="37">
        <f t="shared" ref="F14:F29" si="7">G14-E14</f>
        <v>0</v>
      </c>
      <c r="G14" s="57">
        <v>0</v>
      </c>
      <c r="H14" s="57">
        <v>0</v>
      </c>
      <c r="I14" s="37">
        <f t="shared" ref="I14:I29" si="8">J14-H14</f>
        <v>0</v>
      </c>
      <c r="J14" s="57">
        <v>0</v>
      </c>
      <c r="K14" s="57">
        <v>0</v>
      </c>
      <c r="L14" s="57">
        <v>0</v>
      </c>
      <c r="M14" s="57"/>
      <c r="N14" s="57"/>
      <c r="O14" s="57">
        <v>0</v>
      </c>
      <c r="P14" s="57">
        <v>100</v>
      </c>
    </row>
    <row r="15" spans="2:16" ht="15" x14ac:dyDescent="0.25">
      <c r="B15" s="34">
        <v>201304</v>
      </c>
      <c r="C15" s="34" t="s">
        <v>46</v>
      </c>
      <c r="D15" s="36" t="s">
        <v>69</v>
      </c>
      <c r="E15" s="57">
        <v>1</v>
      </c>
      <c r="F15" s="37">
        <f t="shared" si="7"/>
        <v>6</v>
      </c>
      <c r="G15" s="57">
        <v>7</v>
      </c>
      <c r="H15" s="57">
        <v>2</v>
      </c>
      <c r="I15" s="37">
        <f t="shared" si="8"/>
        <v>8</v>
      </c>
      <c r="J15" s="57">
        <v>10</v>
      </c>
      <c r="K15" s="57">
        <v>0</v>
      </c>
      <c r="L15" s="57">
        <v>0</v>
      </c>
      <c r="M15" s="57"/>
      <c r="N15" s="57"/>
      <c r="O15" s="57">
        <v>0</v>
      </c>
      <c r="P15" s="57">
        <v>100</v>
      </c>
    </row>
    <row r="16" spans="2:16" ht="15" x14ac:dyDescent="0.25">
      <c r="B16" s="34">
        <v>201305</v>
      </c>
      <c r="C16" s="34" t="s">
        <v>35</v>
      </c>
      <c r="D16" s="36" t="s">
        <v>69</v>
      </c>
      <c r="E16" s="57">
        <v>2</v>
      </c>
      <c r="F16" s="37">
        <f t="shared" si="7"/>
        <v>5</v>
      </c>
      <c r="G16" s="57">
        <v>7</v>
      </c>
      <c r="H16" s="57">
        <v>3</v>
      </c>
      <c r="I16" s="37">
        <f t="shared" si="8"/>
        <v>12</v>
      </c>
      <c r="J16" s="57">
        <v>15</v>
      </c>
      <c r="K16" s="57">
        <v>0</v>
      </c>
      <c r="L16" s="57">
        <v>0</v>
      </c>
      <c r="M16" s="57"/>
      <c r="N16" s="57"/>
      <c r="O16" s="57">
        <v>0</v>
      </c>
      <c r="P16" s="57">
        <v>100</v>
      </c>
    </row>
    <row r="17" spans="2:16" ht="15" x14ac:dyDescent="0.25">
      <c r="B17" s="34">
        <v>201306</v>
      </c>
      <c r="C17" s="34" t="s">
        <v>34</v>
      </c>
      <c r="D17" s="36" t="s">
        <v>69</v>
      </c>
      <c r="E17" s="57">
        <v>3</v>
      </c>
      <c r="F17" s="37">
        <f t="shared" si="7"/>
        <v>1</v>
      </c>
      <c r="G17" s="57">
        <v>4</v>
      </c>
      <c r="H17" s="57">
        <v>3</v>
      </c>
      <c r="I17" s="37">
        <f t="shared" si="8"/>
        <v>4</v>
      </c>
      <c r="J17" s="57">
        <v>7</v>
      </c>
      <c r="K17" s="57">
        <v>0</v>
      </c>
      <c r="L17" s="57">
        <v>0</v>
      </c>
      <c r="M17" s="57"/>
      <c r="N17" s="57"/>
      <c r="O17" s="57">
        <v>0</v>
      </c>
      <c r="P17" s="57">
        <v>100</v>
      </c>
    </row>
    <row r="18" spans="2:16" ht="15" x14ac:dyDescent="0.25">
      <c r="B18" s="34">
        <v>201307</v>
      </c>
      <c r="C18" s="34" t="s">
        <v>111</v>
      </c>
      <c r="D18" s="36" t="s">
        <v>69</v>
      </c>
      <c r="E18" s="57">
        <v>2</v>
      </c>
      <c r="F18" s="37">
        <f t="shared" si="7"/>
        <v>4</v>
      </c>
      <c r="G18" s="57">
        <v>6</v>
      </c>
      <c r="H18" s="57">
        <v>1.5</v>
      </c>
      <c r="I18" s="37">
        <f t="shared" si="8"/>
        <v>5</v>
      </c>
      <c r="J18" s="57">
        <v>6.5</v>
      </c>
      <c r="K18" s="57">
        <v>0</v>
      </c>
      <c r="L18" s="57">
        <v>0</v>
      </c>
      <c r="M18" s="57"/>
      <c r="N18" s="57"/>
      <c r="O18" s="57">
        <v>0</v>
      </c>
      <c r="P18" s="57">
        <v>100</v>
      </c>
    </row>
    <row r="19" spans="2:16" ht="15" x14ac:dyDescent="0.25">
      <c r="B19" s="34">
        <v>201308</v>
      </c>
      <c r="C19" s="34" t="s">
        <v>41</v>
      </c>
      <c r="D19" s="36" t="s">
        <v>69</v>
      </c>
      <c r="E19" s="57">
        <v>2</v>
      </c>
      <c r="F19" s="37">
        <f t="shared" si="7"/>
        <v>2</v>
      </c>
      <c r="G19" s="57">
        <v>4</v>
      </c>
      <c r="H19" s="57">
        <v>4</v>
      </c>
      <c r="I19" s="37">
        <f t="shared" si="8"/>
        <v>2</v>
      </c>
      <c r="J19" s="57">
        <v>6</v>
      </c>
      <c r="K19" s="57">
        <v>0</v>
      </c>
      <c r="L19" s="57">
        <v>0</v>
      </c>
      <c r="M19" s="57"/>
      <c r="N19" s="57"/>
      <c r="O19" s="57">
        <v>0</v>
      </c>
      <c r="P19" s="57">
        <v>100</v>
      </c>
    </row>
    <row r="20" spans="2:16" ht="15" x14ac:dyDescent="0.25">
      <c r="B20" s="34">
        <v>201309</v>
      </c>
      <c r="C20" s="34" t="s">
        <v>42</v>
      </c>
      <c r="D20" s="36" t="s">
        <v>69</v>
      </c>
      <c r="E20" s="57">
        <v>1</v>
      </c>
      <c r="F20" s="37">
        <f t="shared" si="7"/>
        <v>1</v>
      </c>
      <c r="G20" s="57">
        <v>2</v>
      </c>
      <c r="H20" s="57">
        <v>1</v>
      </c>
      <c r="I20" s="37">
        <f t="shared" si="8"/>
        <v>2</v>
      </c>
      <c r="J20" s="57">
        <v>3</v>
      </c>
      <c r="K20" s="57">
        <v>0</v>
      </c>
      <c r="L20" s="57">
        <v>0</v>
      </c>
      <c r="M20" s="57"/>
      <c r="N20" s="57"/>
      <c r="O20" s="57">
        <v>0</v>
      </c>
      <c r="P20" s="57">
        <v>100</v>
      </c>
    </row>
    <row r="21" spans="2:16" ht="15" x14ac:dyDescent="0.25">
      <c r="B21" s="34">
        <v>201310</v>
      </c>
      <c r="C21" s="34" t="s">
        <v>39</v>
      </c>
      <c r="D21" s="36" t="s">
        <v>69</v>
      </c>
      <c r="E21" s="57">
        <v>2</v>
      </c>
      <c r="F21" s="37">
        <f t="shared" si="7"/>
        <v>4</v>
      </c>
      <c r="G21" s="57">
        <v>6</v>
      </c>
      <c r="H21" s="57">
        <v>2</v>
      </c>
      <c r="I21" s="37">
        <f t="shared" si="8"/>
        <v>8</v>
      </c>
      <c r="J21" s="57">
        <v>10</v>
      </c>
      <c r="K21" s="57">
        <v>0</v>
      </c>
      <c r="L21" s="57">
        <v>0</v>
      </c>
      <c r="M21" s="57"/>
      <c r="N21" s="57"/>
      <c r="O21" s="57">
        <v>0</v>
      </c>
      <c r="P21" s="57">
        <v>100</v>
      </c>
    </row>
    <row r="22" spans="2:16" ht="15" x14ac:dyDescent="0.25">
      <c r="B22" s="34">
        <v>201311</v>
      </c>
      <c r="C22" s="34" t="s">
        <v>40</v>
      </c>
      <c r="D22" s="36" t="s">
        <v>69</v>
      </c>
      <c r="E22" s="57">
        <v>0</v>
      </c>
      <c r="F22" s="37">
        <f t="shared" si="7"/>
        <v>1</v>
      </c>
      <c r="G22" s="57">
        <v>1</v>
      </c>
      <c r="H22" s="57">
        <v>0</v>
      </c>
      <c r="I22" s="37">
        <f t="shared" si="8"/>
        <v>1</v>
      </c>
      <c r="J22" s="57">
        <v>1</v>
      </c>
      <c r="K22" s="57">
        <v>0</v>
      </c>
      <c r="L22" s="57">
        <v>0</v>
      </c>
      <c r="M22" s="57"/>
      <c r="N22" s="57"/>
      <c r="O22" s="57">
        <v>0</v>
      </c>
      <c r="P22" s="57">
        <v>100</v>
      </c>
    </row>
    <row r="23" spans="2:16" ht="15" x14ac:dyDescent="0.25">
      <c r="B23" s="34">
        <v>201312</v>
      </c>
      <c r="C23" s="34" t="s">
        <v>38</v>
      </c>
      <c r="D23" s="36" t="s">
        <v>69</v>
      </c>
      <c r="E23" s="57">
        <v>1</v>
      </c>
      <c r="F23" s="37">
        <f t="shared" si="7"/>
        <v>0</v>
      </c>
      <c r="G23" s="57">
        <v>1</v>
      </c>
      <c r="H23" s="57">
        <v>1</v>
      </c>
      <c r="I23" s="37">
        <f t="shared" si="8"/>
        <v>0</v>
      </c>
      <c r="J23" s="57">
        <v>1</v>
      </c>
      <c r="K23" s="57">
        <v>0</v>
      </c>
      <c r="L23" s="57">
        <v>0</v>
      </c>
      <c r="M23" s="57"/>
      <c r="N23" s="57"/>
      <c r="O23" s="57">
        <v>0</v>
      </c>
      <c r="P23" s="57">
        <v>100</v>
      </c>
    </row>
    <row r="24" spans="2:16" ht="15" x14ac:dyDescent="0.25">
      <c r="B24" s="34">
        <v>201313</v>
      </c>
      <c r="C24" s="34" t="s">
        <v>37</v>
      </c>
      <c r="D24" s="36" t="s">
        <v>69</v>
      </c>
      <c r="E24" s="57">
        <v>1</v>
      </c>
      <c r="F24" s="37">
        <f t="shared" si="7"/>
        <v>1</v>
      </c>
      <c r="G24" s="57">
        <v>2</v>
      </c>
      <c r="H24" s="57">
        <v>1.5</v>
      </c>
      <c r="I24" s="37">
        <f t="shared" si="8"/>
        <v>1</v>
      </c>
      <c r="J24" s="57">
        <v>2.5</v>
      </c>
      <c r="K24" s="57">
        <v>0</v>
      </c>
      <c r="L24" s="57">
        <v>0</v>
      </c>
      <c r="M24" s="57"/>
      <c r="N24" s="57"/>
      <c r="O24" s="57">
        <v>0</v>
      </c>
      <c r="P24" s="57">
        <v>100</v>
      </c>
    </row>
    <row r="25" spans="2:16" ht="15" x14ac:dyDescent="0.25">
      <c r="B25" s="34">
        <v>201314</v>
      </c>
      <c r="C25" s="34" t="s">
        <v>48</v>
      </c>
      <c r="D25" s="36" t="s">
        <v>69</v>
      </c>
      <c r="E25" s="57">
        <v>3</v>
      </c>
      <c r="F25" s="37">
        <f t="shared" si="7"/>
        <v>2</v>
      </c>
      <c r="G25" s="57">
        <v>5</v>
      </c>
      <c r="H25" s="57">
        <v>2.5</v>
      </c>
      <c r="I25" s="37">
        <f t="shared" si="8"/>
        <v>2.5</v>
      </c>
      <c r="J25" s="57">
        <v>5</v>
      </c>
      <c r="K25" s="57">
        <v>0</v>
      </c>
      <c r="L25" s="57">
        <v>0</v>
      </c>
      <c r="M25" s="57"/>
      <c r="N25" s="57"/>
      <c r="O25" s="57">
        <v>0</v>
      </c>
      <c r="P25" s="57">
        <v>100</v>
      </c>
    </row>
    <row r="26" spans="2:16" ht="15" x14ac:dyDescent="0.25">
      <c r="B26" s="34">
        <v>201315</v>
      </c>
      <c r="C26" s="34" t="s">
        <v>49</v>
      </c>
      <c r="D26" s="36" t="s">
        <v>69</v>
      </c>
      <c r="E26" s="57">
        <v>1</v>
      </c>
      <c r="F26" s="37">
        <f t="shared" si="7"/>
        <v>5</v>
      </c>
      <c r="G26" s="57">
        <v>6</v>
      </c>
      <c r="H26" s="57">
        <v>1</v>
      </c>
      <c r="I26" s="37">
        <f t="shared" si="8"/>
        <v>12.5</v>
      </c>
      <c r="J26" s="57">
        <v>13.5</v>
      </c>
      <c r="K26" s="57">
        <v>0</v>
      </c>
      <c r="L26" s="57">
        <v>0</v>
      </c>
      <c r="M26" s="57"/>
      <c r="N26" s="57"/>
      <c r="O26" s="57">
        <v>0</v>
      </c>
      <c r="P26" s="57">
        <v>100</v>
      </c>
    </row>
    <row r="27" spans="2:16" ht="15" x14ac:dyDescent="0.25">
      <c r="B27" s="34">
        <v>201316</v>
      </c>
      <c r="C27" s="34" t="s">
        <v>50</v>
      </c>
      <c r="D27" s="36" t="s">
        <v>69</v>
      </c>
      <c r="E27" s="57">
        <v>2</v>
      </c>
      <c r="F27" s="37">
        <f t="shared" si="7"/>
        <v>7</v>
      </c>
      <c r="G27" s="57">
        <v>9</v>
      </c>
      <c r="H27" s="57">
        <v>1.5</v>
      </c>
      <c r="I27" s="37">
        <f t="shared" si="8"/>
        <v>11.5</v>
      </c>
      <c r="J27" s="57">
        <v>13</v>
      </c>
      <c r="K27" s="57">
        <v>0</v>
      </c>
      <c r="L27" s="57">
        <v>0</v>
      </c>
      <c r="M27" s="57"/>
      <c r="N27" s="57"/>
      <c r="O27" s="57">
        <v>0</v>
      </c>
      <c r="P27" s="57">
        <v>100</v>
      </c>
    </row>
    <row r="28" spans="2:16" ht="15" x14ac:dyDescent="0.25">
      <c r="B28" s="34">
        <v>201317</v>
      </c>
      <c r="C28" s="34" t="s">
        <v>51</v>
      </c>
      <c r="D28" s="36" t="s">
        <v>69</v>
      </c>
      <c r="E28" s="57">
        <v>2</v>
      </c>
      <c r="F28" s="37">
        <f t="shared" si="7"/>
        <v>3</v>
      </c>
      <c r="G28" s="57">
        <v>5</v>
      </c>
      <c r="H28" s="57">
        <v>1</v>
      </c>
      <c r="I28" s="37">
        <f t="shared" si="8"/>
        <v>5</v>
      </c>
      <c r="J28" s="57">
        <v>6</v>
      </c>
      <c r="K28" s="57">
        <v>0</v>
      </c>
      <c r="L28" s="57">
        <v>0</v>
      </c>
      <c r="M28" s="57"/>
      <c r="N28" s="57"/>
      <c r="O28" s="57">
        <v>0</v>
      </c>
      <c r="P28" s="57">
        <v>100</v>
      </c>
    </row>
    <row r="29" spans="2:16" ht="15" x14ac:dyDescent="0.25">
      <c r="B29" s="34">
        <v>201318</v>
      </c>
      <c r="C29" s="34" t="s">
        <v>47</v>
      </c>
      <c r="D29" s="36" t="s">
        <v>69</v>
      </c>
      <c r="E29" s="57">
        <v>2</v>
      </c>
      <c r="F29" s="37">
        <f t="shared" si="7"/>
        <v>3</v>
      </c>
      <c r="G29" s="57">
        <v>5</v>
      </c>
      <c r="H29" s="57">
        <v>2.5</v>
      </c>
      <c r="I29" s="37">
        <f t="shared" si="8"/>
        <v>3</v>
      </c>
      <c r="J29" s="57">
        <v>5.5</v>
      </c>
      <c r="K29" s="57">
        <v>0</v>
      </c>
      <c r="L29" s="57">
        <v>0</v>
      </c>
      <c r="M29" s="57"/>
      <c r="N29" s="57"/>
      <c r="O29" s="57">
        <v>0</v>
      </c>
      <c r="P29" s="57">
        <v>100</v>
      </c>
    </row>
    <row r="30" spans="2:16" ht="15" x14ac:dyDescent="0.2">
      <c r="B30" s="58">
        <v>201401</v>
      </c>
      <c r="C30" s="58" t="s">
        <v>43</v>
      </c>
      <c r="D30" s="54" t="s">
        <v>69</v>
      </c>
      <c r="E30" s="52">
        <f>E5</f>
        <v>0</v>
      </c>
      <c r="F30" s="51">
        <f t="shared" ref="F30:L30" si="9">F5</f>
        <v>2</v>
      </c>
      <c r="G30" s="51">
        <f t="shared" si="9"/>
        <v>2</v>
      </c>
      <c r="H30" s="51">
        <f t="shared" si="9"/>
        <v>0</v>
      </c>
      <c r="I30" s="51">
        <f t="shared" si="9"/>
        <v>1.5</v>
      </c>
      <c r="J30" s="51">
        <f t="shared" si="9"/>
        <v>1.5</v>
      </c>
      <c r="K30" s="51">
        <f t="shared" si="9"/>
        <v>0</v>
      </c>
      <c r="L30" s="51">
        <f t="shared" si="9"/>
        <v>0</v>
      </c>
      <c r="M30" s="51">
        <f t="shared" ref="M30:P30" si="10">M5</f>
        <v>98</v>
      </c>
      <c r="N30" s="51">
        <f t="shared" si="10"/>
        <v>3</v>
      </c>
      <c r="O30" s="51">
        <f t="shared" si="10"/>
        <v>0</v>
      </c>
      <c r="P30" s="51">
        <f t="shared" si="10"/>
        <v>101</v>
      </c>
    </row>
    <row r="31" spans="2:16" ht="15" x14ac:dyDescent="0.2">
      <c r="B31" s="58">
        <v>201401</v>
      </c>
      <c r="C31" s="58" t="s">
        <v>43</v>
      </c>
      <c r="D31" s="41" t="s">
        <v>71</v>
      </c>
      <c r="E31" s="3">
        <f t="shared" ref="E31:L32" si="11">E6</f>
        <v>0</v>
      </c>
      <c r="F31" s="55">
        <f t="shared" si="11"/>
        <v>0</v>
      </c>
      <c r="G31" s="55">
        <f t="shared" si="11"/>
        <v>0</v>
      </c>
      <c r="H31" s="55">
        <f t="shared" si="11"/>
        <v>0</v>
      </c>
      <c r="I31" s="55">
        <f t="shared" si="11"/>
        <v>0</v>
      </c>
      <c r="J31" s="55">
        <f t="shared" si="11"/>
        <v>0</v>
      </c>
      <c r="K31" s="55">
        <f t="shared" si="11"/>
        <v>0</v>
      </c>
      <c r="L31" s="55">
        <f t="shared" si="11"/>
        <v>0</v>
      </c>
      <c r="M31" s="55">
        <f t="shared" ref="M31:P31" si="12">M6</f>
        <v>0</v>
      </c>
      <c r="N31" s="55">
        <f t="shared" si="12"/>
        <v>0</v>
      </c>
      <c r="O31" s="55">
        <f t="shared" si="12"/>
        <v>0</v>
      </c>
      <c r="P31" s="55">
        <f t="shared" si="12"/>
        <v>0</v>
      </c>
    </row>
    <row r="32" spans="2:16" ht="15" x14ac:dyDescent="0.2">
      <c r="B32" s="58">
        <v>201401</v>
      </c>
      <c r="C32" s="58" t="s">
        <v>43</v>
      </c>
      <c r="D32" s="42" t="s">
        <v>66</v>
      </c>
      <c r="E32" s="53">
        <f t="shared" si="11"/>
        <v>0</v>
      </c>
      <c r="F32" s="56">
        <f t="shared" si="11"/>
        <v>0</v>
      </c>
      <c r="G32" s="56">
        <f t="shared" si="11"/>
        <v>0</v>
      </c>
      <c r="H32" s="56">
        <f t="shared" si="11"/>
        <v>0</v>
      </c>
      <c r="I32" s="56">
        <f t="shared" si="11"/>
        <v>0</v>
      </c>
      <c r="J32" s="56">
        <f t="shared" si="11"/>
        <v>0</v>
      </c>
      <c r="K32" s="56">
        <f t="shared" si="11"/>
        <v>0</v>
      </c>
      <c r="L32" s="56">
        <f t="shared" si="11"/>
        <v>0</v>
      </c>
      <c r="M32" s="56">
        <f t="shared" ref="M32:P32" si="13">M7</f>
        <v>0</v>
      </c>
      <c r="N32" s="56">
        <f t="shared" si="13"/>
        <v>0</v>
      </c>
      <c r="O32" s="56">
        <f t="shared" si="13"/>
        <v>0</v>
      </c>
      <c r="P32" s="56">
        <f t="shared" si="13"/>
        <v>0</v>
      </c>
    </row>
  </sheetData>
  <mergeCells count="12">
    <mergeCell ref="D2:P2"/>
    <mergeCell ref="D10:P10"/>
    <mergeCell ref="E11:G11"/>
    <mergeCell ref="H11:J11"/>
    <mergeCell ref="E3:G3"/>
    <mergeCell ref="K11:L11"/>
    <mergeCell ref="K3:L3"/>
    <mergeCell ref="B10:C10"/>
    <mergeCell ref="B11:C11"/>
    <mergeCell ref="H3:J3"/>
    <mergeCell ref="M3:P3"/>
    <mergeCell ref="M11:P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7" workbookViewId="0">
      <selection activeCell="A27" sqref="A27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1.7109375" bestFit="1" customWidth="1"/>
    <col min="4" max="4" width="10.7109375" bestFit="1" customWidth="1"/>
    <col min="5" max="5" width="13.140625" bestFit="1" customWidth="1"/>
  </cols>
  <sheetData>
    <row r="1" spans="1:5" x14ac:dyDescent="0.2">
      <c r="A1" s="16" t="s">
        <v>84</v>
      </c>
      <c r="B1" s="16" t="s">
        <v>73</v>
      </c>
    </row>
    <row r="2" spans="1:5" x14ac:dyDescent="0.2">
      <c r="A2" s="16" t="s">
        <v>72</v>
      </c>
      <c r="B2" t="s">
        <v>71</v>
      </c>
      <c r="C2" t="s">
        <v>69</v>
      </c>
      <c r="D2" t="s">
        <v>66</v>
      </c>
      <c r="E2" t="s">
        <v>27</v>
      </c>
    </row>
    <row r="3" spans="1:5" x14ac:dyDescent="0.2">
      <c r="A3" s="19">
        <v>201308</v>
      </c>
      <c r="B3" s="17"/>
      <c r="C3" s="17">
        <v>4</v>
      </c>
      <c r="D3" s="17"/>
      <c r="E3" s="17">
        <v>4</v>
      </c>
    </row>
    <row r="4" spans="1:5" x14ac:dyDescent="0.2">
      <c r="A4" s="19">
        <v>201309</v>
      </c>
      <c r="B4" s="17"/>
      <c r="C4" s="17">
        <v>2</v>
      </c>
      <c r="D4" s="17"/>
      <c r="E4" s="17">
        <v>2</v>
      </c>
    </row>
    <row r="5" spans="1:5" x14ac:dyDescent="0.2">
      <c r="A5" s="19">
        <v>201310</v>
      </c>
      <c r="B5" s="17"/>
      <c r="C5" s="17">
        <v>6</v>
      </c>
      <c r="D5" s="17"/>
      <c r="E5" s="17">
        <v>6</v>
      </c>
    </row>
    <row r="6" spans="1:5" x14ac:dyDescent="0.2">
      <c r="A6" s="19">
        <v>201311</v>
      </c>
      <c r="B6" s="17"/>
      <c r="C6" s="17">
        <v>1</v>
      </c>
      <c r="D6" s="17"/>
      <c r="E6" s="17">
        <v>1</v>
      </c>
    </row>
    <row r="7" spans="1:5" x14ac:dyDescent="0.2">
      <c r="A7" s="19">
        <v>201312</v>
      </c>
      <c r="B7" s="17"/>
      <c r="C7" s="17">
        <v>1</v>
      </c>
      <c r="D7" s="17"/>
      <c r="E7" s="17">
        <v>1</v>
      </c>
    </row>
    <row r="8" spans="1:5" x14ac:dyDescent="0.2">
      <c r="A8" s="19">
        <v>201313</v>
      </c>
      <c r="B8" s="17"/>
      <c r="C8" s="17">
        <v>2</v>
      </c>
      <c r="D8" s="17"/>
      <c r="E8" s="17">
        <v>2</v>
      </c>
    </row>
    <row r="9" spans="1:5" x14ac:dyDescent="0.2">
      <c r="A9" s="19">
        <v>201314</v>
      </c>
      <c r="B9" s="17"/>
      <c r="C9" s="17">
        <v>5</v>
      </c>
      <c r="D9" s="17"/>
      <c r="E9" s="17">
        <v>5</v>
      </c>
    </row>
    <row r="10" spans="1:5" x14ac:dyDescent="0.2">
      <c r="A10" s="19">
        <v>201315</v>
      </c>
      <c r="B10" s="17"/>
      <c r="C10" s="17">
        <v>6</v>
      </c>
      <c r="D10" s="17"/>
      <c r="E10" s="17">
        <v>6</v>
      </c>
    </row>
    <row r="11" spans="1:5" x14ac:dyDescent="0.2">
      <c r="A11" s="19">
        <v>201316</v>
      </c>
      <c r="B11" s="17"/>
      <c r="C11" s="17">
        <v>9</v>
      </c>
      <c r="D11" s="17"/>
      <c r="E11" s="17">
        <v>9</v>
      </c>
    </row>
    <row r="12" spans="1:5" x14ac:dyDescent="0.2">
      <c r="A12" s="19">
        <v>201317</v>
      </c>
      <c r="B12" s="17"/>
      <c r="C12" s="17">
        <v>5</v>
      </c>
      <c r="D12" s="17"/>
      <c r="E12" s="17">
        <v>5</v>
      </c>
    </row>
    <row r="13" spans="1:5" x14ac:dyDescent="0.2">
      <c r="A13" s="19">
        <v>201318</v>
      </c>
      <c r="B13" s="17"/>
      <c r="C13" s="17">
        <v>5</v>
      </c>
      <c r="D13" s="17"/>
      <c r="E13" s="17">
        <v>5</v>
      </c>
    </row>
    <row r="14" spans="1:5" x14ac:dyDescent="0.2">
      <c r="A14" s="19">
        <v>201401</v>
      </c>
      <c r="B14" s="17">
        <v>0</v>
      </c>
      <c r="C14" s="17">
        <v>2</v>
      </c>
      <c r="D14" s="17">
        <v>0</v>
      </c>
      <c r="E14" s="17">
        <v>2</v>
      </c>
    </row>
    <row r="15" spans="1:5" x14ac:dyDescent="0.2">
      <c r="A15" s="19">
        <v>201302</v>
      </c>
      <c r="B15" s="17"/>
      <c r="C15" s="17">
        <v>0</v>
      </c>
      <c r="D15" s="17"/>
      <c r="E15" s="17">
        <v>0</v>
      </c>
    </row>
    <row r="16" spans="1:5" x14ac:dyDescent="0.2">
      <c r="A16" s="19">
        <v>201303</v>
      </c>
      <c r="B16" s="17"/>
      <c r="C16" s="17">
        <v>0</v>
      </c>
      <c r="D16" s="17"/>
      <c r="E16" s="17">
        <v>0</v>
      </c>
    </row>
    <row r="17" spans="1:5" x14ac:dyDescent="0.2">
      <c r="A17" s="19">
        <v>201304</v>
      </c>
      <c r="B17" s="17"/>
      <c r="C17" s="17">
        <v>7</v>
      </c>
      <c r="D17" s="17"/>
      <c r="E17" s="17">
        <v>7</v>
      </c>
    </row>
    <row r="18" spans="1:5" x14ac:dyDescent="0.2">
      <c r="A18" s="19">
        <v>201305</v>
      </c>
      <c r="B18" s="17"/>
      <c r="C18" s="17">
        <v>7</v>
      </c>
      <c r="D18" s="17"/>
      <c r="E18" s="17">
        <v>7</v>
      </c>
    </row>
    <row r="19" spans="1:5" x14ac:dyDescent="0.2">
      <c r="A19" s="19">
        <v>201306</v>
      </c>
      <c r="B19" s="17"/>
      <c r="C19" s="17">
        <v>4</v>
      </c>
      <c r="D19" s="17"/>
      <c r="E19" s="17">
        <v>4</v>
      </c>
    </row>
    <row r="20" spans="1:5" x14ac:dyDescent="0.2">
      <c r="A20" s="19">
        <v>201307</v>
      </c>
      <c r="B20" s="17"/>
      <c r="C20" s="17">
        <v>6</v>
      </c>
      <c r="D20" s="17"/>
      <c r="E20" s="17">
        <v>6</v>
      </c>
    </row>
    <row r="21" spans="1:5" x14ac:dyDescent="0.2">
      <c r="A21" s="19" t="s">
        <v>27</v>
      </c>
      <c r="B21" s="17">
        <v>0</v>
      </c>
      <c r="C21" s="17">
        <v>72</v>
      </c>
      <c r="D21" s="17">
        <v>0</v>
      </c>
      <c r="E21" s="17">
        <v>72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4" workbookViewId="0">
      <selection activeCell="A3" sqref="A3"/>
    </sheetView>
  </sheetViews>
  <sheetFormatPr baseColWidth="10" defaultRowHeight="12.75" x14ac:dyDescent="0.2"/>
  <cols>
    <col min="1" max="1" width="17.85546875" bestFit="1" customWidth="1"/>
    <col min="2" max="2" width="10.28515625" customWidth="1"/>
    <col min="3" max="3" width="16.85546875" bestFit="1" customWidth="1"/>
    <col min="4" max="4" width="14.5703125" customWidth="1"/>
  </cols>
  <sheetData>
    <row r="1" spans="1:4" x14ac:dyDescent="0.2">
      <c r="A1" s="16" t="s">
        <v>10</v>
      </c>
      <c r="B1" t="s">
        <v>83</v>
      </c>
    </row>
    <row r="3" spans="1:4" x14ac:dyDescent="0.2">
      <c r="A3" s="16" t="s">
        <v>72</v>
      </c>
      <c r="B3" t="s">
        <v>80</v>
      </c>
      <c r="C3" t="s">
        <v>26</v>
      </c>
      <c r="D3" t="s">
        <v>89</v>
      </c>
    </row>
    <row r="4" spans="1:4" x14ac:dyDescent="0.2">
      <c r="A4" s="19" t="s">
        <v>43</v>
      </c>
      <c r="B4" s="17">
        <v>2</v>
      </c>
      <c r="C4" s="17">
        <v>1.5</v>
      </c>
      <c r="D4" s="17">
        <v>0</v>
      </c>
    </row>
    <row r="5" spans="1:4" x14ac:dyDescent="0.2">
      <c r="A5" s="19" t="s">
        <v>44</v>
      </c>
      <c r="B5" s="17">
        <v>0</v>
      </c>
      <c r="C5" s="17">
        <v>0</v>
      </c>
      <c r="D5" s="17">
        <v>0</v>
      </c>
    </row>
    <row r="6" spans="1:4" x14ac:dyDescent="0.2">
      <c r="A6" s="19" t="s">
        <v>45</v>
      </c>
      <c r="B6" s="17">
        <v>0</v>
      </c>
      <c r="C6" s="17">
        <v>0</v>
      </c>
      <c r="D6" s="17">
        <v>0</v>
      </c>
    </row>
    <row r="7" spans="1:4" x14ac:dyDescent="0.2">
      <c r="A7" s="19" t="s">
        <v>46</v>
      </c>
      <c r="B7" s="17">
        <v>7</v>
      </c>
      <c r="C7" s="17">
        <v>10</v>
      </c>
      <c r="D7" s="17">
        <v>0</v>
      </c>
    </row>
    <row r="8" spans="1:4" x14ac:dyDescent="0.2">
      <c r="A8" s="19" t="s">
        <v>35</v>
      </c>
      <c r="B8" s="17">
        <v>7</v>
      </c>
      <c r="C8" s="17">
        <v>15</v>
      </c>
      <c r="D8" s="17">
        <v>0</v>
      </c>
    </row>
    <row r="9" spans="1:4" x14ac:dyDescent="0.2">
      <c r="A9" s="19" t="s">
        <v>34</v>
      </c>
      <c r="B9" s="17">
        <v>4</v>
      </c>
      <c r="C9" s="17">
        <v>7</v>
      </c>
      <c r="D9" s="17">
        <v>0</v>
      </c>
    </row>
    <row r="10" spans="1:4" x14ac:dyDescent="0.2">
      <c r="A10" s="19" t="s">
        <v>111</v>
      </c>
      <c r="B10" s="17">
        <v>6</v>
      </c>
      <c r="C10" s="17">
        <v>6.5</v>
      </c>
      <c r="D10" s="17">
        <v>0</v>
      </c>
    </row>
    <row r="11" spans="1:4" x14ac:dyDescent="0.2">
      <c r="A11" s="19" t="s">
        <v>27</v>
      </c>
      <c r="B11" s="17">
        <v>26</v>
      </c>
      <c r="C11" s="17">
        <v>40</v>
      </c>
      <c r="D11" s="17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5" sqref="A5"/>
    </sheetView>
  </sheetViews>
  <sheetFormatPr baseColWidth="10" defaultRowHeight="12.75" x14ac:dyDescent="0.2"/>
  <cols>
    <col min="1" max="1" width="17.85546875" bestFit="1" customWidth="1"/>
    <col min="2" max="2" width="12.28515625" customWidth="1"/>
    <col min="3" max="3" width="6.28515625" customWidth="1"/>
  </cols>
  <sheetData>
    <row r="1" spans="1:3" x14ac:dyDescent="0.2">
      <c r="A1" s="16" t="s">
        <v>10</v>
      </c>
      <c r="B1" t="s">
        <v>83</v>
      </c>
    </row>
    <row r="3" spans="1:3" x14ac:dyDescent="0.2">
      <c r="A3" s="16" t="s">
        <v>72</v>
      </c>
      <c r="B3" t="s">
        <v>85</v>
      </c>
      <c r="C3" t="s">
        <v>86</v>
      </c>
    </row>
    <row r="4" spans="1:3" x14ac:dyDescent="0.2">
      <c r="A4" s="19" t="s">
        <v>43</v>
      </c>
      <c r="B4" s="17">
        <v>0</v>
      </c>
      <c r="C4" s="17">
        <v>2</v>
      </c>
    </row>
    <row r="5" spans="1:3" x14ac:dyDescent="0.2">
      <c r="A5" s="19" t="s">
        <v>27</v>
      </c>
      <c r="B5" s="17">
        <v>0</v>
      </c>
      <c r="C5" s="17">
        <v>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G13" sqref="G13"/>
    </sheetView>
  </sheetViews>
  <sheetFormatPr baseColWidth="10" defaultRowHeight="12.75" x14ac:dyDescent="0.2"/>
  <cols>
    <col min="1" max="1" width="17.85546875" bestFit="1" customWidth="1"/>
    <col min="2" max="2" width="13.85546875" customWidth="1"/>
    <col min="3" max="3" width="14.42578125" bestFit="1" customWidth="1"/>
    <col min="4" max="4" width="14.5703125" bestFit="1" customWidth="1"/>
    <col min="5" max="5" width="14.5703125" customWidth="1"/>
  </cols>
  <sheetData>
    <row r="1" spans="1:4" x14ac:dyDescent="0.2">
      <c r="A1" s="16" t="s">
        <v>10</v>
      </c>
      <c r="B1" t="s">
        <v>69</v>
      </c>
    </row>
    <row r="3" spans="1:4" x14ac:dyDescent="0.2">
      <c r="A3" s="16" t="s">
        <v>72</v>
      </c>
      <c r="B3" t="s">
        <v>92</v>
      </c>
      <c r="C3" t="s">
        <v>93</v>
      </c>
      <c r="D3" t="s">
        <v>89</v>
      </c>
    </row>
    <row r="4" spans="1:4" x14ac:dyDescent="0.2">
      <c r="A4" s="19">
        <v>201308</v>
      </c>
      <c r="B4" s="17"/>
      <c r="C4" s="17"/>
      <c r="D4" s="17">
        <v>0</v>
      </c>
    </row>
    <row r="5" spans="1:4" x14ac:dyDescent="0.2">
      <c r="A5" s="19">
        <v>201309</v>
      </c>
      <c r="B5" s="17"/>
      <c r="C5" s="17"/>
      <c r="D5" s="17">
        <v>0</v>
      </c>
    </row>
    <row r="6" spans="1:4" x14ac:dyDescent="0.2">
      <c r="A6" s="19">
        <v>201310</v>
      </c>
      <c r="B6" s="17"/>
      <c r="C6" s="17"/>
      <c r="D6" s="17">
        <v>0</v>
      </c>
    </row>
    <row r="7" spans="1:4" x14ac:dyDescent="0.2">
      <c r="A7" s="19">
        <v>201311</v>
      </c>
      <c r="B7" s="17"/>
      <c r="C7" s="17"/>
      <c r="D7" s="17">
        <v>0</v>
      </c>
    </row>
    <row r="8" spans="1:4" x14ac:dyDescent="0.2">
      <c r="A8" s="19">
        <v>201312</v>
      </c>
      <c r="B8" s="17"/>
      <c r="C8" s="17"/>
      <c r="D8" s="17">
        <v>0</v>
      </c>
    </row>
    <row r="9" spans="1:4" x14ac:dyDescent="0.2">
      <c r="A9" s="19">
        <v>201313</v>
      </c>
      <c r="B9" s="17"/>
      <c r="C9" s="17"/>
      <c r="D9" s="17">
        <v>0</v>
      </c>
    </row>
    <row r="10" spans="1:4" x14ac:dyDescent="0.2">
      <c r="A10" s="19">
        <v>201314</v>
      </c>
      <c r="B10" s="17"/>
      <c r="C10" s="17"/>
      <c r="D10" s="17">
        <v>0</v>
      </c>
    </row>
    <row r="11" spans="1:4" x14ac:dyDescent="0.2">
      <c r="A11" s="19">
        <v>201315</v>
      </c>
      <c r="B11" s="17"/>
      <c r="C11" s="17"/>
      <c r="D11" s="17">
        <v>0</v>
      </c>
    </row>
    <row r="12" spans="1:4" x14ac:dyDescent="0.2">
      <c r="A12" s="19">
        <v>201316</v>
      </c>
      <c r="B12" s="17"/>
      <c r="C12" s="17"/>
      <c r="D12" s="17">
        <v>0</v>
      </c>
    </row>
    <row r="13" spans="1:4" x14ac:dyDescent="0.2">
      <c r="A13" s="19">
        <v>201317</v>
      </c>
      <c r="B13" s="17"/>
      <c r="C13" s="17"/>
      <c r="D13" s="17">
        <v>0</v>
      </c>
    </row>
    <row r="14" spans="1:4" x14ac:dyDescent="0.2">
      <c r="A14" s="19">
        <v>201318</v>
      </c>
      <c r="B14" s="17"/>
      <c r="C14" s="17"/>
      <c r="D14" s="17">
        <v>0</v>
      </c>
    </row>
    <row r="15" spans="1:4" x14ac:dyDescent="0.2">
      <c r="A15" s="19">
        <v>201401</v>
      </c>
      <c r="B15" s="17">
        <v>98</v>
      </c>
      <c r="C15" s="17">
        <v>3</v>
      </c>
      <c r="D15" s="17">
        <v>0</v>
      </c>
    </row>
    <row r="16" spans="1:4" x14ac:dyDescent="0.2">
      <c r="A16" s="19">
        <v>201302</v>
      </c>
      <c r="B16" s="17"/>
      <c r="C16" s="17"/>
      <c r="D16" s="17">
        <v>0</v>
      </c>
    </row>
    <row r="17" spans="1:4" x14ac:dyDescent="0.2">
      <c r="A17" s="19">
        <v>201303</v>
      </c>
      <c r="B17" s="17"/>
      <c r="C17" s="17"/>
      <c r="D17" s="17">
        <v>0</v>
      </c>
    </row>
    <row r="18" spans="1:4" x14ac:dyDescent="0.2">
      <c r="A18" s="19">
        <v>201304</v>
      </c>
      <c r="B18" s="17"/>
      <c r="C18" s="17"/>
      <c r="D18" s="17">
        <v>0</v>
      </c>
    </row>
    <row r="19" spans="1:4" x14ac:dyDescent="0.2">
      <c r="A19" s="19">
        <v>201305</v>
      </c>
      <c r="B19" s="17"/>
      <c r="C19" s="17"/>
      <c r="D19" s="17">
        <v>0</v>
      </c>
    </row>
    <row r="20" spans="1:4" x14ac:dyDescent="0.2">
      <c r="A20" s="19">
        <v>201306</v>
      </c>
      <c r="B20" s="17"/>
      <c r="C20" s="17"/>
      <c r="D20" s="17">
        <v>0</v>
      </c>
    </row>
    <row r="21" spans="1:4" x14ac:dyDescent="0.2">
      <c r="A21" s="19">
        <v>201307</v>
      </c>
      <c r="B21" s="17"/>
      <c r="C21" s="17"/>
      <c r="D21" s="17">
        <v>0</v>
      </c>
    </row>
    <row r="22" spans="1:4" x14ac:dyDescent="0.2">
      <c r="A22" s="19" t="s">
        <v>27</v>
      </c>
      <c r="B22" s="17">
        <v>98</v>
      </c>
      <c r="C22" s="17">
        <v>3</v>
      </c>
      <c r="D22" s="17"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3" sqref="A3"/>
    </sheetView>
  </sheetViews>
  <sheetFormatPr baseColWidth="10" defaultRowHeight="12.75" x14ac:dyDescent="0.2"/>
  <cols>
    <col min="1" max="1" width="17.85546875" bestFit="1" customWidth="1"/>
    <col min="2" max="2" width="13" customWidth="1"/>
    <col min="3" max="3" width="16.85546875" bestFit="1" customWidth="1"/>
  </cols>
  <sheetData>
    <row r="1" spans="1:3" x14ac:dyDescent="0.2">
      <c r="A1" s="16" t="s">
        <v>10</v>
      </c>
      <c r="B1" t="s">
        <v>69</v>
      </c>
    </row>
    <row r="3" spans="1:3" x14ac:dyDescent="0.2">
      <c r="A3" s="16" t="s">
        <v>72</v>
      </c>
      <c r="B3" t="s">
        <v>80</v>
      </c>
      <c r="C3" t="s">
        <v>26</v>
      </c>
    </row>
    <row r="4" spans="1:3" x14ac:dyDescent="0.2">
      <c r="A4" s="19" t="s">
        <v>43</v>
      </c>
      <c r="B4" s="17">
        <v>2</v>
      </c>
      <c r="C4" s="17">
        <v>1.5</v>
      </c>
    </row>
    <row r="5" spans="1:3" x14ac:dyDescent="0.2">
      <c r="A5" s="19" t="s">
        <v>44</v>
      </c>
      <c r="B5" s="17">
        <v>0</v>
      </c>
      <c r="C5" s="17">
        <v>0</v>
      </c>
    </row>
    <row r="6" spans="1:3" x14ac:dyDescent="0.2">
      <c r="A6" s="19" t="s">
        <v>45</v>
      </c>
      <c r="B6" s="17">
        <v>0</v>
      </c>
      <c r="C6" s="17">
        <v>0</v>
      </c>
    </row>
    <row r="7" spans="1:3" x14ac:dyDescent="0.2">
      <c r="A7" s="19" t="s">
        <v>46</v>
      </c>
      <c r="B7" s="17">
        <v>7</v>
      </c>
      <c r="C7" s="17">
        <v>10</v>
      </c>
    </row>
    <row r="8" spans="1:3" x14ac:dyDescent="0.2">
      <c r="A8" s="19" t="s">
        <v>35</v>
      </c>
      <c r="B8" s="17">
        <v>7</v>
      </c>
      <c r="C8" s="17">
        <v>15</v>
      </c>
    </row>
    <row r="9" spans="1:3" x14ac:dyDescent="0.2">
      <c r="A9" s="19" t="s">
        <v>34</v>
      </c>
      <c r="B9" s="17">
        <v>4</v>
      </c>
      <c r="C9" s="17">
        <v>7</v>
      </c>
    </row>
    <row r="10" spans="1:3" x14ac:dyDescent="0.2">
      <c r="A10" s="19" t="s">
        <v>111</v>
      </c>
      <c r="B10" s="17">
        <v>6</v>
      </c>
      <c r="C10" s="17">
        <v>6.5</v>
      </c>
    </row>
    <row r="11" spans="1:3" x14ac:dyDescent="0.2">
      <c r="A11" s="19" t="s">
        <v>27</v>
      </c>
      <c r="B11" s="17">
        <v>26</v>
      </c>
      <c r="C11" s="17">
        <v>40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10" workbookViewId="0">
      <selection activeCell="B4" sqref="B4"/>
    </sheetView>
  </sheetViews>
  <sheetFormatPr baseColWidth="10" defaultRowHeight="12.75" x14ac:dyDescent="0.2"/>
  <cols>
    <col min="1" max="1" width="17.85546875" bestFit="1" customWidth="1"/>
    <col min="2" max="2" width="20.5703125" bestFit="1" customWidth="1"/>
    <col min="3" max="3" width="14.42578125" bestFit="1" customWidth="1"/>
  </cols>
  <sheetData>
    <row r="1" spans="1:3" x14ac:dyDescent="0.2">
      <c r="A1" s="16" t="s">
        <v>10</v>
      </c>
      <c r="B1" t="s">
        <v>69</v>
      </c>
    </row>
    <row r="3" spans="1:3" x14ac:dyDescent="0.2">
      <c r="A3" s="16" t="s">
        <v>72</v>
      </c>
      <c r="B3" t="s">
        <v>90</v>
      </c>
      <c r="C3" t="s">
        <v>91</v>
      </c>
    </row>
    <row r="4" spans="1:3" x14ac:dyDescent="0.2">
      <c r="A4" s="19" t="s">
        <v>43</v>
      </c>
      <c r="B4" s="17">
        <v>0</v>
      </c>
      <c r="C4" s="17">
        <v>2</v>
      </c>
    </row>
    <row r="5" spans="1:3" x14ac:dyDescent="0.2">
      <c r="A5" s="19" t="s">
        <v>44</v>
      </c>
      <c r="B5" s="17">
        <v>0</v>
      </c>
      <c r="C5" s="17">
        <v>0</v>
      </c>
    </row>
    <row r="6" spans="1:3" x14ac:dyDescent="0.2">
      <c r="A6" s="19" t="s">
        <v>45</v>
      </c>
      <c r="B6" s="17">
        <v>0</v>
      </c>
      <c r="C6" s="17">
        <v>0</v>
      </c>
    </row>
    <row r="7" spans="1:3" x14ac:dyDescent="0.2">
      <c r="A7" s="19" t="s">
        <v>46</v>
      </c>
      <c r="B7" s="17">
        <v>1</v>
      </c>
      <c r="C7" s="17">
        <v>6</v>
      </c>
    </row>
    <row r="8" spans="1:3" x14ac:dyDescent="0.2">
      <c r="A8" s="19" t="s">
        <v>35</v>
      </c>
      <c r="B8" s="17">
        <v>2</v>
      </c>
      <c r="C8" s="17">
        <v>5</v>
      </c>
    </row>
    <row r="9" spans="1:3" x14ac:dyDescent="0.2">
      <c r="A9" s="19" t="s">
        <v>34</v>
      </c>
      <c r="B9" s="17">
        <v>3</v>
      </c>
      <c r="C9" s="17">
        <v>1</v>
      </c>
    </row>
    <row r="10" spans="1:3" x14ac:dyDescent="0.2">
      <c r="A10" s="19" t="s">
        <v>111</v>
      </c>
      <c r="B10" s="17">
        <v>2</v>
      </c>
      <c r="C10" s="17">
        <v>4</v>
      </c>
    </row>
    <row r="11" spans="1:3" x14ac:dyDescent="0.2">
      <c r="A11" s="19" t="s">
        <v>27</v>
      </c>
      <c r="B11" s="17">
        <v>8</v>
      </c>
      <c r="C11" s="17">
        <v>18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INC</vt:lpstr>
      <vt:lpstr>CNT</vt:lpstr>
      <vt:lpstr>STD</vt:lpstr>
      <vt:lpstr>G1</vt:lpstr>
      <vt:lpstr>G2</vt:lpstr>
      <vt:lpstr>G3</vt:lpstr>
      <vt:lpstr>F1</vt:lpstr>
      <vt:lpstr>F2</vt:lpstr>
      <vt:lpstr>F3</vt:lpstr>
      <vt:lpstr>A1</vt:lpstr>
      <vt:lpstr>A2</vt:lpstr>
      <vt:lpstr>A3</vt:lpstr>
      <vt:lpstr>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Martinez</dc:creator>
  <cp:lastModifiedBy>Jose Antonio Cairampoma Granados</cp:lastModifiedBy>
  <cp:lastPrinted>2010-10-14T23:52:25Z</cp:lastPrinted>
  <dcterms:created xsi:type="dcterms:W3CDTF">2005-11-28T21:38:56Z</dcterms:created>
  <dcterms:modified xsi:type="dcterms:W3CDTF">2014-06-10T20:39:11Z</dcterms:modified>
</cp:coreProperties>
</file>