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pivotTables/pivotTable8.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pivotTables/pivotTable9.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pivotTables/pivotTable10.xml" ContentType="application/vnd.openxmlformats-officedocument.spreadsheetml.pivotTable+xml"/>
  <Override PartName="/xl/drawings/drawing10.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4620" windowWidth="15315" windowHeight="2745" tabRatio="659" activeTab="12"/>
  </bookViews>
  <sheets>
    <sheet name="INC" sheetId="15" r:id="rId1"/>
    <sheet name="CNT" sheetId="16" r:id="rId2"/>
    <sheet name="STD" sheetId="32" r:id="rId3"/>
    <sheet name="G1" sheetId="35" r:id="rId4"/>
    <sheet name="G2" sheetId="48" r:id="rId5"/>
    <sheet name="G3" sheetId="50" r:id="rId6"/>
    <sheet name="F1" sheetId="51" r:id="rId7"/>
    <sheet name="F2" sheetId="52" r:id="rId8"/>
    <sheet name="F3" sheetId="53" r:id="rId9"/>
    <sheet name="A1" sheetId="31" r:id="rId10"/>
    <sheet name="A2" sheetId="55" r:id="rId11"/>
    <sheet name="A3" sheetId="56" r:id="rId12"/>
    <sheet name="A4" sheetId="41" r:id="rId13"/>
  </sheets>
  <definedNames>
    <definedName name="_xlnm._FilterDatabase" localSheetId="0" hidden="1">INC!$A$1:$R$16</definedName>
    <definedName name="_xlnm.Print_Area" localSheetId="0">INC!#REF!</definedName>
  </definedNames>
  <calcPr calcId="145621"/>
  <pivotCaches>
    <pivotCache cacheId="10" r:id="rId14"/>
    <pivotCache cacheId="14" r:id="rId15"/>
    <pivotCache cacheId="18" r:id="rId16"/>
    <pivotCache cacheId="22" r:id="rId17"/>
    <pivotCache cacheId="27" r:id="rId18"/>
    <pivotCache cacheId="30" r:id="rId19"/>
    <pivotCache cacheId="34" r:id="rId20"/>
  </pivotCaches>
</workbook>
</file>

<file path=xl/calcChain.xml><?xml version="1.0" encoding="utf-8"?>
<calcChain xmlns="http://schemas.openxmlformats.org/spreadsheetml/2006/main">
  <c r="L15" i="15" l="1"/>
  <c r="L16" i="15"/>
  <c r="L2" i="15" l="1"/>
  <c r="L3" i="15"/>
  <c r="L4" i="15"/>
  <c r="L5" i="15"/>
  <c r="L6" i="15"/>
  <c r="L7" i="15"/>
  <c r="L8" i="15"/>
  <c r="L9" i="15"/>
  <c r="L10" i="15"/>
  <c r="L11" i="15"/>
  <c r="L12" i="15"/>
  <c r="L13" i="15"/>
  <c r="L14" i="15"/>
  <c r="F67" i="16" l="1"/>
  <c r="G67" i="16"/>
  <c r="H67" i="16"/>
  <c r="I67" i="16"/>
  <c r="J67" i="16"/>
  <c r="K67" i="16"/>
  <c r="L67" i="16"/>
  <c r="M67" i="16"/>
  <c r="N67" i="16"/>
  <c r="O67" i="16"/>
  <c r="E67" i="16"/>
  <c r="F66" i="16"/>
  <c r="G66" i="16"/>
  <c r="H66" i="16"/>
  <c r="I66" i="16"/>
  <c r="J66" i="16"/>
  <c r="K66" i="16"/>
  <c r="L66" i="16"/>
  <c r="M66" i="16"/>
  <c r="N66" i="16"/>
  <c r="O66" i="16"/>
  <c r="E66" i="16"/>
  <c r="F65" i="16"/>
  <c r="G65" i="16"/>
  <c r="H65" i="16"/>
  <c r="I65" i="16"/>
  <c r="J65" i="16"/>
  <c r="K65" i="16"/>
  <c r="L65" i="16"/>
  <c r="M65" i="16"/>
  <c r="N65" i="16"/>
  <c r="O65" i="16"/>
  <c r="E65" i="16"/>
  <c r="F64" i="16"/>
  <c r="G64" i="16"/>
  <c r="H64" i="16"/>
  <c r="I64" i="16"/>
  <c r="J64" i="16"/>
  <c r="K64" i="16"/>
  <c r="L64" i="16"/>
  <c r="M64" i="16"/>
  <c r="N64" i="16"/>
  <c r="O64" i="16"/>
  <c r="E64" i="16"/>
  <c r="F63" i="16"/>
  <c r="G63" i="16"/>
  <c r="H63" i="16"/>
  <c r="I63" i="16"/>
  <c r="J63" i="16"/>
  <c r="K63" i="16"/>
  <c r="L63" i="16"/>
  <c r="M63" i="16"/>
  <c r="N63" i="16"/>
  <c r="O63" i="16"/>
  <c r="E63" i="16"/>
  <c r="F62" i="16" l="1"/>
  <c r="G62" i="16"/>
  <c r="H62" i="16"/>
  <c r="I62" i="16"/>
  <c r="J62" i="16"/>
  <c r="K62" i="16"/>
  <c r="L62" i="16"/>
  <c r="M62" i="16"/>
  <c r="N62" i="16"/>
  <c r="O62" i="16"/>
  <c r="E62" i="16"/>
  <c r="N69" i="16" l="1"/>
  <c r="N70" i="16"/>
  <c r="N71" i="16"/>
  <c r="N72" i="16"/>
  <c r="N75" i="16"/>
  <c r="N76" i="16"/>
  <c r="N77" i="16"/>
  <c r="L77" i="16"/>
  <c r="M77" i="16"/>
  <c r="L76" i="16"/>
  <c r="M76" i="16"/>
  <c r="L75" i="16"/>
  <c r="M75" i="16"/>
  <c r="L72" i="16"/>
  <c r="M72" i="16"/>
  <c r="L71" i="16"/>
  <c r="M71" i="16"/>
  <c r="L70" i="16"/>
  <c r="M70" i="16"/>
  <c r="L69" i="16"/>
  <c r="M69" i="16"/>
  <c r="N74" i="16" l="1"/>
  <c r="L74" i="16"/>
  <c r="M74" i="16"/>
  <c r="L34" i="32"/>
  <c r="K34" i="32"/>
  <c r="O33" i="32"/>
  <c r="O34" i="32"/>
  <c r="L33" i="32"/>
  <c r="K33" i="32"/>
  <c r="M34" i="32" l="1"/>
  <c r="M33" i="32"/>
  <c r="N33" i="32"/>
  <c r="P33" i="32"/>
  <c r="N34" i="32"/>
  <c r="P34" i="32"/>
  <c r="H6" i="32"/>
  <c r="H33" i="32" s="1"/>
  <c r="H7" i="32"/>
  <c r="H34" i="32" s="1"/>
  <c r="E6" i="32"/>
  <c r="E33" i="32" s="1"/>
  <c r="E7" i="32"/>
  <c r="E34" i="32" s="1"/>
  <c r="E5" i="32"/>
  <c r="E32" i="32" s="1"/>
  <c r="G6" i="32"/>
  <c r="G33" i="32" s="1"/>
  <c r="G7" i="32"/>
  <c r="G34" i="32" s="1"/>
  <c r="J6" i="32"/>
  <c r="J7" i="32"/>
  <c r="J34" i="32" s="1"/>
  <c r="J5" i="32"/>
  <c r="J32" i="32" s="1"/>
  <c r="G5" i="32"/>
  <c r="G32" i="32" s="1"/>
  <c r="E69" i="16"/>
  <c r="E76" i="16"/>
  <c r="F76" i="16"/>
  <c r="G76" i="16"/>
  <c r="I76" i="16"/>
  <c r="H76" i="16"/>
  <c r="O76" i="16"/>
  <c r="J76" i="16"/>
  <c r="K76" i="16"/>
  <c r="E77" i="16"/>
  <c r="F77" i="16"/>
  <c r="G77" i="16"/>
  <c r="I77" i="16"/>
  <c r="H77" i="16"/>
  <c r="O77" i="16"/>
  <c r="J77" i="16"/>
  <c r="K77" i="16"/>
  <c r="F75" i="16"/>
  <c r="G75" i="16"/>
  <c r="I75" i="16"/>
  <c r="H75" i="16"/>
  <c r="O75" i="16"/>
  <c r="J75" i="16"/>
  <c r="K75" i="16"/>
  <c r="E75" i="16"/>
  <c r="E71" i="16"/>
  <c r="F71" i="16"/>
  <c r="G71" i="16"/>
  <c r="I71" i="16"/>
  <c r="H71" i="16"/>
  <c r="O71" i="16"/>
  <c r="J71" i="16"/>
  <c r="K71" i="16"/>
  <c r="E72" i="16"/>
  <c r="F72" i="16"/>
  <c r="G72" i="16"/>
  <c r="I72" i="16"/>
  <c r="H72" i="16"/>
  <c r="O72" i="16"/>
  <c r="J72" i="16"/>
  <c r="K72" i="16"/>
  <c r="F70" i="16"/>
  <c r="G70" i="16"/>
  <c r="I70" i="16"/>
  <c r="H70" i="16"/>
  <c r="O70" i="16"/>
  <c r="J70" i="16"/>
  <c r="K70" i="16"/>
  <c r="E70" i="16"/>
  <c r="F69" i="16"/>
  <c r="G69" i="16"/>
  <c r="I69" i="16"/>
  <c r="H69" i="16"/>
  <c r="O69" i="16"/>
  <c r="J69" i="16"/>
  <c r="K69" i="16"/>
  <c r="I74" i="16" l="1"/>
  <c r="O74" i="16"/>
  <c r="K74" i="16"/>
  <c r="F74" i="16"/>
  <c r="H74" i="16"/>
  <c r="G74" i="16"/>
  <c r="I6" i="32"/>
  <c r="I33" i="32" s="1"/>
  <c r="J33" i="32"/>
  <c r="F5" i="32"/>
  <c r="F32" i="32" s="1"/>
  <c r="I7" i="32"/>
  <c r="I34" i="32" s="1"/>
  <c r="F7" i="32"/>
  <c r="F34" i="32" s="1"/>
  <c r="F6" i="32"/>
  <c r="F33" i="32" s="1"/>
  <c r="G8" i="32"/>
  <c r="J8" i="32"/>
  <c r="E8" i="32"/>
  <c r="J74" i="16"/>
  <c r="E74" i="16"/>
  <c r="P76" i="16"/>
  <c r="P72" i="16"/>
  <c r="P71" i="16"/>
  <c r="P77" i="16"/>
  <c r="P70" i="16"/>
  <c r="P75" i="16"/>
  <c r="F8" i="32" l="1"/>
  <c r="P74" i="16"/>
  <c r="P64" i="16"/>
  <c r="M5" i="32" s="1"/>
  <c r="P65" i="16"/>
  <c r="N5" i="32" s="1"/>
  <c r="P66" i="16"/>
  <c r="K5" i="32" s="1"/>
  <c r="P67" i="16"/>
  <c r="L5" i="32" s="1"/>
  <c r="L8" i="32" l="1"/>
  <c r="O5" i="32"/>
  <c r="L32" i="32"/>
  <c r="N32" i="32"/>
  <c r="N8" i="32"/>
  <c r="M32" i="32"/>
  <c r="M8" i="32"/>
  <c r="K8" i="32"/>
  <c r="K32" i="32"/>
  <c r="O32" i="32" l="1"/>
  <c r="O8" i="32"/>
  <c r="P5" i="32"/>
  <c r="P69" i="16"/>
  <c r="P63" i="16"/>
  <c r="P32" i="32" l="1"/>
  <c r="P8" i="32"/>
  <c r="H5" i="32" l="1"/>
  <c r="H8" i="32" s="1"/>
  <c r="H32" i="32" l="1"/>
  <c r="I5" i="32"/>
  <c r="I8" i="32" l="1"/>
  <c r="I32" i="32"/>
</calcChain>
</file>

<file path=xl/sharedStrings.xml><?xml version="1.0" encoding="utf-8"?>
<sst xmlns="http://schemas.openxmlformats.org/spreadsheetml/2006/main" count="588" uniqueCount="164">
  <si>
    <t>Fecha</t>
  </si>
  <si>
    <t>Solución</t>
  </si>
  <si>
    <t>Analista Responsable</t>
  </si>
  <si>
    <t>Estado</t>
  </si>
  <si>
    <t>Campaña</t>
  </si>
  <si>
    <t>Duracion (horas)</t>
  </si>
  <si>
    <t>Modulo</t>
  </si>
  <si>
    <t>Reg</t>
  </si>
  <si>
    <t>Observaciones</t>
  </si>
  <si>
    <t>Descripcion</t>
  </si>
  <si>
    <t>Categoria</t>
  </si>
  <si>
    <t>Acciones a Tomar</t>
  </si>
  <si>
    <t>OK</t>
  </si>
  <si>
    <t>KO</t>
  </si>
  <si>
    <t>Día</t>
  </si>
  <si>
    <t>Lunes</t>
  </si>
  <si>
    <t>Martes</t>
  </si>
  <si>
    <t>Jueves</t>
  </si>
  <si>
    <t>Viernes</t>
  </si>
  <si>
    <t>Domingo</t>
  </si>
  <si>
    <t>Sábado</t>
  </si>
  <si>
    <t>Miércoles</t>
  </si>
  <si>
    <t>Facturaciones</t>
  </si>
  <si>
    <t>Proceso</t>
  </si>
  <si>
    <t>Tipo Error</t>
  </si>
  <si>
    <t>Terminado</t>
  </si>
  <si>
    <t>Horas Empleadas</t>
  </si>
  <si>
    <t>Total general</t>
  </si>
  <si>
    <t>Total</t>
  </si>
  <si>
    <t>Cuenta de Categoria</t>
  </si>
  <si>
    <t>Error SICC/SSICC</t>
  </si>
  <si>
    <t>Duración Error SICC/SSICC</t>
  </si>
  <si>
    <r>
      <t>KO</t>
    </r>
    <r>
      <rPr>
        <b/>
        <sz val="6"/>
        <color indexed="9"/>
        <rFont val="Arial"/>
        <family val="2"/>
      </rPr>
      <t>SLA-SICC</t>
    </r>
  </si>
  <si>
    <r>
      <t>KO</t>
    </r>
    <r>
      <rPr>
        <b/>
        <sz val="6"/>
        <color indexed="9"/>
        <rFont val="Arial"/>
        <family val="2"/>
      </rPr>
      <t>SLA-OTROS</t>
    </r>
  </si>
  <si>
    <t>C06</t>
  </si>
  <si>
    <t>C05</t>
  </si>
  <si>
    <t>SI</t>
  </si>
  <si>
    <t>C13</t>
  </si>
  <si>
    <t>C12</t>
  </si>
  <si>
    <t>C10</t>
  </si>
  <si>
    <t>C11</t>
  </si>
  <si>
    <t>C09</t>
  </si>
  <si>
    <t>C01</t>
  </si>
  <si>
    <t>C02</t>
  </si>
  <si>
    <t>C03</t>
  </si>
  <si>
    <t>C04</t>
  </si>
  <si>
    <t>C18</t>
  </si>
  <si>
    <t>C14</t>
  </si>
  <si>
    <t>C15</t>
  </si>
  <si>
    <t>C16</t>
  </si>
  <si>
    <t>C17</t>
  </si>
  <si>
    <t>PERU</t>
  </si>
  <si>
    <t>COLOMBIA</t>
  </si>
  <si>
    <t>ECUADOR</t>
  </si>
  <si>
    <t>PANAMA</t>
  </si>
  <si>
    <t>COSTA RICA</t>
  </si>
  <si>
    <t>CHILE</t>
  </si>
  <si>
    <t>VENEZUELA</t>
  </si>
  <si>
    <t>GUATEMALA</t>
  </si>
  <si>
    <t>SALVADOR</t>
  </si>
  <si>
    <t>País</t>
  </si>
  <si>
    <t>Sabado</t>
  </si>
  <si>
    <t>Miercoles</t>
  </si>
  <si>
    <t>Inconsistencia Data</t>
  </si>
  <si>
    <t>Perifericos</t>
  </si>
  <si>
    <t>FAC</t>
  </si>
  <si>
    <t>Informe</t>
  </si>
  <si>
    <t>Facturacion</t>
  </si>
  <si>
    <t>GP5</t>
  </si>
  <si>
    <t>Cierre</t>
  </si>
  <si>
    <t>Etiquetas de fila</t>
  </si>
  <si>
    <t>Etiquetas de columna</t>
  </si>
  <si>
    <t>Total Facturaciones</t>
  </si>
  <si>
    <t>Total Incidencias</t>
  </si>
  <si>
    <t>Total Horas</t>
  </si>
  <si>
    <t>HISTORICO</t>
  </si>
  <si>
    <t>Fuera de Hora</t>
  </si>
  <si>
    <t>INCIDENCIAS CAMPAÑA ACTUAL</t>
  </si>
  <si>
    <t>Incidentes</t>
  </si>
  <si>
    <t>Otros</t>
  </si>
  <si>
    <t>SiCC/SSiCC</t>
  </si>
  <si>
    <t>(Todas)</t>
  </si>
  <si>
    <t>Suma de Total</t>
  </si>
  <si>
    <t xml:space="preserve"> SiCC/SSiCC</t>
  </si>
  <si>
    <t xml:space="preserve"> Otros</t>
  </si>
  <si>
    <t>Cuenta de Tipo Error</t>
  </si>
  <si>
    <t>Camp</t>
  </si>
  <si>
    <t xml:space="preserve"> Fuera de Hora</t>
  </si>
  <si>
    <t>Suma de SiCC/SSiCC</t>
  </si>
  <si>
    <t>Suma de Otros</t>
  </si>
  <si>
    <t>Sin Incidentes</t>
  </si>
  <si>
    <t>Con incidentes</t>
  </si>
  <si>
    <t>PUERTO RICO</t>
  </si>
  <si>
    <t>DOMINICANA</t>
  </si>
  <si>
    <t>Sin incidencias</t>
  </si>
  <si>
    <t>Con incidencias (no se afecto hora de entrega de facturación)</t>
  </si>
  <si>
    <t>Con incidencias (se afecto hora de entrega de facturación) - Origen SICC/SSICC</t>
  </si>
  <si>
    <t>Con incidencias (se afecto hora de entrega de facturación) - Origen Otros</t>
  </si>
  <si>
    <t>Carga de facturación diaria</t>
  </si>
  <si>
    <t>Proceso se SAM7 se demora demasiado</t>
  </si>
  <si>
    <t>GP4</t>
  </si>
  <si>
    <t>GP3</t>
  </si>
  <si>
    <t>GENERACION MENSAJES EN PAQUETE DOCUMENTARIO</t>
  </si>
  <si>
    <t>INT</t>
  </si>
  <si>
    <t>SAM7</t>
  </si>
  <si>
    <t xml:space="preserve">conversión del PAQDOC </t>
  </si>
  <si>
    <t>APE-SAT</t>
  </si>
  <si>
    <t>MSG</t>
  </si>
  <si>
    <t>IMP</t>
  </si>
  <si>
    <t xml:space="preserve">Fallo proceso “Carga de facturación diaria” en interface APE-SAT
</t>
  </si>
  <si>
    <t>Se solicita habilitar servidor que no estaba disponible</t>
  </si>
  <si>
    <t>Error Plataforma</t>
  </si>
  <si>
    <t>El proceso “Carga de Facturacion”  en APESAT no termina y ya cumple un tiempo de ejecución mayor al normal (1:20’).</t>
  </si>
  <si>
    <t>Se Cancela proceso , como solucion final se realizar un ajuste al aplicativo de APE-SAT</t>
  </si>
  <si>
    <t>Error APE-SAT</t>
  </si>
  <si>
    <t>Soporte de SAP revisa el caso indicando problemas de performance del aplicativo</t>
  </si>
  <si>
    <t>Error SAP</t>
  </si>
  <si>
    <t>52 REC ATENCION EXPRESS SE QUEDAN EN GP4 Y NO PASAN A GP5</t>
  </si>
  <si>
    <t>Jorge Yepez envía correo indicando que ya pasaron las solicitudes a GP5, indica continuar.</t>
  </si>
  <si>
    <t>Gestión de Stock 13 OC se han quedado en GP3</t>
  </si>
  <si>
    <t>Yury indica que ya se revisó y se realizaron procesos sobre la incidencia reportada pero no ha sido posible solucionar, que se verá en horario de oficina al detalle, Yury solicita a Leopoldo autorización para no detener más la facturación y continuar.</t>
  </si>
  <si>
    <t>ERROR EN GENERACION MENSAJES EN PAQUETE DOCUMENTARIO</t>
  </si>
  <si>
    <t>Se indica cancelar el bloqueante y  continuar con procesos.</t>
  </si>
  <si>
    <t>Error Funcional</t>
  </si>
  <si>
    <t>GP4 --&gt; MSG - Generación Mensajes en Paquete Documentario</t>
  </si>
  <si>
    <t>Jose Martinez indica : Si es el unico proceso que fallo deben continuar ya que ese mensaje esta desactivado</t>
  </si>
  <si>
    <t>Fallas en Aplicativo SSiCC (Reutilizacion, Asistente Virtual, MyLbel Maestros cancelan debido a fallas en AplicativoSSiCC)</t>
  </si>
  <si>
    <t>Se reprocesan las interfaces</t>
  </si>
  <si>
    <t>SAM7 no termina correctamente</t>
  </si>
  <si>
    <t>Se reprocesa despues de solucionar problemas con plataforma</t>
  </si>
  <si>
    <t>Proceso de Generacion de Spool Laser Multihilo no concluye</t>
  </si>
  <si>
    <t>Se solicta Ejecutar nuevamente los procesos</t>
  </si>
  <si>
    <t xml:space="preserve">Xerox reporta que tienen problemas en la conversión del PAQDOC </t>
  </si>
  <si>
    <t>Soporte Tismart revisa el caso, y se solicita procesar nuevamente</t>
  </si>
  <si>
    <t>Error RV</t>
  </si>
  <si>
    <t>Error en Generación de Spool Laser Multihilo proceso: IMP-168 - Generar Cta. Corriente de Factura</t>
  </si>
  <si>
    <t>Jorge Florencio indica continuar porque Jorge Yepez volvió a ejecutar el proceso</t>
  </si>
  <si>
    <t xml:space="preserve">Javier Rugeles </t>
  </si>
  <si>
    <t xml:space="preserve">Incidencia N° 1
Descripción de la incidencia                          
02:20 a.m. Fallo proceso “Carga de facturación diaria” en interface APE-SAT
Hora y Nombre del Primer Contacto                
02:28 a.m. Analista Javier Rugeles 
Hora y Nombre Jefe, Gestor, Gerente
00:00 
Diagnóstico inicial del Analista Integra           
02:37 a.m. Indica copiar los archivos DYT en la ruta  S:\COLOMBIA\SICC\OUT, y luego ejecutar por menú contingencia de interface      APE-SAT, el proceso vuelve a arrojar el mismo error, Javier indica que va a validar.
02:50 a.m. Javier se comunica e indica crear un ticket en mesa de servicio IBM con la novedad “servicio del servidor colnx05 esta abajo”.
03:00 a.m. Se crea el ticket #SR237874, se informa a Javier quien realizara la gestión con el soporte.
03:35 a.m. Se comunican de IBM e indican que los servicios ya se restablecieron que validar nuevamente.
03:37 a.m. Nos comunicamos con Javier para informar indicaciones de IBM, Javier realiza validaciones correspondientes y solicita volver a ejecutar el proceso.
04:05 a.m. El proceso finaliza de forma exitosa.
Diagnostico Final y cierre del Incidente  
Pendiente envío de informe detallado por parte del analista.
</t>
  </si>
  <si>
    <t xml:space="preserve">Incidencia N° 1
Descripción de la incidencia                          
03:45 a.m. El proceso “Carga de Facturacion”  en APESAT no termina y ya cumple un tiempo de ejecución mayor al normal (1:20’).
Hora y Nombre del Primer Contacto                
03:50 a.m. Analista Javier Rugeles 
Diagnóstico inicial del Analista Integra           
03:50 a.m. Luego de ver que el proceso “Carga de Facturacion” en APESAT  lleva en ejecución un tiempo más del normal (1 :20‘), nos comunicamos con Javier Rugeles.
04:00 a.m. Javier realiza validaciones correspondientes e indica cancelar el proceso, Reversar y realizar el envió de la carga nuevamente.
04:27 a.m. El proceso finaliza correctamente
Diagnostico Final y cierre del Incidente  
Pendiente envió de informe detallado por parte del analista.
</t>
  </si>
  <si>
    <t>Daniel Flores</t>
  </si>
  <si>
    <t xml:space="preserve">Incidencia N° 1
Descripción de la incidencia                         :   02:30 a.m.   Proceso se SAM7 se demora demasiado
Hora y Nombre del Primer Contacto              :   02: 35 a.m.  IBM (Marisol Camacho Cárdenas)
Hora y Nombre del Segundo Contacto          :    04: 00 a.m.   Daniel Flores
Diagnóstico inicial del Analista Integral        :    04:30 a.m.   Soporte Basis (GMD) indica que está trabajando en identificar la causa que originó éste incidente, posteriormente emitirá el informe detallado.
Diagnostico Final y cierre del Incidente        :     07:27 a.m.   Daniel verifica el proceso, concluyendo satisfactoriamente y da el pase para continuar con la facturación.
</t>
  </si>
  <si>
    <t xml:space="preserve">Se  presenta  un bloqueo a nivel de  BASES DE  DATOS por  parte de GMD,  pendiente  el informe de  parte  del los  analistas encargados del caso
Reporte de Incidencias:
</t>
  </si>
  <si>
    <t>Rosa Barreda</t>
  </si>
  <si>
    <t xml:space="preserve">Incidencia N° 1
Descripción de la incidencia                           :  10:57 p.m. "52 REC ATENCION EXPRESS SE QUEDAN EN GP4 Y NO PASAN A GP5"
Hora y Nombre del Primer Contacto               :   11:00 p.m. Rosa Barreda
Diagnóstico inicial del Analista Integral          :   Pendiente por el Analista.
Diagnostico Final y cierre del Incidente          :  11:28 p.m. Jorge Yepez envía correo indicando que ya pasaron las solicitudes a GP5, indica continuar.
</t>
  </si>
  <si>
    <t>Yury Romero</t>
  </si>
  <si>
    <t xml:space="preserve">Incidencia N° 1
Descripción de la incidencia                          
01:25 a.m. Gestión de Stock 13 OC se han quedado en GP3
Hora y Nombre del Primer Contacto                
01:30 a.m. Analista ciclo de pedidos Rosa Barreda 
Hora y Nombre del Segundo Contacto                
02:01 a.m. Analista fuerza de ventas Yury Romero
Hora y Nombre Jefe, Gestor, Gerente
03:35 a.m. Gestor Leopoldo Ortiz 
Diagnóstico inicial del Analista Integra           
01:35 a.m. Rosa indica que se va a conectar a validar la novedad reportada. 
01:58 a.m. Rosa indica que ese tema lo ve soporte FFVV.
02:04 a.m. Yury indica que ya se conectara a validar.
02:35 a.m. Yury indica que se debe reiniciar el SICC y volver a intentar.
02:42 a.m. Se envía correo a GMD solicitando el reinicio de la aplicación, debido a que la herramienta WEBMIN no permite hacer el reinicio.
03:28 a.m. GMD confirma que ya ha realizado el reinicio correcto de las aplicaciones a solicitud, debido a que la herramienta WEBMIN no realiza la labor correctamente para COES.
03:30 a.m. Se intentó ejecutar el proceso nuevamente según indicaciones de Yury, pero el proceso sigue igual (13 OC en GP3), Yury solicita hacer conferencia con el Gestor país.
03:35 a.m. Conferencia con Gestor Leopoldo Ortiz y Yury Romero, Yury indica que ya se revisó y se realizaron procesos sobre la incidencia reportada pero no ha sido posible solucionar, que se verá en horario de oficina al detalle, Yury solicita a Leopoldo autorización para no detener más la facturación y continuar.
03:38 a.m. Leopoldo indica continuar con el proceso de facturación.
Diagnostico Final y cierre del Incidente  
Pendiente envió de informe detallado por parte del analista.
</t>
  </si>
  <si>
    <t>Freddy Ramirez</t>
  </si>
  <si>
    <t xml:space="preserve">Incidente
•         Descripción del incidente :
- ECUADOR : ERROR EN GENERACION MENSAJES EN PAQUETE DOCUMENTARIO
•         Solución del incidente :
- Se revisa el paquete según el mensaje mostrado, se realiza comunicación con Jose Martinez.
- Se indica al operador  realizar la ejecución del proceso eliminando cookies o en otra pc, en caso persista ubicar a Sergio Buchelli o Jose Cairampoma.
-El operador indica que persiste y contacta a Jose Cairampoma el cual indica que se debió a un procedimiento que paso el fin de semana.
-Jose Martinez identifica el cambio a realizar y ejecuta el proceso terminado correctamente.
-Se realiza la consulta la consulta a Sergio B. y Jose C. porque le lunes funciono correctamente y el martes no.
•         Tiempo empleado  (Hora Lima-Perú):
- 12:29 am - Contacto por Teléfono indicando que hay un incidente
- 01:00 am – Contacto por Teléfono con Jose Martinez 
- 01:09 am – Se indica al operador que elimine cookies y pruebe en otra pc
- 01:22 am – Se indica a Jose Cairampoma para que apoye en la revisión de la incidencia.
- 01:46 am – Jose Cairampoma responde indicando que se detectó el error en el truncate de unas tablas.
- 02:26 am – Se solicita el pase bloqueante
- 02:28 am – Jose Martinez detecto que se tenía activado indicador de cruce de campaña, se modificó y se ejecutó correctamente.
- 02:37 am – Se indica cancelar el bloqueante y  continuar con procesos.
•         Acciones a Realizar :
-  Se detectó que se tenía activado el indicador de cruce de campaña, el cual origino ingresar al bloque de sentencias que originó el error, esto se soluciona con la solicitud del pase bloqueante a todos los países.
•         Tipo de Error 
 - Aplicación
</t>
  </si>
  <si>
    <t>Jose Martinez</t>
  </si>
  <si>
    <t xml:space="preserve">Incidencia N° 1
Descripción de la incidencia                          :  10:23 p.m. GP4 --&gt; MSG - Generación Mensajes en Paquete Documentario
Hora y Nombre del Primer Contacto              :  10:25 p.m. Soporte FFVV
Diagnóstico inicial del Analista Integral         : El analista indica que está trabajando en identificar la causa que originó éste incidente, posteriormente emitirá el informe detallado.
Diagnostico Final y cierre del Incidente        :  11:10 p.m. Jose Martinez indica : Si es el unico proceso que fallo deben continuar ya que ese mensaje esta desactivado
</t>
  </si>
  <si>
    <t>Analista GMD</t>
  </si>
  <si>
    <t xml:space="preserve">Incidencia N° 1
Descripción de la incidencia                           :  10:28pm Fallas en Aplicativo SSiCC (Reutilizacion, Asistente Virtual, MyLbel Maestros cancelan debido a fallas en AplicativoSSiCC)
Hora y Nombre del Primer Contacto               :  10:46pm GMD(Analista Gherico Sanchez). Indica que no hay problemas con SSiCC
Hora y Nombre del Segundo Contacto            :  12:10am Jose Antonio Martinez (Habilita procesos Reutilizacion, Asistente Virtual, MyLbel Maestros para que puedan ser enviados nuevamente)
Hora y Nombre del Tercer Contacto                :  01:36am Ricardo Rojas (Plataforma)
Diagnóstico inicial del Analista Integral         : ”GMD indica que está trabajando en identificar la causa que originó este incidente, posteriormente emitirá el informe detallado.
</t>
  </si>
  <si>
    <t>Gerardo Morales</t>
  </si>
  <si>
    <t xml:space="preserve">Incidencia N° 2
Descripción de la incidencia                           :  11:48pm SAM7 no termina correctamente
Hora y Nombre del Primer Contacto               :  12:16am IBM (Se le solicita que revise el estado de la Reserva en SAP Ticket SR241659)
Hora y Nombre del Segundo Contacto            :  01:07am Gerardo Morales (indica copiar nuevamente los LAR en el FTP para que se generen AIP y SAM7)
Hora y Nombre del Tercer Contacto                :  02:50am IBM (No llega correo SAM7. Se hace la carga manual Ticket SR241663)
Diagnóstico inicial del Analista Integral         : ”Este incidente se debió a las fallas presentadas en el Aplicativo SSiCC. GMD indica que está trabajando en identificar la causa que originó este incidente, posteriormente emitirá el informe detallado.
</t>
  </si>
  <si>
    <t>Sandro Quintana</t>
  </si>
  <si>
    <t xml:space="preserve">Incidencia N° 1
Descripción de la incidencia                      :  10:30  p.m Proceso de Generacion de Spool Laser Multihilo no concluye
Hora y Nombre del Primer Contacto          :  10:40 p.m. Soporte de GMD
Hora y Nombre del Jefe de Área                 :  11:15 p.m. Sergio Soliz 
Hora y Nombre del Gestor                         :  11:50 p.m. Danny Rosas
Hora y Nombre del Gerente                        :  11:50 p.m.  Otto Paredes
Diagnóstico inicial del Analista Integral     :  El analista indica que está trabajando en identificar la causa que originó éste incidente, 
  posteriormente emitirá el informe detallado.
Diagnostico Final y cierre del Incidente     :  02:15 a.m. Ricardo Rojas indica que se vuelva a ingresar al Sistema a verificar los ambientes, todo Ok
02:25 a.m. Se llama a Sandro Quintana para verificar el proceso de Laser Multihilo
02:32 a.m. Sandro indica ejecutar nuevamente el proceso multihilo pero desmarcando lo que ya se ejecuto
</t>
  </si>
  <si>
    <t>Marcelo Mendoza</t>
  </si>
  <si>
    <t xml:space="preserve">Incidencia N° 1
Descripción de la incidencia                          
06:50 am Xerox reporta que tienen problemas en la conversión del PAQDOC 
Hora y Nombre del Primer Contacto                
07:10 am contactamos al Señor Marcelo Mendoza quien se pone al frente del inconveniente 
09:00 am hora de terminación conversión del paquete
Diagnostico Final y cierre del Incidente  
Pendiente por parte del proveedor el informe. 
</t>
  </si>
  <si>
    <t>Jorge Florencio</t>
  </si>
  <si>
    <t xml:space="preserve">Incidencia N° 1
Descripción de la incidencia                           :  02:00 a.m.   Error en Generación de Spool Laser Multihilo proceso: IMP-168 - Generar Cta. Corriente de Factura
Hora y Nombre del Primer Contacto               :   02:05 a.m.   Mónica Chacón – No contesto el celular
Hora y Nombre del Segundo Contacto            :   02:08 a.m.  Jorge Florencio - No contesto el celular
Hora y Nombre del Tercer Contacto - JEFE     :   02:10 a.m.  Jorge Yepez – Indico seguir intentando comunicarnos con Jorge Florencio.
Diagnóstico inicial del Analista Integral          :  Pendiente de entrega por el analista
Diagnostico Final y cierre del Incidente          :  03:07 a.m. Jorge Florencio indica continuar porque Jorge Yepez volvió a ejecutar el proceso
Observación:  
 02:30 a.m. Se vuelve a llamar a Jorge Yepez quien nos indica que Jorge Florencio está revisando el caso.
 02:40 a.m. Jorge Florencio nos indica que Jorge Yepez había lanzado nuevamente el proceso.
 02:55 a.m. Jorge Florencio nos indica que va a revisar si el proceso concluyo con éxito.
 03:07 a.m. Jorge Florencio nos indica continuar con los procesos siguientes.
</t>
  </si>
  <si>
    <t>2014-02</t>
  </si>
  <si>
    <t>C07</t>
  </si>
  <si>
    <t>C08</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</si>
</sst>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sz val="10"/>
      <name val="Arial"/>
      <family val="2"/>
    </font>
    <font>
      <b/>
      <sz val="10"/>
      <name val="Arial"/>
      <family val="2"/>
    </font>
    <font>
      <sz val="9"/>
      <name val="Arial"/>
      <family val="2"/>
    </font>
    <font>
      <b/>
      <sz val="9"/>
      <name val="Arial"/>
      <family val="2"/>
    </font>
    <font>
      <sz val="10"/>
      <name val="Arial"/>
      <family val="2"/>
    </font>
    <font>
      <b/>
      <sz val="6"/>
      <color indexed="9"/>
      <name val="Arial"/>
      <family val="2"/>
    </font>
    <font>
      <b/>
      <sz val="9"/>
      <color rgb="FFFF0000"/>
      <name val="Arial"/>
      <family val="2"/>
    </font>
    <font>
      <b/>
      <sz val="9"/>
      <color theme="0"/>
      <name val="Arial"/>
      <family val="2"/>
    </font>
    <font>
      <sz val="10"/>
      <name val="Arial"/>
      <family val="2"/>
    </font>
    <font>
      <sz val="11"/>
      <color rgb="FF006100"/>
      <name val="Calibri"/>
      <family val="2"/>
      <scheme val="minor"/>
    </font>
    <font>
      <sz val="11"/>
      <color rgb="FF9C0006"/>
      <name val="Calibri"/>
      <family val="2"/>
      <scheme val="minor"/>
    </font>
    <font>
      <sz val="11"/>
      <color theme="0"/>
      <name val="Calibri"/>
      <family val="2"/>
      <scheme val="minor"/>
    </font>
    <font>
      <sz val="9"/>
      <name val="Times New Roman"/>
      <family val="1"/>
    </font>
    <font>
      <b/>
      <sz val="11"/>
      <color rgb="FFFF0000"/>
      <name val="Calibri"/>
      <family val="2"/>
      <scheme val="minor"/>
    </font>
    <font>
      <b/>
      <sz val="11"/>
      <color rgb="FF006100"/>
      <name val="Calibri"/>
      <family val="2"/>
      <scheme val="minor"/>
    </font>
    <font>
      <b/>
      <sz val="11"/>
      <color theme="1"/>
      <name val="Calibri"/>
      <family val="2"/>
      <scheme val="minor"/>
    </font>
    <font>
      <sz val="9"/>
      <color theme="1"/>
      <name val="Arial"/>
      <family val="2"/>
    </font>
    <font>
      <sz val="10"/>
      <color theme="0"/>
      <name val="Calibri"/>
      <family val="2"/>
      <scheme val="minor"/>
    </font>
    <font>
      <sz val="10"/>
      <color theme="1"/>
      <name val="Calibri"/>
      <family val="2"/>
      <scheme val="minor"/>
    </font>
    <font>
      <b/>
      <sz val="8"/>
      <name val="Arial"/>
      <family val="2"/>
    </font>
    <font>
      <b/>
      <sz val="8"/>
      <color rgb="FFFF0000"/>
      <name val="Arial"/>
      <family val="2"/>
    </font>
    <font>
      <b/>
      <sz val="8"/>
      <color theme="1"/>
      <name val="Arial"/>
      <family val="2"/>
    </font>
  </fonts>
  <fills count="10">
    <fill>
      <patternFill patternType="none"/>
    </fill>
    <fill>
      <patternFill patternType="gray125"/>
    </fill>
    <fill>
      <patternFill patternType="solid">
        <fgColor rgb="FFFF0000"/>
        <bgColor indexed="64"/>
      </patternFill>
    </fill>
    <fill>
      <patternFill patternType="solid">
        <fgColor rgb="FFC6EFCE"/>
      </patternFill>
    </fill>
    <fill>
      <patternFill patternType="solid">
        <fgColor rgb="FFFFC7CE"/>
      </patternFill>
    </fill>
    <fill>
      <patternFill patternType="solid">
        <fgColor rgb="FFFFFFCC"/>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0"/>
        <bgColor indexed="64"/>
      </patternFill>
    </fill>
  </fills>
  <borders count="42">
    <border>
      <left/>
      <right/>
      <top/>
      <bottom/>
      <diagonal/>
    </border>
    <border>
      <left style="thin">
        <color rgb="FFB2B2B2"/>
      </left>
      <right style="thin">
        <color rgb="FFB2B2B2"/>
      </right>
      <top style="thin">
        <color rgb="FFB2B2B2"/>
      </top>
      <bottom style="thin">
        <color rgb="FFB2B2B2"/>
      </bottom>
      <diagonal/>
    </border>
    <border>
      <left style="thin">
        <color theme="7" tint="-0.249977111117893"/>
      </left>
      <right style="thin">
        <color theme="7" tint="-0.249977111117893"/>
      </right>
      <top style="thin">
        <color theme="7" tint="-0.249977111117893"/>
      </top>
      <bottom style="thin">
        <color theme="7" tint="-0.249977111117893"/>
      </bottom>
      <diagonal/>
    </border>
    <border>
      <left style="thin">
        <color theme="7" tint="-0.249977111117893"/>
      </left>
      <right/>
      <top style="thin">
        <color theme="7" tint="-0.249977111117893"/>
      </top>
      <bottom/>
      <diagonal/>
    </border>
    <border>
      <left/>
      <right/>
      <top style="thin">
        <color theme="7" tint="-0.249977111117893"/>
      </top>
      <bottom/>
      <diagonal/>
    </border>
    <border>
      <left style="thin">
        <color theme="7" tint="-0.249977111117893"/>
      </left>
      <right/>
      <top/>
      <bottom/>
      <diagonal/>
    </border>
    <border>
      <left style="thin">
        <color theme="7" tint="-0.249977111117893"/>
      </left>
      <right/>
      <top/>
      <bottom style="thin">
        <color theme="7" tint="-0.249977111117893"/>
      </bottom>
      <diagonal/>
    </border>
    <border>
      <left/>
      <right/>
      <top/>
      <bottom style="thin">
        <color theme="7" tint="-0.249977111117893"/>
      </bottom>
      <diagonal/>
    </border>
    <border>
      <left style="thin">
        <color theme="7" tint="-0.249977111117893"/>
      </left>
      <right style="thin">
        <color theme="7" tint="-0.249977111117893"/>
      </right>
      <top style="thin">
        <color theme="7" tint="-0.249977111117893"/>
      </top>
      <bottom/>
      <diagonal/>
    </border>
    <border>
      <left style="thin">
        <color theme="7" tint="-0.249977111117893"/>
      </left>
      <right style="thin">
        <color theme="7" tint="-0.249977111117893"/>
      </right>
      <top/>
      <bottom/>
      <diagonal/>
    </border>
    <border>
      <left style="thin">
        <color theme="7" tint="-0.249977111117893"/>
      </left>
      <right style="thin">
        <color theme="7" tint="-0.249977111117893"/>
      </right>
      <top/>
      <bottom style="thin">
        <color theme="7" tint="-0.249977111117893"/>
      </bottom>
      <diagonal/>
    </border>
    <border>
      <left style="thin">
        <color theme="7" tint="-0.499984740745262"/>
      </left>
      <right/>
      <top style="thin">
        <color theme="7" tint="-0.499984740745262"/>
      </top>
      <bottom/>
      <diagonal/>
    </border>
    <border>
      <left style="thin">
        <color theme="7" tint="-0.249977111117893"/>
      </left>
      <right style="thin">
        <color theme="7" tint="-0.249977111117893"/>
      </right>
      <top style="thin">
        <color theme="7" tint="-0.499984740745262"/>
      </top>
      <bottom/>
      <diagonal/>
    </border>
    <border>
      <left/>
      <right/>
      <top style="thin">
        <color theme="7" tint="-0.499984740745262"/>
      </top>
      <bottom/>
      <diagonal/>
    </border>
    <border>
      <left style="thin">
        <color theme="7" tint="-0.249977111117893"/>
      </left>
      <right/>
      <top style="thin">
        <color theme="7" tint="-0.499984740745262"/>
      </top>
      <bottom/>
      <diagonal/>
    </border>
    <border>
      <left style="thin">
        <color theme="7" tint="-0.499984740745262"/>
      </left>
      <right/>
      <top/>
      <bottom style="thin">
        <color theme="7" tint="-0.499984740745262"/>
      </bottom>
      <diagonal/>
    </border>
    <border>
      <left style="thin">
        <color theme="7" tint="-0.249977111117893"/>
      </left>
      <right style="thin">
        <color theme="7" tint="-0.249977111117893"/>
      </right>
      <top/>
      <bottom style="thin">
        <color theme="7" tint="-0.499984740745262"/>
      </bottom>
      <diagonal/>
    </border>
    <border>
      <left/>
      <right/>
      <top/>
      <bottom style="thin">
        <color theme="7" tint="-0.499984740745262"/>
      </bottom>
      <diagonal/>
    </border>
    <border>
      <left style="thin">
        <color theme="7" tint="-0.249977111117893"/>
      </left>
      <right/>
      <top/>
      <bottom style="thin">
        <color theme="7" tint="-0.499984740745262"/>
      </bottom>
      <diagonal/>
    </border>
    <border>
      <left/>
      <right/>
      <top style="thin">
        <color theme="4"/>
      </top>
      <bottom style="double">
        <color theme="4"/>
      </bottom>
      <diagonal/>
    </border>
    <border>
      <left style="thin">
        <color theme="7" tint="-0.499984740745262"/>
      </left>
      <right style="thin">
        <color theme="7" tint="-0.499984740745262"/>
      </right>
      <top style="thin">
        <color theme="7" tint="-0.499984740745262"/>
      </top>
      <bottom style="thin">
        <color theme="7" tint="-0.499984740745262"/>
      </bottom>
      <diagonal/>
    </border>
    <border>
      <left style="thin">
        <color theme="7" tint="-0.499984740745262"/>
      </left>
      <right/>
      <top/>
      <bottom/>
      <diagonal/>
    </border>
    <border>
      <left/>
      <right style="thin">
        <color theme="7" tint="-0.499984740745262"/>
      </right>
      <top style="thin">
        <color theme="7" tint="-0.499984740745262"/>
      </top>
      <bottom/>
      <diagonal/>
    </border>
    <border>
      <left/>
      <right style="thin">
        <color theme="7" tint="-0.499984740745262"/>
      </right>
      <top/>
      <bottom/>
      <diagonal/>
    </border>
    <border>
      <left/>
      <right style="thin">
        <color theme="7" tint="-0.499984740745262"/>
      </right>
      <top/>
      <bottom style="thin">
        <color theme="7" tint="-0.499984740745262"/>
      </bottom>
      <diagonal/>
    </border>
    <border>
      <left style="thin">
        <color theme="7" tint="-0.499984740745262"/>
      </left>
      <right/>
      <top style="thin">
        <color theme="7" tint="-0.499984740745262"/>
      </top>
      <bottom style="thin">
        <color theme="7" tint="-0.499984740745262"/>
      </bottom>
      <diagonal/>
    </border>
    <border>
      <left/>
      <right/>
      <top style="thin">
        <color theme="7" tint="-0.499984740745262"/>
      </top>
      <bottom style="thin">
        <color theme="7" tint="-0.499984740745262"/>
      </bottom>
      <diagonal/>
    </border>
    <border>
      <left/>
      <right style="thin">
        <color theme="7" tint="-0.499984740745262"/>
      </right>
      <top style="thin">
        <color theme="7" tint="-0.499984740745262"/>
      </top>
      <bottom style="thin">
        <color theme="7" tint="-0.499984740745262"/>
      </bottom>
      <diagonal/>
    </border>
    <border>
      <left style="thin">
        <color theme="7" tint="-0.499984740745262"/>
      </left>
      <right style="thin">
        <color theme="7" tint="-0.499984740745262"/>
      </right>
      <top/>
      <bottom/>
      <diagonal/>
    </border>
    <border>
      <left style="thin">
        <color theme="7" tint="-0.499984740745262"/>
      </left>
      <right style="thin">
        <color theme="7" tint="-0.499984740745262"/>
      </right>
      <top/>
      <bottom style="thin">
        <color theme="7" tint="-0.499984740745262"/>
      </bottom>
      <diagonal/>
    </border>
    <border>
      <left/>
      <right style="thin">
        <color theme="7" tint="-0.499984740745262"/>
      </right>
      <top style="thin">
        <color theme="4"/>
      </top>
      <bottom style="double">
        <color theme="4"/>
      </bottom>
      <diagonal/>
    </border>
    <border>
      <left style="thin">
        <color theme="7" tint="-0.499984740745262"/>
      </left>
      <right style="thin">
        <color theme="7" tint="-0.499984740745262"/>
      </right>
      <top style="thin">
        <color theme="7" tint="-0.499984740745262"/>
      </top>
      <bottom style="double">
        <color theme="4"/>
      </bottom>
      <diagonal/>
    </border>
    <border>
      <left/>
      <right/>
      <top style="thin">
        <color theme="7" tint="-0.499984740745262"/>
      </top>
      <bottom style="double">
        <color theme="4"/>
      </bottom>
      <diagonal/>
    </border>
    <border>
      <left style="thin">
        <color theme="7" tint="-0.499984740745262"/>
      </left>
      <right style="thin">
        <color theme="7" tint="-0.499984740745262"/>
      </right>
      <top style="thin">
        <color theme="7" tint="-0.499984740745262"/>
      </top>
      <bottom/>
      <diagonal/>
    </border>
    <border>
      <left/>
      <right style="thin">
        <color theme="7" tint="-0.249977111117893"/>
      </right>
      <top/>
      <bottom/>
      <diagonal/>
    </border>
    <border>
      <left style="thin">
        <color theme="7" tint="-0.499984740745262"/>
      </left>
      <right style="thin">
        <color theme="7" tint="-0.499984740745262"/>
      </right>
      <top style="thin">
        <color theme="7" tint="-0.249977111117893"/>
      </top>
      <bottom/>
      <diagonal/>
    </border>
    <border>
      <left style="thin">
        <color theme="7" tint="-0.499984740745262"/>
      </left>
      <right style="thin">
        <color theme="7" tint="-0.499984740745262"/>
      </right>
      <top/>
      <bottom style="thin">
        <color theme="7" tint="-0.249977111117893"/>
      </bottom>
      <diagonal/>
    </border>
    <border>
      <left style="thin">
        <color theme="7" tint="-0.499984740745262"/>
      </left>
      <right/>
      <top style="thin">
        <color theme="7" tint="-0.249977111117893"/>
      </top>
      <bottom/>
      <diagonal/>
    </border>
    <border>
      <left/>
      <right/>
      <top style="double">
        <color theme="4"/>
      </top>
      <bottom/>
      <diagonal/>
    </border>
    <border>
      <left/>
      <right style="thin">
        <color theme="7" tint="-0.499984740745262"/>
      </right>
      <top style="double">
        <color theme="4"/>
      </top>
      <bottom/>
      <diagonal/>
    </border>
    <border>
      <left/>
      <right style="thin">
        <color theme="7" tint="-0.499984740745262"/>
      </right>
      <top style="thin">
        <color theme="7" tint="-0.499984740745262"/>
      </top>
      <bottom style="double">
        <color theme="4"/>
      </bottom>
      <diagonal/>
    </border>
    <border>
      <left/>
      <right style="thin">
        <color theme="7" tint="-0.499984740745262"/>
      </right>
      <top style="thin">
        <color theme="4"/>
      </top>
      <bottom/>
      <diagonal/>
    </border>
  </borders>
  <cellStyleXfs count="8">
    <xf numFmtId="0" fontId="0" fillId="0" borderId="0"/>
    <xf numFmtId="0" fontId="14" fillId="3" borderId="0" applyNumberFormat="0" applyBorder="0" applyAlignment="0" applyProtection="0"/>
    <xf numFmtId="0" fontId="15" fillId="4" borderId="0" applyNumberFormat="0" applyBorder="0" applyAlignment="0" applyProtection="0"/>
    <xf numFmtId="0" fontId="13" fillId="5" borderId="1" applyNumberFormat="0" applyFont="0" applyAlignment="0" applyProtection="0"/>
    <xf numFmtId="0" fontId="16" fillId="6" borderId="0" applyNumberFormat="0" applyBorder="0" applyAlignment="0" applyProtection="0"/>
    <xf numFmtId="0" fontId="3" fillId="7" borderId="0" applyNumberFormat="0" applyBorder="0" applyAlignment="0" applyProtection="0"/>
    <xf numFmtId="0" fontId="20" fillId="0" borderId="19" applyNumberFormat="0" applyFill="0" applyAlignment="0" applyProtection="0"/>
    <xf numFmtId="0" fontId="1" fillId="8" borderId="0" applyNumberFormat="0" applyBorder="0" applyAlignment="0" applyProtection="0"/>
  </cellStyleXfs>
  <cellXfs count="181">
    <xf numFmtId="0" fontId="0" fillId="0" borderId="0" xfId="0"/>
    <xf numFmtId="0" fontId="0" fillId="0" borderId="0" xfId="0" applyBorder="1"/>
    <xf numFmtId="0" fontId="6" fillId="0" borderId="0" xfId="0" applyFont="1" applyBorder="1"/>
    <xf numFmtId="0" fontId="9" fillId="0" borderId="0" xfId="0" applyFont="1" applyBorder="1"/>
    <xf numFmtId="0" fontId="8" fillId="0" borderId="0" xfId="0" applyNumberFormat="1" applyFont="1" applyFill="1" applyBorder="1" applyAlignment="1">
      <alignment horizontal="center" vertical="top" wrapText="1"/>
    </xf>
    <xf numFmtId="0" fontId="8" fillId="0" borderId="0" xfId="0" applyNumberFormat="1" applyFont="1" applyFill="1" applyBorder="1" applyAlignment="1">
      <alignment horizontal="center" vertical="center" wrapText="1"/>
    </xf>
    <xf numFmtId="0" fontId="7" fillId="0" borderId="0" xfId="0" applyNumberFormat="1" applyFont="1" applyFill="1" applyBorder="1" applyAlignment="1">
      <alignment horizontal="center" vertical="top" wrapText="1"/>
    </xf>
    <xf numFmtId="0" fontId="7" fillId="0" borderId="0" xfId="0" applyNumberFormat="1" applyFont="1" applyFill="1" applyBorder="1" applyAlignment="1">
      <alignment horizontal="center" vertical="center" wrapText="1"/>
    </xf>
    <xf numFmtId="14" fontId="7" fillId="0" borderId="0" xfId="0" applyNumberFormat="1" applyFont="1" applyFill="1" applyBorder="1" applyAlignment="1">
      <alignment horizontal="center" vertical="top" wrapText="1"/>
    </xf>
    <xf numFmtId="0" fontId="7" fillId="0" borderId="0" xfId="0" applyNumberFormat="1" applyFont="1" applyFill="1" applyBorder="1" applyAlignment="1">
      <alignment horizontal="left" vertical="top" wrapText="1"/>
    </xf>
    <xf numFmtId="0" fontId="7" fillId="0" borderId="0" xfId="0" applyNumberFormat="1" applyFont="1" applyFill="1" applyBorder="1" applyAlignment="1">
      <alignment vertical="top" wrapText="1"/>
    </xf>
    <xf numFmtId="0" fontId="17" fillId="0" borderId="0" xfId="0" applyNumberFormat="1" applyFont="1" applyFill="1" applyBorder="1" applyAlignment="1">
      <alignment horizontal="center" vertical="top" wrapText="1"/>
    </xf>
    <xf numFmtId="0" fontId="0" fillId="0" borderId="0" xfId="0" applyBorder="1" applyAlignment="1">
      <alignment horizontal="center"/>
    </xf>
    <xf numFmtId="0" fontId="8" fillId="0" borderId="0" xfId="0" applyFont="1" applyBorder="1" applyAlignment="1">
      <alignment horizontal="center"/>
    </xf>
    <xf numFmtId="0" fontId="11" fillId="0" borderId="0" xfId="0" applyFont="1" applyBorder="1" applyAlignment="1">
      <alignment horizontal="center"/>
    </xf>
    <xf numFmtId="0" fontId="12" fillId="2" borderId="0" xfId="0" applyFont="1" applyFill="1" applyBorder="1" applyAlignment="1">
      <alignment horizontal="center"/>
    </xf>
    <xf numFmtId="0" fontId="0" fillId="0" borderId="0" xfId="0" pivotButton="1"/>
    <xf numFmtId="0" fontId="0" fillId="0" borderId="0" xfId="0" applyNumberFormat="1"/>
    <xf numFmtId="0" fontId="0" fillId="0" borderId="0" xfId="0" applyFill="1" applyBorder="1"/>
    <xf numFmtId="0" fontId="0" fillId="0" borderId="0" xfId="0" applyAlignment="1">
      <alignment horizontal="left"/>
    </xf>
    <xf numFmtId="14" fontId="2" fillId="0" borderId="0" xfId="5" applyNumberFormat="1" applyFont="1" applyFill="1" applyBorder="1"/>
    <xf numFmtId="14" fontId="2" fillId="0" borderId="0" xfId="5" applyNumberFormat="1" applyFont="1" applyFill="1" applyBorder="1" applyAlignment="1">
      <alignment horizontal="center"/>
    </xf>
    <xf numFmtId="0" fontId="8" fillId="0" borderId="0" xfId="0" applyFont="1" applyFill="1" applyBorder="1" applyAlignment="1">
      <alignment horizontal="center"/>
    </xf>
    <xf numFmtId="0" fontId="5" fillId="5" borderId="23" xfId="3" applyFont="1" applyBorder="1"/>
    <xf numFmtId="0" fontId="5" fillId="5" borderId="24" xfId="3" applyFont="1" applyBorder="1"/>
    <xf numFmtId="0" fontId="5" fillId="5" borderId="28" xfId="3" applyFont="1" applyBorder="1"/>
    <xf numFmtId="0" fontId="5" fillId="5" borderId="29" xfId="3" applyFont="1" applyBorder="1"/>
    <xf numFmtId="0" fontId="20" fillId="5" borderId="30" xfId="6" applyFill="1" applyBorder="1"/>
    <xf numFmtId="0" fontId="20" fillId="9" borderId="31" xfId="6" applyFill="1" applyBorder="1"/>
    <xf numFmtId="0" fontId="14" fillId="3" borderId="28" xfId="1" applyBorder="1"/>
    <xf numFmtId="0" fontId="15" fillId="4" borderId="28" xfId="2" applyBorder="1"/>
    <xf numFmtId="0" fontId="15" fillId="4" borderId="29" xfId="2" applyBorder="1"/>
    <xf numFmtId="0" fontId="20" fillId="5" borderId="31" xfId="6" applyFill="1" applyBorder="1"/>
    <xf numFmtId="0" fontId="16" fillId="6" borderId="20" xfId="4" applyBorder="1" applyAlignment="1">
      <alignment horizontal="center"/>
    </xf>
    <xf numFmtId="0" fontId="20" fillId="8" borderId="20" xfId="7" applyFont="1" applyBorder="1" applyAlignment="1">
      <alignment horizontal="center"/>
    </xf>
    <xf numFmtId="0" fontId="20" fillId="8" borderId="20" xfId="7" applyFont="1" applyBorder="1" applyAlignment="1">
      <alignment horizontal="center" vertical="center"/>
    </xf>
    <xf numFmtId="0" fontId="20" fillId="8" borderId="20" xfId="7" applyFont="1" applyBorder="1" applyAlignment="1">
      <alignment vertical="center"/>
    </xf>
    <xf numFmtId="0" fontId="0" fillId="0" borderId="20" xfId="0" applyFill="1" applyBorder="1"/>
    <xf numFmtId="0" fontId="1" fillId="0" borderId="0" xfId="6" applyFont="1" applyFill="1" applyBorder="1" applyAlignment="1"/>
    <xf numFmtId="0" fontId="20" fillId="8" borderId="27" xfId="7" applyFont="1" applyBorder="1" applyAlignment="1">
      <alignment horizontal="center"/>
    </xf>
    <xf numFmtId="0" fontId="3" fillId="0" borderId="21" xfId="5" applyFill="1" applyBorder="1" applyAlignment="1"/>
    <xf numFmtId="0" fontId="20" fillId="8" borderId="28" xfId="7" applyFont="1" applyBorder="1" applyAlignment="1">
      <alignment vertical="center"/>
    </xf>
    <xf numFmtId="0" fontId="20" fillId="8" borderId="29" xfId="7" applyFont="1" applyBorder="1" applyAlignment="1">
      <alignment vertical="center"/>
    </xf>
    <xf numFmtId="0" fontId="1" fillId="0" borderId="21" xfId="7" applyFill="1" applyBorder="1" applyAlignment="1"/>
    <xf numFmtId="0" fontId="1" fillId="0" borderId="23" xfId="6" applyFont="1" applyFill="1" applyBorder="1" applyAlignment="1"/>
    <xf numFmtId="0" fontId="1" fillId="0" borderId="28" xfId="6" applyFont="1" applyFill="1" applyBorder="1" applyAlignment="1"/>
    <xf numFmtId="0" fontId="20" fillId="8" borderId="25" xfId="7" applyFont="1" applyBorder="1" applyAlignment="1">
      <alignment horizontal="center"/>
    </xf>
    <xf numFmtId="0" fontId="20" fillId="8" borderId="26" xfId="7" applyFont="1" applyBorder="1" applyAlignment="1">
      <alignment horizontal="center"/>
    </xf>
    <xf numFmtId="0" fontId="20" fillId="8" borderId="25" xfId="7" applyFont="1" applyBorder="1" applyAlignment="1"/>
    <xf numFmtId="0" fontId="20" fillId="8" borderId="20" xfId="7" applyFont="1" applyBorder="1" applyAlignment="1"/>
    <xf numFmtId="0" fontId="20" fillId="8" borderId="26" xfId="7" applyFont="1" applyBorder="1" applyAlignment="1"/>
    <xf numFmtId="0" fontId="9" fillId="0" borderId="33" xfId="0" applyFont="1" applyBorder="1"/>
    <xf numFmtId="0" fontId="9" fillId="0" borderId="13" xfId="0" applyFont="1" applyBorder="1"/>
    <xf numFmtId="0" fontId="9" fillId="0" borderId="17" xfId="0" applyFont="1" applyBorder="1"/>
    <xf numFmtId="0" fontId="20" fillId="8" borderId="33" xfId="7" applyFont="1" applyBorder="1" applyAlignment="1">
      <alignment vertical="center"/>
    </xf>
    <xf numFmtId="0" fontId="9" fillId="0" borderId="28" xfId="0" applyFont="1" applyBorder="1"/>
    <xf numFmtId="0" fontId="9" fillId="0" borderId="29" xfId="0" applyFont="1" applyBorder="1"/>
    <xf numFmtId="0" fontId="9" fillId="0" borderId="20" xfId="0" applyFont="1" applyFill="1" applyBorder="1"/>
    <xf numFmtId="0" fontId="20" fillId="8" borderId="33" xfId="7" applyFont="1" applyBorder="1" applyAlignment="1">
      <alignment horizontal="center" vertical="center"/>
    </xf>
    <xf numFmtId="0" fontId="16" fillId="6" borderId="27" xfId="4" applyBorder="1" applyAlignment="1"/>
    <xf numFmtId="0" fontId="16" fillId="0" borderId="0" xfId="4" applyFill="1" applyBorder="1" applyAlignment="1">
      <alignment horizontal="center"/>
    </xf>
    <xf numFmtId="14" fontId="20" fillId="0" borderId="0" xfId="5" applyNumberFormat="1" applyFont="1" applyFill="1" applyBorder="1" applyAlignment="1">
      <alignment horizontal="center"/>
    </xf>
    <xf numFmtId="0" fontId="11" fillId="0" borderId="0" xfId="0" applyFont="1" applyFill="1" applyBorder="1" applyAlignment="1">
      <alignment horizontal="center"/>
    </xf>
    <xf numFmtId="14" fontId="3" fillId="0" borderId="0" xfId="5" applyNumberFormat="1" applyFill="1" applyBorder="1" applyAlignment="1">
      <alignment horizontal="center"/>
    </xf>
    <xf numFmtId="0" fontId="9" fillId="0" borderId="0" xfId="0" applyFont="1" applyBorder="1" applyAlignment="1">
      <alignment vertical="center"/>
    </xf>
    <xf numFmtId="0" fontId="5" fillId="0" borderId="0" xfId="0" applyFont="1" applyBorder="1" applyAlignment="1">
      <alignment vertical="center"/>
    </xf>
    <xf numFmtId="0" fontId="22" fillId="6" borderId="2" xfId="4" applyFont="1" applyBorder="1" applyAlignment="1">
      <alignment horizontal="center" vertical="center" wrapText="1"/>
    </xf>
    <xf numFmtId="0" fontId="22" fillId="6" borderId="3" xfId="4" applyFont="1" applyBorder="1" applyAlignment="1">
      <alignment horizontal="center" vertical="center" wrapText="1"/>
    </xf>
    <xf numFmtId="14" fontId="23" fillId="7" borderId="4" xfId="5" applyNumberFormat="1" applyFont="1" applyBorder="1" applyAlignment="1">
      <alignment horizontal="center"/>
    </xf>
    <xf numFmtId="14" fontId="23" fillId="7" borderId="3" xfId="5" applyNumberFormat="1" applyFont="1" applyBorder="1"/>
    <xf numFmtId="14" fontId="23" fillId="7" borderId="8" xfId="5" applyNumberFormat="1" applyFont="1" applyBorder="1"/>
    <xf numFmtId="14" fontId="23" fillId="7" borderId="0" xfId="5" applyNumberFormat="1" applyFont="1" applyBorder="1" applyAlignment="1">
      <alignment horizontal="center"/>
    </xf>
    <xf numFmtId="14" fontId="23" fillId="7" borderId="5" xfId="5" applyNumberFormat="1" applyFont="1" applyBorder="1"/>
    <xf numFmtId="14" fontId="23" fillId="7" borderId="9" xfId="5" applyNumberFormat="1" applyFont="1" applyBorder="1"/>
    <xf numFmtId="14" fontId="23" fillId="7" borderId="7" xfId="5" applyNumberFormat="1" applyFont="1" applyBorder="1" applyAlignment="1">
      <alignment horizontal="center"/>
    </xf>
    <xf numFmtId="14" fontId="23" fillId="7" borderId="6" xfId="5" applyNumberFormat="1" applyFont="1" applyBorder="1"/>
    <xf numFmtId="14" fontId="23" fillId="7" borderId="13" xfId="5" applyNumberFormat="1" applyFont="1" applyBorder="1" applyAlignment="1">
      <alignment horizontal="center"/>
    </xf>
    <xf numFmtId="14" fontId="23" fillId="7" borderId="11" xfId="5" applyNumberFormat="1" applyFont="1" applyBorder="1"/>
    <xf numFmtId="14" fontId="23" fillId="7" borderId="17" xfId="5" applyNumberFormat="1" applyFont="1" applyBorder="1" applyAlignment="1">
      <alignment horizontal="center"/>
    </xf>
    <xf numFmtId="14" fontId="23" fillId="7" borderId="15" xfId="5" applyNumberFormat="1" applyFont="1" applyBorder="1"/>
    <xf numFmtId="14" fontId="23" fillId="7" borderId="18" xfId="5" applyNumberFormat="1" applyFont="1" applyBorder="1"/>
    <xf numFmtId="0" fontId="24" fillId="0" borderId="8" xfId="0" applyFont="1" applyBorder="1" applyAlignment="1">
      <alignment horizontal="center" vertical="center"/>
    </xf>
    <xf numFmtId="0" fontId="24" fillId="0" borderId="4" xfId="0" applyFont="1" applyBorder="1" applyAlignment="1">
      <alignment horizontal="center" vertical="center"/>
    </xf>
    <xf numFmtId="0" fontId="24" fillId="0" borderId="37" xfId="0" applyFont="1" applyBorder="1" applyAlignment="1">
      <alignment horizontal="center" vertical="center"/>
    </xf>
    <xf numFmtId="0" fontId="24" fillId="0" borderId="3" xfId="0" applyFont="1" applyBorder="1" applyAlignment="1">
      <alignment horizontal="center" vertical="center"/>
    </xf>
    <xf numFmtId="0" fontId="24" fillId="0" borderId="35" xfId="0" applyFont="1" applyBorder="1" applyAlignment="1">
      <alignment horizontal="center" vertical="center"/>
    </xf>
    <xf numFmtId="0" fontId="24" fillId="0" borderId="10" xfId="0" applyFont="1" applyBorder="1" applyAlignment="1">
      <alignment horizontal="center" vertical="center"/>
    </xf>
    <xf numFmtId="0" fontId="24" fillId="0" borderId="5" xfId="0" applyFont="1" applyBorder="1" applyAlignment="1">
      <alignment horizontal="center" vertical="center"/>
    </xf>
    <xf numFmtId="0" fontId="24" fillId="0" borderId="9" xfId="0" applyFont="1" applyBorder="1" applyAlignment="1">
      <alignment horizontal="center" vertical="center"/>
    </xf>
    <xf numFmtId="0" fontId="24" fillId="0" borderId="0" xfId="0" applyFont="1" applyBorder="1" applyAlignment="1">
      <alignment horizontal="center" vertical="center"/>
    </xf>
    <xf numFmtId="0" fontId="24" fillId="0" borderId="28" xfId="0" applyFont="1" applyBorder="1" applyAlignment="1">
      <alignment horizontal="center" vertical="center"/>
    </xf>
    <xf numFmtId="0" fontId="24" fillId="0" borderId="16" xfId="0" applyFont="1" applyBorder="1" applyAlignment="1">
      <alignment horizontal="center" vertical="center"/>
    </xf>
    <xf numFmtId="14" fontId="26" fillId="7" borderId="3" xfId="5" applyNumberFormat="1" applyFont="1" applyBorder="1" applyAlignment="1">
      <alignment horizontal="center" vertical="center"/>
    </xf>
    <xf numFmtId="14" fontId="26" fillId="7" borderId="8" xfId="5" applyNumberFormat="1" applyFont="1" applyBorder="1" applyAlignment="1">
      <alignment horizontal="center" vertical="center"/>
    </xf>
    <xf numFmtId="14" fontId="26" fillId="7" borderId="4" xfId="5" applyNumberFormat="1" applyFont="1" applyBorder="1" applyAlignment="1">
      <alignment horizontal="center" vertical="center"/>
    </xf>
    <xf numFmtId="14" fontId="26" fillId="7" borderId="35" xfId="5" applyNumberFormat="1" applyFont="1" applyBorder="1" applyAlignment="1">
      <alignment horizontal="center" vertical="center"/>
    </xf>
    <xf numFmtId="14" fontId="26" fillId="7" borderId="6" xfId="5" applyNumberFormat="1" applyFont="1" applyBorder="1" applyAlignment="1">
      <alignment horizontal="center" vertical="center"/>
    </xf>
    <xf numFmtId="14" fontId="26" fillId="7" borderId="10" xfId="5" applyNumberFormat="1" applyFont="1" applyBorder="1" applyAlignment="1">
      <alignment horizontal="center" vertical="center"/>
    </xf>
    <xf numFmtId="14" fontId="26" fillId="7" borderId="7" xfId="5" applyNumberFormat="1" applyFont="1" applyBorder="1" applyAlignment="1">
      <alignment horizontal="center" vertical="center"/>
    </xf>
    <xf numFmtId="14" fontId="26" fillId="7" borderId="36" xfId="5" applyNumberFormat="1" applyFont="1" applyBorder="1" applyAlignment="1">
      <alignment horizontal="center" vertical="center"/>
    </xf>
    <xf numFmtId="0" fontId="25" fillId="0" borderId="5" xfId="0" applyFont="1" applyBorder="1" applyAlignment="1">
      <alignment horizontal="center" vertical="center"/>
    </xf>
    <xf numFmtId="0" fontId="24" fillId="0" borderId="34" xfId="0" applyFont="1" applyBorder="1" applyAlignment="1">
      <alignment horizontal="center" vertical="center"/>
    </xf>
    <xf numFmtId="0" fontId="25" fillId="0" borderId="9" xfId="0" applyFont="1" applyBorder="1" applyAlignment="1">
      <alignment horizontal="center" vertical="center"/>
    </xf>
    <xf numFmtId="14" fontId="25" fillId="7" borderId="3" xfId="5" applyNumberFormat="1" applyFont="1" applyBorder="1" applyAlignment="1">
      <alignment horizontal="center" vertical="center"/>
    </xf>
    <xf numFmtId="14" fontId="21" fillId="7" borderId="3" xfId="5" applyNumberFormat="1" applyFont="1" applyBorder="1" applyAlignment="1">
      <alignment horizontal="center" vertical="center"/>
    </xf>
    <xf numFmtId="14" fontId="21" fillId="7" borderId="8" xfId="5" applyNumberFormat="1" applyFont="1" applyBorder="1" applyAlignment="1">
      <alignment horizontal="center" vertical="center"/>
    </xf>
    <xf numFmtId="14" fontId="21" fillId="7" borderId="4" xfId="5" applyNumberFormat="1" applyFont="1" applyBorder="1" applyAlignment="1">
      <alignment horizontal="center" vertical="center"/>
    </xf>
    <xf numFmtId="14" fontId="21" fillId="7" borderId="35" xfId="5" applyNumberFormat="1" applyFont="1" applyBorder="1" applyAlignment="1">
      <alignment horizontal="center" vertical="center"/>
    </xf>
    <xf numFmtId="14" fontId="21" fillId="7" borderId="6" xfId="5" applyNumberFormat="1" applyFont="1" applyBorder="1" applyAlignment="1">
      <alignment horizontal="center" vertical="center"/>
    </xf>
    <xf numFmtId="14" fontId="21" fillId="7" borderId="10" xfId="5" applyNumberFormat="1" applyFont="1" applyBorder="1" applyAlignment="1">
      <alignment horizontal="center" vertical="center"/>
    </xf>
    <xf numFmtId="14" fontId="21" fillId="7" borderId="7" xfId="5" applyNumberFormat="1" applyFont="1" applyBorder="1" applyAlignment="1">
      <alignment horizontal="center" vertical="center"/>
    </xf>
    <xf numFmtId="14" fontId="21" fillId="7" borderId="36" xfId="5" applyNumberFormat="1" applyFont="1" applyBorder="1" applyAlignment="1">
      <alignment horizontal="center" vertical="center"/>
    </xf>
    <xf numFmtId="0" fontId="8" fillId="0" borderId="3" xfId="0" applyFont="1" applyBorder="1" applyAlignment="1">
      <alignment horizontal="center" vertical="center"/>
    </xf>
    <xf numFmtId="0" fontId="8" fillId="0" borderId="8" xfId="0" applyFont="1" applyBorder="1" applyAlignment="1">
      <alignment horizontal="center" vertical="center"/>
    </xf>
    <xf numFmtId="0" fontId="8" fillId="0" borderId="4" xfId="0" applyFont="1" applyBorder="1" applyAlignment="1">
      <alignment horizontal="center" vertical="center"/>
    </xf>
    <xf numFmtId="0" fontId="8" fillId="0" borderId="35" xfId="0" applyFont="1" applyBorder="1" applyAlignment="1">
      <alignment horizontal="center" vertical="center"/>
    </xf>
    <xf numFmtId="0" fontId="8" fillId="0" borderId="9" xfId="0" applyFont="1" applyBorder="1" applyAlignment="1">
      <alignment horizontal="center" vertical="center"/>
    </xf>
    <xf numFmtId="0" fontId="8" fillId="0" borderId="0" xfId="0" applyFont="1" applyBorder="1" applyAlignment="1">
      <alignment horizontal="center" vertical="center"/>
    </xf>
    <xf numFmtId="0" fontId="8" fillId="0" borderId="5" xfId="0" applyFont="1" applyBorder="1" applyAlignment="1">
      <alignment horizontal="center" vertical="center"/>
    </xf>
    <xf numFmtId="0" fontId="8" fillId="0" borderId="28" xfId="0" applyFont="1" applyBorder="1" applyAlignment="1">
      <alignment horizontal="center" vertical="center"/>
    </xf>
    <xf numFmtId="0" fontId="8" fillId="0" borderId="18"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8" fillId="0" borderId="29" xfId="0" applyFont="1" applyBorder="1" applyAlignment="1">
      <alignment horizontal="center" vertical="center"/>
    </xf>
    <xf numFmtId="0" fontId="8" fillId="0" borderId="10" xfId="0" applyFont="1" applyBorder="1" applyAlignment="1">
      <alignment horizontal="center" vertical="center"/>
    </xf>
    <xf numFmtId="0" fontId="20" fillId="9" borderId="41" xfId="6" applyFill="1" applyBorder="1"/>
    <xf numFmtId="0" fontId="14" fillId="3" borderId="0" xfId="1" applyBorder="1"/>
    <xf numFmtId="0" fontId="15" fillId="4" borderId="0" xfId="2" applyBorder="1"/>
    <xf numFmtId="0" fontId="0" fillId="0" borderId="0" xfId="0" applyAlignment="1">
      <alignment horizontal="left" indent="1"/>
    </xf>
    <xf numFmtId="14" fontId="23" fillId="0" borderId="0" xfId="5" applyNumberFormat="1" applyFont="1" applyFill="1" applyBorder="1" applyAlignment="1">
      <alignment horizontal="center"/>
    </xf>
    <xf numFmtId="14" fontId="23" fillId="0" borderId="0" xfId="5" applyNumberFormat="1" applyFont="1" applyFill="1" applyBorder="1"/>
    <xf numFmtId="0" fontId="8" fillId="0" borderId="5" xfId="0" applyFont="1" applyFill="1" applyBorder="1" applyAlignment="1">
      <alignment horizontal="center" vertical="center"/>
    </xf>
    <xf numFmtId="0" fontId="8" fillId="0" borderId="9" xfId="0" applyFont="1" applyFill="1" applyBorder="1" applyAlignment="1">
      <alignment horizontal="center" vertical="center"/>
    </xf>
    <xf numFmtId="0" fontId="8" fillId="0" borderId="0" xfId="0" applyFont="1" applyFill="1" applyBorder="1" applyAlignment="1">
      <alignment horizontal="center" vertical="center"/>
    </xf>
    <xf numFmtId="0" fontId="8" fillId="0" borderId="10" xfId="0" applyFont="1" applyFill="1" applyBorder="1" applyAlignment="1">
      <alignment horizontal="center" vertical="center"/>
    </xf>
    <xf numFmtId="14" fontId="24" fillId="7" borderId="3" xfId="5" applyNumberFormat="1" applyFont="1" applyBorder="1" applyAlignment="1">
      <alignment horizontal="center" vertical="center"/>
    </xf>
    <xf numFmtId="14" fontId="24" fillId="7" borderId="6" xfId="5" applyNumberFormat="1" applyFont="1" applyBorder="1" applyAlignment="1">
      <alignment horizontal="center" vertical="center"/>
    </xf>
    <xf numFmtId="14" fontId="24" fillId="7" borderId="14" xfId="5" applyNumberFormat="1" applyFont="1" applyBorder="1" applyAlignment="1">
      <alignment horizontal="center" vertical="center"/>
    </xf>
    <xf numFmtId="14" fontId="24" fillId="7" borderId="18" xfId="5" applyNumberFormat="1" applyFont="1" applyBorder="1" applyAlignment="1">
      <alignment horizontal="center" vertical="center"/>
    </xf>
    <xf numFmtId="14" fontId="24" fillId="7" borderId="8" xfId="5" applyNumberFormat="1" applyFont="1" applyBorder="1" applyAlignment="1">
      <alignment horizontal="center" vertical="center"/>
    </xf>
    <xf numFmtId="14" fontId="24" fillId="7" borderId="10" xfId="5" applyNumberFormat="1" applyFont="1" applyBorder="1" applyAlignment="1">
      <alignment horizontal="center" vertical="center"/>
    </xf>
    <xf numFmtId="0" fontId="17" fillId="0" borderId="0" xfId="0" applyNumberFormat="1" applyFont="1" applyFill="1" applyBorder="1" applyAlignment="1">
      <alignment horizontal="left" vertical="top" wrapText="1"/>
    </xf>
    <xf numFmtId="14" fontId="24" fillId="7" borderId="4" xfId="5" applyNumberFormat="1" applyFont="1" applyBorder="1" applyAlignment="1">
      <alignment horizontal="center" vertical="center"/>
    </xf>
    <xf numFmtId="14" fontId="24" fillId="7" borderId="35" xfId="5" applyNumberFormat="1" applyFont="1" applyBorder="1" applyAlignment="1">
      <alignment horizontal="center" vertical="center"/>
    </xf>
    <xf numFmtId="14" fontId="24" fillId="7" borderId="9" xfId="5" applyNumberFormat="1" applyFont="1" applyBorder="1" applyAlignment="1">
      <alignment horizontal="center" vertical="center"/>
    </xf>
    <xf numFmtId="14" fontId="24" fillId="7" borderId="7" xfId="5" applyNumberFormat="1" applyFont="1" applyBorder="1" applyAlignment="1">
      <alignment horizontal="center" vertical="center"/>
    </xf>
    <xf numFmtId="14" fontId="24" fillId="7" borderId="36" xfId="5" applyNumberFormat="1" applyFont="1" applyBorder="1" applyAlignment="1">
      <alignment horizontal="center" vertical="center"/>
    </xf>
    <xf numFmtId="14" fontId="24" fillId="7" borderId="12" xfId="5" applyNumberFormat="1" applyFont="1" applyBorder="1" applyAlignment="1">
      <alignment horizontal="center" vertical="center"/>
    </xf>
    <xf numFmtId="14" fontId="24" fillId="7" borderId="13" xfId="5" applyNumberFormat="1" applyFont="1" applyBorder="1" applyAlignment="1">
      <alignment horizontal="center" vertical="center"/>
    </xf>
    <xf numFmtId="14" fontId="24" fillId="7" borderId="33" xfId="5" applyNumberFormat="1" applyFont="1" applyBorder="1" applyAlignment="1">
      <alignment horizontal="center" vertical="center"/>
    </xf>
    <xf numFmtId="14" fontId="24" fillId="7" borderId="16" xfId="5" applyNumberFormat="1" applyFont="1" applyBorder="1" applyAlignment="1">
      <alignment horizontal="center" vertical="center"/>
    </xf>
    <xf numFmtId="14" fontId="24" fillId="7" borderId="17" xfId="5" applyNumberFormat="1" applyFont="1" applyBorder="1" applyAlignment="1">
      <alignment horizontal="center" vertical="center"/>
    </xf>
    <xf numFmtId="14" fontId="24" fillId="7" borderId="29" xfId="5" applyNumberFormat="1" applyFont="1" applyBorder="1" applyAlignment="1">
      <alignment horizontal="center" vertical="center"/>
    </xf>
    <xf numFmtId="14" fontId="25" fillId="7" borderId="12" xfId="5" applyNumberFormat="1" applyFont="1" applyBorder="1" applyAlignment="1">
      <alignment horizontal="center" vertical="center"/>
    </xf>
    <xf numFmtId="0" fontId="25" fillId="0" borderId="0" xfId="0" applyFont="1" applyBorder="1" applyAlignment="1">
      <alignment horizontal="center" vertical="center"/>
    </xf>
    <xf numFmtId="0" fontId="5" fillId="5" borderId="0" xfId="3" applyFont="1" applyBorder="1" applyAlignment="1">
      <alignment horizontal="center"/>
    </xf>
    <xf numFmtId="0" fontId="5" fillId="5" borderId="23" xfId="3" applyFont="1" applyBorder="1" applyAlignment="1">
      <alignment horizontal="center"/>
    </xf>
    <xf numFmtId="0" fontId="5" fillId="5" borderId="17" xfId="3" applyFont="1" applyBorder="1" applyAlignment="1">
      <alignment horizontal="center"/>
    </xf>
    <xf numFmtId="0" fontId="5" fillId="5" borderId="24" xfId="3" applyFont="1" applyBorder="1" applyAlignment="1">
      <alignment horizontal="center"/>
    </xf>
    <xf numFmtId="0" fontId="5" fillId="5" borderId="38" xfId="3" applyFont="1" applyBorder="1" applyAlignment="1">
      <alignment horizontal="center"/>
    </xf>
    <xf numFmtId="0" fontId="5" fillId="5" borderId="39" xfId="3" applyFont="1" applyBorder="1" applyAlignment="1">
      <alignment horizontal="center"/>
    </xf>
    <xf numFmtId="0" fontId="20" fillId="5" borderId="32" xfId="6" applyFill="1" applyBorder="1" applyAlignment="1">
      <alignment horizontal="center"/>
    </xf>
    <xf numFmtId="0" fontId="20" fillId="5" borderId="40" xfId="6" applyFill="1" applyBorder="1" applyAlignment="1">
      <alignment horizontal="center"/>
    </xf>
    <xf numFmtId="0" fontId="20" fillId="9" borderId="19" xfId="6" applyFill="1" applyBorder="1" applyAlignment="1">
      <alignment horizontal="center"/>
    </xf>
    <xf numFmtId="0" fontId="20" fillId="9" borderId="30" xfId="6" applyFill="1" applyBorder="1" applyAlignment="1">
      <alignment horizontal="center"/>
    </xf>
    <xf numFmtId="0" fontId="20" fillId="5" borderId="19" xfId="6" applyFill="1" applyBorder="1" applyAlignment="1">
      <alignment horizontal="center"/>
    </xf>
    <xf numFmtId="0" fontId="20" fillId="5" borderId="30" xfId="6" applyFill="1" applyBorder="1" applyAlignment="1">
      <alignment horizontal="center"/>
    </xf>
    <xf numFmtId="0" fontId="19" fillId="3" borderId="38" xfId="1" applyFont="1" applyBorder="1" applyAlignment="1">
      <alignment horizontal="center"/>
    </xf>
    <xf numFmtId="0" fontId="19" fillId="3" borderId="39" xfId="1" applyFont="1" applyBorder="1" applyAlignment="1">
      <alignment horizontal="center"/>
    </xf>
    <xf numFmtId="0" fontId="18" fillId="4" borderId="0" xfId="2" applyFont="1" applyBorder="1" applyAlignment="1">
      <alignment horizontal="center"/>
    </xf>
    <xf numFmtId="0" fontId="18" fillId="4" borderId="23" xfId="2" applyFont="1" applyBorder="1" applyAlignment="1">
      <alignment horizontal="center"/>
    </xf>
    <xf numFmtId="0" fontId="12" fillId="2" borderId="0" xfId="0" applyFont="1" applyFill="1" applyBorder="1" applyAlignment="1">
      <alignment horizontal="center"/>
    </xf>
    <xf numFmtId="0" fontId="12" fillId="2" borderId="23" xfId="0" applyFont="1" applyFill="1" applyBorder="1" applyAlignment="1">
      <alignment horizontal="center"/>
    </xf>
    <xf numFmtId="0" fontId="12" fillId="2" borderId="17" xfId="0" applyFont="1" applyFill="1" applyBorder="1" applyAlignment="1">
      <alignment horizontal="center"/>
    </xf>
    <xf numFmtId="0" fontId="12" fillId="2" borderId="24" xfId="0" applyFont="1" applyFill="1" applyBorder="1" applyAlignment="1">
      <alignment horizontal="center"/>
    </xf>
    <xf numFmtId="0" fontId="16" fillId="6" borderId="25" xfId="4" applyBorder="1" applyAlignment="1">
      <alignment horizontal="center"/>
    </xf>
    <xf numFmtId="0" fontId="16" fillId="6" borderId="27" xfId="4" applyBorder="1" applyAlignment="1">
      <alignment horizontal="center"/>
    </xf>
    <xf numFmtId="0" fontId="16" fillId="6" borderId="26" xfId="4" applyBorder="1" applyAlignment="1">
      <alignment horizontal="center"/>
    </xf>
    <xf numFmtId="0" fontId="16" fillId="6" borderId="13" xfId="4" applyBorder="1" applyAlignment="1">
      <alignment horizontal="center"/>
    </xf>
    <xf numFmtId="0" fontId="16" fillId="6" borderId="22" xfId="4" applyBorder="1" applyAlignment="1">
      <alignment horizontal="center"/>
    </xf>
    <xf numFmtId="0" fontId="16" fillId="6" borderId="20" xfId="4" applyBorder="1" applyAlignment="1">
      <alignment horizontal="center"/>
    </xf>
  </cellXfs>
  <cellStyles count="8">
    <cellStyle name="20% - Énfasis4" xfId="5" builtinId="42"/>
    <cellStyle name="40% - Énfasis4" xfId="7" builtinId="43"/>
    <cellStyle name="Buena" xfId="1" builtinId="26"/>
    <cellStyle name="Énfasis4" xfId="4" builtinId="41"/>
    <cellStyle name="Incorrecto" xfId="2" builtinId="27"/>
    <cellStyle name="Normal" xfId="0" builtinId="0"/>
    <cellStyle name="Notas" xfId="3" builtinId="10"/>
    <cellStyle name="Total" xfId="6" builtinId="25"/>
  </cellStyles>
  <dxfs count="21">
    <dxf>
      <font>
        <b val="0"/>
        <i val="0"/>
        <strike val="0"/>
        <condense val="0"/>
        <extend val="0"/>
        <outline val="0"/>
        <shadow val="0"/>
        <u val="none"/>
        <vertAlign val="baseline"/>
        <sz val="9"/>
        <color auto="1"/>
        <name val="Arial"/>
        <scheme val="none"/>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9"/>
        <color auto="1"/>
        <name val="Arial"/>
        <scheme val="none"/>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9"/>
        <color auto="1"/>
        <name val="Times New Roman"/>
        <scheme val="none"/>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9"/>
        <color auto="1"/>
        <name val="Times New Roman"/>
        <scheme val="none"/>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9"/>
        <color auto="1"/>
        <name val="Arial"/>
        <scheme val="none"/>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9"/>
        <color auto="1"/>
        <name val="Arial"/>
        <scheme val="none"/>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9"/>
        <color auto="1"/>
        <name val="Times New Roman"/>
        <scheme val="none"/>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9"/>
        <color auto="1"/>
        <name val="Times New Roman"/>
        <scheme val="none"/>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9"/>
        <color auto="1"/>
        <name val="Times New Roman"/>
        <scheme val="none"/>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9"/>
        <color auto="1"/>
        <name val="Arial"/>
        <scheme val="none"/>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9"/>
        <color auto="1"/>
        <name val="Arial"/>
        <scheme val="none"/>
      </font>
      <numFmt numFmtId="0" formatCode="General"/>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9"/>
        <color auto="1"/>
        <name val="Arial"/>
        <scheme val="none"/>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9"/>
        <color auto="1"/>
        <name val="Arial"/>
        <scheme val="none"/>
      </font>
      <numFmt numFmtId="19" formatCode="dd/mm/yyyy"/>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9"/>
        <color auto="1"/>
        <name val="Arial"/>
        <scheme val="none"/>
      </font>
      <numFmt numFmtId="0" formatCode="General"/>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9"/>
        <color auto="1"/>
        <name val="Arial"/>
        <scheme val="none"/>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9"/>
        <color auto="1"/>
        <name val="Arial"/>
        <scheme val="none"/>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9"/>
        <color auto="1"/>
        <name val="Arial"/>
        <scheme val="none"/>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9"/>
        <color auto="1"/>
        <name val="Arial"/>
        <scheme val="none"/>
      </font>
      <numFmt numFmtId="0" formatCode="General"/>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strike val="0"/>
        <outline val="0"/>
        <shadow val="0"/>
        <u val="none"/>
        <vertAlign val="baseline"/>
        <sz val="9"/>
        <color auto="1"/>
      </font>
      <numFmt numFmtId="0" formatCode="General"/>
      <fill>
        <patternFill patternType="none">
          <fgColor indexed="64"/>
          <bgColor auto="1"/>
        </patternFill>
      </fill>
    </dxf>
    <dxf>
      <font>
        <b/>
        <i val="0"/>
        <strike val="0"/>
        <condense val="0"/>
        <extend val="0"/>
        <outline val="0"/>
        <shadow val="0"/>
        <u val="none"/>
        <vertAlign val="baseline"/>
        <sz val="9"/>
        <color auto="1"/>
        <name val="Arial"/>
        <scheme val="none"/>
      </font>
      <numFmt numFmtId="0" formatCode="General"/>
      <fill>
        <patternFill patternType="none">
          <fgColor indexed="64"/>
          <bgColor auto="1"/>
        </patternFill>
      </fill>
      <alignment horizontal="center"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pivotCacheDefinition" Target="pivotCache/pivotCacheDefinition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PE"/>
  <c:roundedCorners val="0"/>
  <mc:AlternateContent xmlns:mc="http://schemas.openxmlformats.org/markup-compatibility/2006">
    <mc:Choice xmlns:c14="http://schemas.microsoft.com/office/drawing/2007/8/2/chart" Requires="c14">
      <c14:style val="102"/>
    </mc:Choice>
    <mc:Fallback>
      <c:style val="2"/>
    </mc:Fallback>
  </mc:AlternateContent>
  <c:pivotSource>
    <c:name>[2014 - Registro de Incidencias (Facturacion SiCC-SSiCC)  C02.xlsx]G1!Tabla dinámica3</c:name>
    <c:fmtId val="0"/>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pivotFmt>
      <c:pivotFmt>
        <c:idx val="11"/>
      </c:pivotFmt>
      <c:pivotFmt>
        <c:idx val="12"/>
      </c:pivotFmt>
      <c:pivotFmt>
        <c:idx val="13"/>
        <c:marker>
          <c:symbol val="none"/>
        </c:marker>
      </c:pivotFmt>
    </c:pivotFmts>
    <c:plotArea>
      <c:layout/>
      <c:barChart>
        <c:barDir val="col"/>
        <c:grouping val="clustered"/>
        <c:varyColors val="0"/>
        <c:ser>
          <c:idx val="0"/>
          <c:order val="0"/>
          <c:tx>
            <c:strRef>
              <c:f>'G1'!$B$1:$B$2</c:f>
              <c:strCache>
                <c:ptCount val="1"/>
                <c:pt idx="0">
                  <c:v>Cierre</c:v>
                </c:pt>
              </c:strCache>
            </c:strRef>
          </c:tx>
          <c:invertIfNegative val="0"/>
          <c:cat>
            <c:strRef>
              <c:f>'G1'!$A$3:$A$21</c:f>
              <c:strCache>
                <c:ptCount val="18"/>
                <c:pt idx="0">
                  <c:v>201303</c:v>
                </c:pt>
                <c:pt idx="1">
                  <c:v>201304</c:v>
                </c:pt>
                <c:pt idx="2">
                  <c:v>201305</c:v>
                </c:pt>
                <c:pt idx="3">
                  <c:v>201306</c:v>
                </c:pt>
                <c:pt idx="4">
                  <c:v>201307</c:v>
                </c:pt>
                <c:pt idx="5">
                  <c:v>201308</c:v>
                </c:pt>
                <c:pt idx="6">
                  <c:v>201309</c:v>
                </c:pt>
                <c:pt idx="7">
                  <c:v>201310</c:v>
                </c:pt>
                <c:pt idx="8">
                  <c:v>201311</c:v>
                </c:pt>
                <c:pt idx="9">
                  <c:v>201312</c:v>
                </c:pt>
                <c:pt idx="10">
                  <c:v>201313</c:v>
                </c:pt>
                <c:pt idx="11">
                  <c:v>201314</c:v>
                </c:pt>
                <c:pt idx="12">
                  <c:v>201315</c:v>
                </c:pt>
                <c:pt idx="13">
                  <c:v>201316</c:v>
                </c:pt>
                <c:pt idx="14">
                  <c:v>201317</c:v>
                </c:pt>
                <c:pt idx="15">
                  <c:v>201318</c:v>
                </c:pt>
                <c:pt idx="16">
                  <c:v>201401</c:v>
                </c:pt>
                <c:pt idx="17">
                  <c:v>201402</c:v>
                </c:pt>
              </c:strCache>
            </c:strRef>
          </c:cat>
          <c:val>
            <c:numRef>
              <c:f>'G1'!$B$3:$B$21</c:f>
              <c:numCache>
                <c:formatCode>General</c:formatCode>
                <c:ptCount val="18"/>
                <c:pt idx="16">
                  <c:v>0</c:v>
                </c:pt>
                <c:pt idx="17">
                  <c:v>0</c:v>
                </c:pt>
              </c:numCache>
            </c:numRef>
          </c:val>
        </c:ser>
        <c:ser>
          <c:idx val="1"/>
          <c:order val="1"/>
          <c:tx>
            <c:strRef>
              <c:f>'G1'!$C$1:$C$2</c:f>
              <c:strCache>
                <c:ptCount val="1"/>
                <c:pt idx="0">
                  <c:v>Facturacion</c:v>
                </c:pt>
              </c:strCache>
            </c:strRef>
          </c:tx>
          <c:invertIfNegative val="0"/>
          <c:cat>
            <c:strRef>
              <c:f>'G1'!$A$3:$A$21</c:f>
              <c:strCache>
                <c:ptCount val="18"/>
                <c:pt idx="0">
                  <c:v>201303</c:v>
                </c:pt>
                <c:pt idx="1">
                  <c:v>201304</c:v>
                </c:pt>
                <c:pt idx="2">
                  <c:v>201305</c:v>
                </c:pt>
                <c:pt idx="3">
                  <c:v>201306</c:v>
                </c:pt>
                <c:pt idx="4">
                  <c:v>201307</c:v>
                </c:pt>
                <c:pt idx="5">
                  <c:v>201308</c:v>
                </c:pt>
                <c:pt idx="6">
                  <c:v>201309</c:v>
                </c:pt>
                <c:pt idx="7">
                  <c:v>201310</c:v>
                </c:pt>
                <c:pt idx="8">
                  <c:v>201311</c:v>
                </c:pt>
                <c:pt idx="9">
                  <c:v>201312</c:v>
                </c:pt>
                <c:pt idx="10">
                  <c:v>201313</c:v>
                </c:pt>
                <c:pt idx="11">
                  <c:v>201314</c:v>
                </c:pt>
                <c:pt idx="12">
                  <c:v>201315</c:v>
                </c:pt>
                <c:pt idx="13">
                  <c:v>201316</c:v>
                </c:pt>
                <c:pt idx="14">
                  <c:v>201317</c:v>
                </c:pt>
                <c:pt idx="15">
                  <c:v>201318</c:v>
                </c:pt>
                <c:pt idx="16">
                  <c:v>201401</c:v>
                </c:pt>
                <c:pt idx="17">
                  <c:v>201402</c:v>
                </c:pt>
              </c:strCache>
            </c:strRef>
          </c:cat>
          <c:val>
            <c:numRef>
              <c:f>'G1'!$C$3:$C$21</c:f>
              <c:numCache>
                <c:formatCode>General</c:formatCode>
                <c:ptCount val="18"/>
                <c:pt idx="0">
                  <c:v>0</c:v>
                </c:pt>
                <c:pt idx="1">
                  <c:v>7</c:v>
                </c:pt>
                <c:pt idx="2">
                  <c:v>7</c:v>
                </c:pt>
                <c:pt idx="3">
                  <c:v>4</c:v>
                </c:pt>
                <c:pt idx="4">
                  <c:v>6</c:v>
                </c:pt>
                <c:pt idx="5">
                  <c:v>4</c:v>
                </c:pt>
                <c:pt idx="6">
                  <c:v>2</c:v>
                </c:pt>
                <c:pt idx="7">
                  <c:v>6</c:v>
                </c:pt>
                <c:pt idx="8">
                  <c:v>1</c:v>
                </c:pt>
                <c:pt idx="9">
                  <c:v>1</c:v>
                </c:pt>
                <c:pt idx="10">
                  <c:v>2</c:v>
                </c:pt>
                <c:pt idx="11">
                  <c:v>5</c:v>
                </c:pt>
                <c:pt idx="12">
                  <c:v>6</c:v>
                </c:pt>
                <c:pt idx="13">
                  <c:v>9</c:v>
                </c:pt>
                <c:pt idx="14">
                  <c:v>5</c:v>
                </c:pt>
                <c:pt idx="15">
                  <c:v>5</c:v>
                </c:pt>
                <c:pt idx="16">
                  <c:v>2</c:v>
                </c:pt>
                <c:pt idx="17">
                  <c:v>12</c:v>
                </c:pt>
              </c:numCache>
            </c:numRef>
          </c:val>
        </c:ser>
        <c:ser>
          <c:idx val="2"/>
          <c:order val="2"/>
          <c:tx>
            <c:strRef>
              <c:f>'G1'!$D$1:$D$2</c:f>
              <c:strCache>
                <c:ptCount val="1"/>
                <c:pt idx="0">
                  <c:v>Perifericos</c:v>
                </c:pt>
              </c:strCache>
            </c:strRef>
          </c:tx>
          <c:invertIfNegative val="0"/>
          <c:cat>
            <c:strRef>
              <c:f>'G1'!$A$3:$A$21</c:f>
              <c:strCache>
                <c:ptCount val="18"/>
                <c:pt idx="0">
                  <c:v>201303</c:v>
                </c:pt>
                <c:pt idx="1">
                  <c:v>201304</c:v>
                </c:pt>
                <c:pt idx="2">
                  <c:v>201305</c:v>
                </c:pt>
                <c:pt idx="3">
                  <c:v>201306</c:v>
                </c:pt>
                <c:pt idx="4">
                  <c:v>201307</c:v>
                </c:pt>
                <c:pt idx="5">
                  <c:v>201308</c:v>
                </c:pt>
                <c:pt idx="6">
                  <c:v>201309</c:v>
                </c:pt>
                <c:pt idx="7">
                  <c:v>201310</c:v>
                </c:pt>
                <c:pt idx="8">
                  <c:v>201311</c:v>
                </c:pt>
                <c:pt idx="9">
                  <c:v>201312</c:v>
                </c:pt>
                <c:pt idx="10">
                  <c:v>201313</c:v>
                </c:pt>
                <c:pt idx="11">
                  <c:v>201314</c:v>
                </c:pt>
                <c:pt idx="12">
                  <c:v>201315</c:v>
                </c:pt>
                <c:pt idx="13">
                  <c:v>201316</c:v>
                </c:pt>
                <c:pt idx="14">
                  <c:v>201317</c:v>
                </c:pt>
                <c:pt idx="15">
                  <c:v>201318</c:v>
                </c:pt>
                <c:pt idx="16">
                  <c:v>201401</c:v>
                </c:pt>
                <c:pt idx="17">
                  <c:v>201402</c:v>
                </c:pt>
              </c:strCache>
            </c:strRef>
          </c:cat>
          <c:val>
            <c:numRef>
              <c:f>'G1'!$D$3:$D$21</c:f>
              <c:numCache>
                <c:formatCode>General</c:formatCode>
                <c:ptCount val="18"/>
                <c:pt idx="16">
                  <c:v>0</c:v>
                </c:pt>
                <c:pt idx="17">
                  <c:v>1</c:v>
                </c:pt>
              </c:numCache>
            </c:numRef>
          </c:val>
        </c:ser>
        <c:dLbls>
          <c:showLegendKey val="0"/>
          <c:showVal val="0"/>
          <c:showCatName val="0"/>
          <c:showSerName val="0"/>
          <c:showPercent val="0"/>
          <c:showBubbleSize val="0"/>
        </c:dLbls>
        <c:gapWidth val="75"/>
        <c:overlap val="-25"/>
        <c:axId val="116565888"/>
        <c:axId val="116567424"/>
      </c:barChart>
      <c:catAx>
        <c:axId val="116565888"/>
        <c:scaling>
          <c:orientation val="minMax"/>
        </c:scaling>
        <c:delete val="0"/>
        <c:axPos val="b"/>
        <c:majorTickMark val="none"/>
        <c:minorTickMark val="none"/>
        <c:tickLblPos val="nextTo"/>
        <c:crossAx val="116567424"/>
        <c:crosses val="autoZero"/>
        <c:auto val="1"/>
        <c:lblAlgn val="ctr"/>
        <c:lblOffset val="100"/>
        <c:noMultiLvlLbl val="0"/>
      </c:catAx>
      <c:valAx>
        <c:axId val="116567424"/>
        <c:scaling>
          <c:orientation val="minMax"/>
        </c:scaling>
        <c:delete val="0"/>
        <c:axPos val="l"/>
        <c:majorGridlines/>
        <c:numFmt formatCode="General" sourceLinked="1"/>
        <c:majorTickMark val="none"/>
        <c:minorTickMark val="none"/>
        <c:tickLblPos val="nextTo"/>
        <c:spPr>
          <a:ln w="9525">
            <a:noFill/>
          </a:ln>
        </c:spPr>
        <c:crossAx val="116565888"/>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s-PE"/>
  <c:roundedCorners val="0"/>
  <mc:AlternateContent xmlns:mc="http://schemas.openxmlformats.org/markup-compatibility/2006">
    <mc:Choice xmlns:c14="http://schemas.microsoft.com/office/drawing/2007/8/2/chart" Requires="c14">
      <c14:style val="102"/>
    </mc:Choice>
    <mc:Fallback>
      <c:style val="2"/>
    </mc:Fallback>
  </mc:AlternateContent>
  <c:pivotSource>
    <c:name>[2014 - Registro de Incidencias (Facturacion SiCC-SSiCC)  C02.xlsx]G2!Tabla dinámica7</c:name>
    <c:fmtId val="0"/>
  </c:pivotSource>
  <c:chart>
    <c:autoTitleDeleted val="1"/>
    <c:pivotFmts>
      <c:pivotFmt>
        <c:idx val="0"/>
        <c:marker>
          <c:symbol val="none"/>
        </c:marker>
        <c:dLbl>
          <c:idx val="0"/>
          <c:layout/>
          <c:showLegendKey val="0"/>
          <c:showVal val="1"/>
          <c:showCatName val="0"/>
          <c:showSerName val="0"/>
          <c:showPercent val="0"/>
          <c:showBubbleSize val="0"/>
        </c:dLbl>
      </c:pivotFmt>
      <c:pivotFmt>
        <c:idx val="1"/>
        <c:marker>
          <c:symbol val="none"/>
        </c:marker>
        <c:dLbl>
          <c:idx val="0"/>
          <c:layout/>
          <c:showLegendKey val="0"/>
          <c:showVal val="1"/>
          <c:showCatName val="0"/>
          <c:showSerName val="0"/>
          <c:showPercent val="0"/>
          <c:showBubbleSize val="0"/>
        </c:dLbl>
      </c:pivotFmt>
      <c:pivotFmt>
        <c:idx val="2"/>
        <c:marker>
          <c:symbol val="none"/>
        </c:marker>
        <c:dLbl>
          <c:idx val="0"/>
          <c:layout/>
          <c:showLegendKey val="0"/>
          <c:showVal val="1"/>
          <c:showCatName val="0"/>
          <c:showSerName val="0"/>
          <c:showPercent val="0"/>
          <c:showBubbleSize val="0"/>
        </c:dLbl>
      </c:pivotFmt>
    </c:pivotFmts>
    <c:plotArea>
      <c:layout/>
      <c:barChart>
        <c:barDir val="col"/>
        <c:grouping val="clustered"/>
        <c:varyColors val="0"/>
        <c:ser>
          <c:idx val="0"/>
          <c:order val="0"/>
          <c:tx>
            <c:strRef>
              <c:f>'G2'!$B$3</c:f>
              <c:strCache>
                <c:ptCount val="1"/>
                <c:pt idx="0">
                  <c:v>Incidentes</c:v>
                </c:pt>
              </c:strCache>
            </c:strRef>
          </c:tx>
          <c:invertIfNegative val="0"/>
          <c:dLbls>
            <c:spPr/>
            <c:txPr>
              <a:bodyPr/>
              <a:lstStyle/>
              <a:p>
                <a:pPr>
                  <a:defRPr/>
                </a:pPr>
                <a:endParaRPr lang="es-PE"/>
              </a:p>
            </c:txPr>
            <c:showLegendKey val="0"/>
            <c:showVal val="1"/>
            <c:showCatName val="0"/>
            <c:showSerName val="0"/>
            <c:showPercent val="0"/>
            <c:showBubbleSize val="0"/>
            <c:showLeaderLines val="0"/>
          </c:dLbls>
          <c:cat>
            <c:strRef>
              <c:f>'G2'!$A$4:$A$6</c:f>
              <c:strCache>
                <c:ptCount val="2"/>
                <c:pt idx="0">
                  <c:v>C01</c:v>
                </c:pt>
                <c:pt idx="1">
                  <c:v>C02</c:v>
                </c:pt>
              </c:strCache>
            </c:strRef>
          </c:cat>
          <c:val>
            <c:numRef>
              <c:f>'G2'!$B$4:$B$6</c:f>
              <c:numCache>
                <c:formatCode>General</c:formatCode>
                <c:ptCount val="2"/>
                <c:pt idx="0">
                  <c:v>2</c:v>
                </c:pt>
                <c:pt idx="1">
                  <c:v>13</c:v>
                </c:pt>
              </c:numCache>
            </c:numRef>
          </c:val>
        </c:ser>
        <c:ser>
          <c:idx val="1"/>
          <c:order val="1"/>
          <c:tx>
            <c:strRef>
              <c:f>'G2'!$C$3</c:f>
              <c:strCache>
                <c:ptCount val="1"/>
                <c:pt idx="0">
                  <c:v>Horas Empleadas</c:v>
                </c:pt>
              </c:strCache>
            </c:strRef>
          </c:tx>
          <c:invertIfNegative val="0"/>
          <c:dLbls>
            <c:spPr/>
            <c:txPr>
              <a:bodyPr/>
              <a:lstStyle/>
              <a:p>
                <a:pPr>
                  <a:defRPr/>
                </a:pPr>
                <a:endParaRPr lang="es-PE"/>
              </a:p>
            </c:txPr>
            <c:showLegendKey val="0"/>
            <c:showVal val="1"/>
            <c:showCatName val="0"/>
            <c:showSerName val="0"/>
            <c:showPercent val="0"/>
            <c:showBubbleSize val="0"/>
            <c:showLeaderLines val="0"/>
          </c:dLbls>
          <c:cat>
            <c:strRef>
              <c:f>'G2'!$A$4:$A$6</c:f>
              <c:strCache>
                <c:ptCount val="2"/>
                <c:pt idx="0">
                  <c:v>C01</c:v>
                </c:pt>
                <c:pt idx="1">
                  <c:v>C02</c:v>
                </c:pt>
              </c:strCache>
            </c:strRef>
          </c:cat>
          <c:val>
            <c:numRef>
              <c:f>'G2'!$C$4:$C$6</c:f>
              <c:numCache>
                <c:formatCode>General</c:formatCode>
                <c:ptCount val="2"/>
                <c:pt idx="0">
                  <c:v>1.5</c:v>
                </c:pt>
                <c:pt idx="1">
                  <c:v>30</c:v>
                </c:pt>
              </c:numCache>
            </c:numRef>
          </c:val>
        </c:ser>
        <c:ser>
          <c:idx val="2"/>
          <c:order val="2"/>
          <c:tx>
            <c:strRef>
              <c:f>'G2'!$D$3</c:f>
              <c:strCache>
                <c:ptCount val="1"/>
                <c:pt idx="0">
                  <c:v> Fuera de Hora</c:v>
                </c:pt>
              </c:strCache>
            </c:strRef>
          </c:tx>
          <c:invertIfNegative val="0"/>
          <c:dLbls>
            <c:spPr/>
            <c:txPr>
              <a:bodyPr/>
              <a:lstStyle/>
              <a:p>
                <a:pPr>
                  <a:defRPr/>
                </a:pPr>
                <a:endParaRPr lang="es-PE"/>
              </a:p>
            </c:txPr>
            <c:showLegendKey val="0"/>
            <c:showVal val="1"/>
            <c:showCatName val="0"/>
            <c:showSerName val="0"/>
            <c:showPercent val="0"/>
            <c:showBubbleSize val="0"/>
            <c:showLeaderLines val="0"/>
          </c:dLbls>
          <c:cat>
            <c:strRef>
              <c:f>'G2'!$A$4:$A$6</c:f>
              <c:strCache>
                <c:ptCount val="2"/>
                <c:pt idx="0">
                  <c:v>C01</c:v>
                </c:pt>
                <c:pt idx="1">
                  <c:v>C02</c:v>
                </c:pt>
              </c:strCache>
            </c:strRef>
          </c:cat>
          <c:val>
            <c:numRef>
              <c:f>'G2'!$D$4:$D$6</c:f>
              <c:numCache>
                <c:formatCode>General</c:formatCode>
                <c:ptCount val="2"/>
                <c:pt idx="0">
                  <c:v>0</c:v>
                </c:pt>
                <c:pt idx="1">
                  <c:v>0</c:v>
                </c:pt>
              </c:numCache>
            </c:numRef>
          </c:val>
        </c:ser>
        <c:dLbls>
          <c:showLegendKey val="0"/>
          <c:showVal val="1"/>
          <c:showCatName val="0"/>
          <c:showSerName val="0"/>
          <c:showPercent val="0"/>
          <c:showBubbleSize val="0"/>
        </c:dLbls>
        <c:gapWidth val="150"/>
        <c:overlap val="-25"/>
        <c:axId val="117123328"/>
        <c:axId val="117141504"/>
      </c:barChart>
      <c:catAx>
        <c:axId val="117123328"/>
        <c:scaling>
          <c:orientation val="minMax"/>
        </c:scaling>
        <c:delete val="0"/>
        <c:axPos val="b"/>
        <c:majorTickMark val="none"/>
        <c:minorTickMark val="none"/>
        <c:tickLblPos val="nextTo"/>
        <c:crossAx val="117141504"/>
        <c:crosses val="autoZero"/>
        <c:auto val="1"/>
        <c:lblAlgn val="ctr"/>
        <c:lblOffset val="100"/>
        <c:noMultiLvlLbl val="0"/>
      </c:catAx>
      <c:valAx>
        <c:axId val="117141504"/>
        <c:scaling>
          <c:orientation val="minMax"/>
        </c:scaling>
        <c:delete val="1"/>
        <c:axPos val="l"/>
        <c:numFmt formatCode="General" sourceLinked="1"/>
        <c:majorTickMark val="none"/>
        <c:minorTickMark val="none"/>
        <c:tickLblPos val="nextTo"/>
        <c:crossAx val="117123328"/>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s-PE"/>
  <c:roundedCorners val="0"/>
  <mc:AlternateContent xmlns:mc="http://schemas.openxmlformats.org/markup-compatibility/2006">
    <mc:Choice xmlns:c14="http://schemas.microsoft.com/office/drawing/2007/8/2/chart" Requires="c14">
      <c14:style val="102"/>
    </mc:Choice>
    <mc:Fallback>
      <c:style val="2"/>
    </mc:Fallback>
  </mc:AlternateContent>
  <c:pivotSource>
    <c:name>[2014 - Registro de Incidencias (Facturacion SiCC-SSiCC)  C02.xlsx]G3!Tabla dinámica9</c:name>
    <c:fmtId val="0"/>
  </c:pivotSource>
  <c:chart>
    <c:autoTitleDeleted val="1"/>
    <c:pivotFmts>
      <c:pivotFmt>
        <c:idx val="0"/>
        <c:marker>
          <c:symbol val="none"/>
        </c:marker>
        <c:dLbl>
          <c:idx val="0"/>
          <c:layout/>
          <c:dLblPos val="ctr"/>
          <c:showLegendKey val="0"/>
          <c:showVal val="1"/>
          <c:showCatName val="0"/>
          <c:showSerName val="0"/>
          <c:showPercent val="0"/>
          <c:showBubbleSize val="0"/>
        </c:dLbl>
      </c:pivotFmt>
      <c:pivotFmt>
        <c:idx val="1"/>
        <c:marker>
          <c:symbol val="none"/>
        </c:marker>
        <c:dLbl>
          <c:idx val="0"/>
          <c:layout/>
          <c:dLblPos val="ctr"/>
          <c:showLegendKey val="0"/>
          <c:showVal val="1"/>
          <c:showCatName val="0"/>
          <c:showSerName val="0"/>
          <c:showPercent val="0"/>
          <c:showBubbleSize val="0"/>
        </c:dLbl>
      </c:pivotFmt>
      <c:pivotFmt>
        <c:idx val="2"/>
      </c:pivotFmt>
      <c:pivotFmt>
        <c:idx val="3"/>
      </c:pivotFmt>
    </c:pivotFmts>
    <c:plotArea>
      <c:layout/>
      <c:lineChart>
        <c:grouping val="standard"/>
        <c:varyColors val="0"/>
        <c:ser>
          <c:idx val="0"/>
          <c:order val="0"/>
          <c:tx>
            <c:strRef>
              <c:f>'G3'!$B$3</c:f>
              <c:strCache>
                <c:ptCount val="1"/>
                <c:pt idx="0">
                  <c:v> SiCC/SSiCC</c:v>
                </c:pt>
              </c:strCache>
            </c:strRef>
          </c:tx>
          <c:marker>
            <c:symbol val="none"/>
          </c:marker>
          <c:dLbls>
            <c:spPr/>
            <c:txPr>
              <a:bodyPr/>
              <a:lstStyle/>
              <a:p>
                <a:pPr>
                  <a:defRPr/>
                </a:pPr>
                <a:endParaRPr lang="es-PE"/>
              </a:p>
            </c:txPr>
            <c:dLblPos val="ctr"/>
            <c:showLegendKey val="0"/>
            <c:showVal val="1"/>
            <c:showCatName val="0"/>
            <c:showSerName val="0"/>
            <c:showPercent val="0"/>
            <c:showBubbleSize val="0"/>
            <c:showLeaderLines val="0"/>
          </c:dLbls>
          <c:cat>
            <c:strRef>
              <c:f>'G3'!$A$4:$A$6</c:f>
              <c:strCache>
                <c:ptCount val="2"/>
                <c:pt idx="0">
                  <c:v>C01</c:v>
                </c:pt>
                <c:pt idx="1">
                  <c:v>C02</c:v>
                </c:pt>
              </c:strCache>
            </c:strRef>
          </c:cat>
          <c:val>
            <c:numRef>
              <c:f>'G3'!$B$4:$B$6</c:f>
              <c:numCache>
                <c:formatCode>General</c:formatCode>
                <c:ptCount val="2"/>
                <c:pt idx="0">
                  <c:v>0</c:v>
                </c:pt>
                <c:pt idx="1">
                  <c:v>4</c:v>
                </c:pt>
              </c:numCache>
            </c:numRef>
          </c:val>
          <c:smooth val="0"/>
        </c:ser>
        <c:ser>
          <c:idx val="1"/>
          <c:order val="1"/>
          <c:tx>
            <c:strRef>
              <c:f>'G3'!$C$3</c:f>
              <c:strCache>
                <c:ptCount val="1"/>
                <c:pt idx="0">
                  <c:v> Otros</c:v>
                </c:pt>
              </c:strCache>
            </c:strRef>
          </c:tx>
          <c:marker>
            <c:symbol val="none"/>
          </c:marker>
          <c:dLbls>
            <c:spPr/>
            <c:txPr>
              <a:bodyPr/>
              <a:lstStyle/>
              <a:p>
                <a:pPr>
                  <a:defRPr/>
                </a:pPr>
                <a:endParaRPr lang="es-PE"/>
              </a:p>
            </c:txPr>
            <c:dLblPos val="ctr"/>
            <c:showLegendKey val="0"/>
            <c:showVal val="1"/>
            <c:showCatName val="0"/>
            <c:showSerName val="0"/>
            <c:showPercent val="0"/>
            <c:showBubbleSize val="0"/>
            <c:showLeaderLines val="0"/>
          </c:dLbls>
          <c:cat>
            <c:strRef>
              <c:f>'G3'!$A$4:$A$6</c:f>
              <c:strCache>
                <c:ptCount val="2"/>
                <c:pt idx="0">
                  <c:v>C01</c:v>
                </c:pt>
                <c:pt idx="1">
                  <c:v>C02</c:v>
                </c:pt>
              </c:strCache>
            </c:strRef>
          </c:cat>
          <c:val>
            <c:numRef>
              <c:f>'G3'!$C$4:$C$6</c:f>
              <c:numCache>
                <c:formatCode>General</c:formatCode>
                <c:ptCount val="2"/>
                <c:pt idx="0">
                  <c:v>2</c:v>
                </c:pt>
                <c:pt idx="1">
                  <c:v>9</c:v>
                </c:pt>
              </c:numCache>
            </c:numRef>
          </c:val>
          <c:smooth val="0"/>
        </c:ser>
        <c:dLbls>
          <c:dLblPos val="ctr"/>
          <c:showLegendKey val="0"/>
          <c:showVal val="1"/>
          <c:showCatName val="0"/>
          <c:showSerName val="0"/>
          <c:showPercent val="0"/>
          <c:showBubbleSize val="0"/>
        </c:dLbls>
        <c:marker val="1"/>
        <c:smooth val="0"/>
        <c:axId val="116885760"/>
        <c:axId val="116886912"/>
      </c:lineChart>
      <c:catAx>
        <c:axId val="116885760"/>
        <c:scaling>
          <c:orientation val="minMax"/>
        </c:scaling>
        <c:delete val="0"/>
        <c:axPos val="b"/>
        <c:majorTickMark val="none"/>
        <c:minorTickMark val="none"/>
        <c:tickLblPos val="nextTo"/>
        <c:spPr>
          <a:ln w="9525">
            <a:noFill/>
          </a:ln>
        </c:spPr>
        <c:crossAx val="116886912"/>
        <c:crosses val="autoZero"/>
        <c:auto val="1"/>
        <c:lblAlgn val="ctr"/>
        <c:lblOffset val="100"/>
        <c:noMultiLvlLbl val="0"/>
      </c:catAx>
      <c:valAx>
        <c:axId val="116886912"/>
        <c:scaling>
          <c:orientation val="minMax"/>
        </c:scaling>
        <c:delete val="1"/>
        <c:axPos val="l"/>
        <c:numFmt formatCode="General" sourceLinked="1"/>
        <c:majorTickMark val="out"/>
        <c:minorTickMark val="none"/>
        <c:tickLblPos val="nextTo"/>
        <c:crossAx val="116885760"/>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s-PE"/>
  <c:roundedCorners val="0"/>
  <mc:AlternateContent xmlns:mc="http://schemas.openxmlformats.org/markup-compatibility/2006">
    <mc:Choice xmlns:c14="http://schemas.microsoft.com/office/drawing/2007/8/2/chart" Requires="c14">
      <c14:style val="102"/>
    </mc:Choice>
    <mc:Fallback>
      <c:style val="2"/>
    </mc:Fallback>
  </mc:AlternateContent>
  <c:pivotSource>
    <c:name>[2014 - Registro de Incidencias (Facturacion SiCC-SSiCC)  C02.xlsx]F1!Tabla dinámica10</c:name>
    <c:fmtId val="0"/>
  </c:pivotSource>
  <c:chart>
    <c:autoTitleDeleted val="1"/>
    <c:pivotFmts>
      <c:pivotFmt>
        <c:idx val="0"/>
        <c:marker>
          <c:symbol val="none"/>
        </c:marker>
      </c:pivotFmt>
      <c:pivotFmt>
        <c:idx val="1"/>
        <c:marker>
          <c:symbol val="none"/>
        </c:marker>
        <c:dLbl>
          <c:idx val="0"/>
          <c:layout/>
          <c:spPr/>
          <c:txPr>
            <a:bodyPr/>
            <a:lstStyle/>
            <a:p>
              <a:pPr>
                <a:defRPr/>
              </a:pPr>
              <a:endParaRPr lang="es-PE"/>
            </a:p>
          </c:txPr>
          <c:showLegendKey val="0"/>
          <c:showVal val="1"/>
          <c:showCatName val="0"/>
          <c:showSerName val="0"/>
          <c:showPercent val="0"/>
          <c:showBubbleSize val="0"/>
        </c:dLbl>
      </c:pivotFmt>
      <c:pivotFmt>
        <c:idx val="2"/>
        <c:marker>
          <c:symbol val="none"/>
        </c:marker>
        <c:dLbl>
          <c:idx val="0"/>
          <c:layout/>
          <c:spPr/>
          <c:txPr>
            <a:bodyPr/>
            <a:lstStyle/>
            <a:p>
              <a:pPr>
                <a:defRPr/>
              </a:pPr>
              <a:endParaRPr lang="es-PE"/>
            </a:p>
          </c:txPr>
          <c:showLegendKey val="0"/>
          <c:showVal val="1"/>
          <c:showCatName val="0"/>
          <c:showSerName val="0"/>
          <c:showPercent val="0"/>
          <c:showBubbleSize val="0"/>
        </c:dLbl>
      </c:pivotFmt>
      <c:pivotFmt>
        <c:idx val="3"/>
        <c:marker>
          <c:symbol val="none"/>
        </c:marker>
        <c:dLbl>
          <c:idx val="0"/>
          <c:layout/>
          <c:spPr/>
          <c:txPr>
            <a:bodyPr/>
            <a:lstStyle/>
            <a:p>
              <a:pPr>
                <a:defRPr/>
              </a:pPr>
              <a:endParaRPr lang="es-PE"/>
            </a:p>
          </c:txPr>
          <c:showLegendKey val="0"/>
          <c:showVal val="1"/>
          <c:showCatName val="0"/>
          <c:showSerName val="0"/>
          <c:showPercent val="0"/>
          <c:showBubbleSize val="0"/>
        </c:dLbl>
      </c:pivotFmt>
    </c:pivotFmts>
    <c:plotArea>
      <c:layout/>
      <c:barChart>
        <c:barDir val="col"/>
        <c:grouping val="clustered"/>
        <c:varyColors val="0"/>
        <c:ser>
          <c:idx val="0"/>
          <c:order val="0"/>
          <c:tx>
            <c:strRef>
              <c:f>'F1'!$B$3</c:f>
              <c:strCache>
                <c:ptCount val="1"/>
                <c:pt idx="0">
                  <c:v>Sin Incidentes</c:v>
                </c:pt>
              </c:strCache>
            </c:strRef>
          </c:tx>
          <c:invertIfNegative val="0"/>
          <c:dLbls>
            <c:spPr/>
            <c:txPr>
              <a:bodyPr/>
              <a:lstStyle/>
              <a:p>
                <a:pPr>
                  <a:defRPr/>
                </a:pPr>
                <a:endParaRPr lang="es-PE"/>
              </a:p>
            </c:txPr>
            <c:showLegendKey val="0"/>
            <c:showVal val="1"/>
            <c:showCatName val="0"/>
            <c:showSerName val="0"/>
            <c:showPercent val="0"/>
            <c:showBubbleSize val="0"/>
            <c:showLeaderLines val="0"/>
          </c:dLbls>
          <c:cat>
            <c:strRef>
              <c:f>'F1'!$A$4:$A$22</c:f>
              <c:strCache>
                <c:ptCount val="18"/>
                <c:pt idx="0">
                  <c:v>201308</c:v>
                </c:pt>
                <c:pt idx="1">
                  <c:v>201309</c:v>
                </c:pt>
                <c:pt idx="2">
                  <c:v>201310</c:v>
                </c:pt>
                <c:pt idx="3">
                  <c:v>201311</c:v>
                </c:pt>
                <c:pt idx="4">
                  <c:v>201312</c:v>
                </c:pt>
                <c:pt idx="5">
                  <c:v>201313</c:v>
                </c:pt>
                <c:pt idx="6">
                  <c:v>201314</c:v>
                </c:pt>
                <c:pt idx="7">
                  <c:v>201315</c:v>
                </c:pt>
                <c:pt idx="8">
                  <c:v>201316</c:v>
                </c:pt>
                <c:pt idx="9">
                  <c:v>201317</c:v>
                </c:pt>
                <c:pt idx="10">
                  <c:v>201318</c:v>
                </c:pt>
                <c:pt idx="11">
                  <c:v>201401</c:v>
                </c:pt>
                <c:pt idx="12">
                  <c:v>201402</c:v>
                </c:pt>
                <c:pt idx="13">
                  <c:v>201303</c:v>
                </c:pt>
                <c:pt idx="14">
                  <c:v>201304</c:v>
                </c:pt>
                <c:pt idx="15">
                  <c:v>201305</c:v>
                </c:pt>
                <c:pt idx="16">
                  <c:v>201306</c:v>
                </c:pt>
                <c:pt idx="17">
                  <c:v>201307</c:v>
                </c:pt>
              </c:strCache>
            </c:strRef>
          </c:cat>
          <c:val>
            <c:numRef>
              <c:f>'F1'!$B$4:$B$22</c:f>
              <c:numCache>
                <c:formatCode>General</c:formatCode>
                <c:ptCount val="18"/>
                <c:pt idx="11">
                  <c:v>98</c:v>
                </c:pt>
                <c:pt idx="12">
                  <c:v>91</c:v>
                </c:pt>
              </c:numCache>
            </c:numRef>
          </c:val>
        </c:ser>
        <c:ser>
          <c:idx val="1"/>
          <c:order val="1"/>
          <c:tx>
            <c:strRef>
              <c:f>'F1'!$C$3</c:f>
              <c:strCache>
                <c:ptCount val="1"/>
                <c:pt idx="0">
                  <c:v>Con incidentes</c:v>
                </c:pt>
              </c:strCache>
            </c:strRef>
          </c:tx>
          <c:invertIfNegative val="0"/>
          <c:dLbls>
            <c:spPr/>
            <c:txPr>
              <a:bodyPr/>
              <a:lstStyle/>
              <a:p>
                <a:pPr>
                  <a:defRPr/>
                </a:pPr>
                <a:endParaRPr lang="es-PE"/>
              </a:p>
            </c:txPr>
            <c:showLegendKey val="0"/>
            <c:showVal val="1"/>
            <c:showCatName val="0"/>
            <c:showSerName val="0"/>
            <c:showPercent val="0"/>
            <c:showBubbleSize val="0"/>
            <c:showLeaderLines val="0"/>
          </c:dLbls>
          <c:cat>
            <c:strRef>
              <c:f>'F1'!$A$4:$A$22</c:f>
              <c:strCache>
                <c:ptCount val="18"/>
                <c:pt idx="0">
                  <c:v>201308</c:v>
                </c:pt>
                <c:pt idx="1">
                  <c:v>201309</c:v>
                </c:pt>
                <c:pt idx="2">
                  <c:v>201310</c:v>
                </c:pt>
                <c:pt idx="3">
                  <c:v>201311</c:v>
                </c:pt>
                <c:pt idx="4">
                  <c:v>201312</c:v>
                </c:pt>
                <c:pt idx="5">
                  <c:v>201313</c:v>
                </c:pt>
                <c:pt idx="6">
                  <c:v>201314</c:v>
                </c:pt>
                <c:pt idx="7">
                  <c:v>201315</c:v>
                </c:pt>
                <c:pt idx="8">
                  <c:v>201316</c:v>
                </c:pt>
                <c:pt idx="9">
                  <c:v>201317</c:v>
                </c:pt>
                <c:pt idx="10">
                  <c:v>201318</c:v>
                </c:pt>
                <c:pt idx="11">
                  <c:v>201401</c:v>
                </c:pt>
                <c:pt idx="12">
                  <c:v>201402</c:v>
                </c:pt>
                <c:pt idx="13">
                  <c:v>201303</c:v>
                </c:pt>
                <c:pt idx="14">
                  <c:v>201304</c:v>
                </c:pt>
                <c:pt idx="15">
                  <c:v>201305</c:v>
                </c:pt>
                <c:pt idx="16">
                  <c:v>201306</c:v>
                </c:pt>
                <c:pt idx="17">
                  <c:v>201307</c:v>
                </c:pt>
              </c:strCache>
            </c:strRef>
          </c:cat>
          <c:val>
            <c:numRef>
              <c:f>'F1'!$C$4:$C$22</c:f>
              <c:numCache>
                <c:formatCode>General</c:formatCode>
                <c:ptCount val="18"/>
                <c:pt idx="11">
                  <c:v>3</c:v>
                </c:pt>
                <c:pt idx="12">
                  <c:v>12</c:v>
                </c:pt>
              </c:numCache>
            </c:numRef>
          </c:val>
        </c:ser>
        <c:ser>
          <c:idx val="2"/>
          <c:order val="2"/>
          <c:tx>
            <c:strRef>
              <c:f>'F1'!$D$3</c:f>
              <c:strCache>
                <c:ptCount val="1"/>
                <c:pt idx="0">
                  <c:v> Fuera de Hora</c:v>
                </c:pt>
              </c:strCache>
            </c:strRef>
          </c:tx>
          <c:invertIfNegative val="0"/>
          <c:dLbls>
            <c:spPr/>
            <c:txPr>
              <a:bodyPr/>
              <a:lstStyle/>
              <a:p>
                <a:pPr>
                  <a:defRPr/>
                </a:pPr>
                <a:endParaRPr lang="es-PE"/>
              </a:p>
            </c:txPr>
            <c:showLegendKey val="0"/>
            <c:showVal val="1"/>
            <c:showCatName val="0"/>
            <c:showSerName val="0"/>
            <c:showPercent val="0"/>
            <c:showBubbleSize val="0"/>
            <c:showLeaderLines val="0"/>
          </c:dLbls>
          <c:cat>
            <c:strRef>
              <c:f>'F1'!$A$4:$A$22</c:f>
              <c:strCache>
                <c:ptCount val="18"/>
                <c:pt idx="0">
                  <c:v>201308</c:v>
                </c:pt>
                <c:pt idx="1">
                  <c:v>201309</c:v>
                </c:pt>
                <c:pt idx="2">
                  <c:v>201310</c:v>
                </c:pt>
                <c:pt idx="3">
                  <c:v>201311</c:v>
                </c:pt>
                <c:pt idx="4">
                  <c:v>201312</c:v>
                </c:pt>
                <c:pt idx="5">
                  <c:v>201313</c:v>
                </c:pt>
                <c:pt idx="6">
                  <c:v>201314</c:v>
                </c:pt>
                <c:pt idx="7">
                  <c:v>201315</c:v>
                </c:pt>
                <c:pt idx="8">
                  <c:v>201316</c:v>
                </c:pt>
                <c:pt idx="9">
                  <c:v>201317</c:v>
                </c:pt>
                <c:pt idx="10">
                  <c:v>201318</c:v>
                </c:pt>
                <c:pt idx="11">
                  <c:v>201401</c:v>
                </c:pt>
                <c:pt idx="12">
                  <c:v>201402</c:v>
                </c:pt>
                <c:pt idx="13">
                  <c:v>201303</c:v>
                </c:pt>
                <c:pt idx="14">
                  <c:v>201304</c:v>
                </c:pt>
                <c:pt idx="15">
                  <c:v>201305</c:v>
                </c:pt>
                <c:pt idx="16">
                  <c:v>201306</c:v>
                </c:pt>
                <c:pt idx="17">
                  <c:v>201307</c:v>
                </c:pt>
              </c:strCache>
            </c:strRef>
          </c:cat>
          <c:val>
            <c:numRef>
              <c:f>'F1'!$D$4:$D$22</c:f>
              <c:numCache>
                <c:formatCode>General</c:formatCode>
                <c:ptCount val="1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numCache>
            </c:numRef>
          </c:val>
        </c:ser>
        <c:dLbls>
          <c:showLegendKey val="0"/>
          <c:showVal val="1"/>
          <c:showCatName val="0"/>
          <c:showSerName val="0"/>
          <c:showPercent val="0"/>
          <c:showBubbleSize val="0"/>
        </c:dLbls>
        <c:gapWidth val="75"/>
        <c:axId val="117058944"/>
        <c:axId val="117077120"/>
      </c:barChart>
      <c:catAx>
        <c:axId val="117058944"/>
        <c:scaling>
          <c:orientation val="minMax"/>
        </c:scaling>
        <c:delete val="0"/>
        <c:axPos val="b"/>
        <c:majorTickMark val="none"/>
        <c:minorTickMark val="none"/>
        <c:tickLblPos val="nextTo"/>
        <c:crossAx val="117077120"/>
        <c:crosses val="autoZero"/>
        <c:auto val="1"/>
        <c:lblAlgn val="ctr"/>
        <c:lblOffset val="100"/>
        <c:noMultiLvlLbl val="0"/>
      </c:catAx>
      <c:valAx>
        <c:axId val="117077120"/>
        <c:scaling>
          <c:orientation val="minMax"/>
        </c:scaling>
        <c:delete val="0"/>
        <c:axPos val="l"/>
        <c:numFmt formatCode="General" sourceLinked="1"/>
        <c:majorTickMark val="none"/>
        <c:minorTickMark val="none"/>
        <c:tickLblPos val="nextTo"/>
        <c:crossAx val="117058944"/>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s-PE"/>
  <c:roundedCorners val="0"/>
  <mc:AlternateContent xmlns:mc="http://schemas.openxmlformats.org/markup-compatibility/2006">
    <mc:Choice xmlns:c14="http://schemas.microsoft.com/office/drawing/2007/8/2/chart" Requires="c14">
      <c14:style val="102"/>
    </mc:Choice>
    <mc:Fallback>
      <c:style val="2"/>
    </mc:Fallback>
  </mc:AlternateContent>
  <c:pivotSource>
    <c:name>[2014 - Registro de Incidencias (Facturacion SiCC-SSiCC)  C02.xlsx]F2!Tabla dinámica11</c:name>
    <c:fmtId val="0"/>
  </c:pivotSource>
  <c:chart>
    <c:autoTitleDeleted val="1"/>
    <c:pivotFmts>
      <c:pivotFmt>
        <c:idx val="0"/>
        <c:marker>
          <c:symbol val="none"/>
        </c:marker>
        <c:dLbl>
          <c:idx val="0"/>
          <c:layout/>
          <c:spPr/>
          <c:txPr>
            <a:bodyPr/>
            <a:lstStyle/>
            <a:p>
              <a:pPr>
                <a:defRPr/>
              </a:pPr>
              <a:endParaRPr lang="es-PE"/>
            </a:p>
          </c:txPr>
          <c:showLegendKey val="0"/>
          <c:showVal val="1"/>
          <c:showCatName val="0"/>
          <c:showSerName val="0"/>
          <c:showPercent val="0"/>
          <c:showBubbleSize val="0"/>
        </c:dLbl>
      </c:pivotFmt>
      <c:pivotFmt>
        <c:idx val="1"/>
        <c:marker>
          <c:symbol val="none"/>
        </c:marker>
        <c:dLbl>
          <c:idx val="0"/>
          <c:layout/>
          <c:spPr/>
          <c:txPr>
            <a:bodyPr/>
            <a:lstStyle/>
            <a:p>
              <a:pPr>
                <a:defRPr/>
              </a:pPr>
              <a:endParaRPr lang="es-PE"/>
            </a:p>
          </c:txPr>
          <c:showLegendKey val="0"/>
          <c:showVal val="1"/>
          <c:showCatName val="0"/>
          <c:showSerName val="0"/>
          <c:showPercent val="0"/>
          <c:showBubbleSize val="0"/>
        </c:dLbl>
      </c:pivotFmt>
    </c:pivotFmts>
    <c:plotArea>
      <c:layout/>
      <c:barChart>
        <c:barDir val="col"/>
        <c:grouping val="clustered"/>
        <c:varyColors val="0"/>
        <c:ser>
          <c:idx val="0"/>
          <c:order val="0"/>
          <c:tx>
            <c:strRef>
              <c:f>'F2'!$B$3</c:f>
              <c:strCache>
                <c:ptCount val="1"/>
                <c:pt idx="0">
                  <c:v>Incidentes</c:v>
                </c:pt>
              </c:strCache>
            </c:strRef>
          </c:tx>
          <c:invertIfNegative val="0"/>
          <c:dLbls>
            <c:spPr/>
            <c:txPr>
              <a:bodyPr/>
              <a:lstStyle/>
              <a:p>
                <a:pPr>
                  <a:defRPr/>
                </a:pPr>
                <a:endParaRPr lang="es-PE"/>
              </a:p>
            </c:txPr>
            <c:showLegendKey val="0"/>
            <c:showVal val="1"/>
            <c:showCatName val="0"/>
            <c:showSerName val="0"/>
            <c:showPercent val="0"/>
            <c:showBubbleSize val="0"/>
            <c:showLeaderLines val="0"/>
          </c:dLbls>
          <c:cat>
            <c:strRef>
              <c:f>'F2'!$A$4:$A$6</c:f>
              <c:strCache>
                <c:ptCount val="2"/>
                <c:pt idx="0">
                  <c:v>C01</c:v>
                </c:pt>
                <c:pt idx="1">
                  <c:v>C02</c:v>
                </c:pt>
              </c:strCache>
            </c:strRef>
          </c:cat>
          <c:val>
            <c:numRef>
              <c:f>'F2'!$B$4:$B$6</c:f>
              <c:numCache>
                <c:formatCode>General</c:formatCode>
                <c:ptCount val="2"/>
                <c:pt idx="0">
                  <c:v>2</c:v>
                </c:pt>
                <c:pt idx="1">
                  <c:v>12</c:v>
                </c:pt>
              </c:numCache>
            </c:numRef>
          </c:val>
        </c:ser>
        <c:ser>
          <c:idx val="1"/>
          <c:order val="1"/>
          <c:tx>
            <c:strRef>
              <c:f>'F2'!$C$3</c:f>
              <c:strCache>
                <c:ptCount val="1"/>
                <c:pt idx="0">
                  <c:v>Horas Empleadas</c:v>
                </c:pt>
              </c:strCache>
            </c:strRef>
          </c:tx>
          <c:invertIfNegative val="0"/>
          <c:dLbls>
            <c:spPr/>
            <c:txPr>
              <a:bodyPr/>
              <a:lstStyle/>
              <a:p>
                <a:pPr>
                  <a:defRPr/>
                </a:pPr>
                <a:endParaRPr lang="es-PE"/>
              </a:p>
            </c:txPr>
            <c:showLegendKey val="0"/>
            <c:showVal val="1"/>
            <c:showCatName val="0"/>
            <c:showSerName val="0"/>
            <c:showPercent val="0"/>
            <c:showBubbleSize val="0"/>
            <c:showLeaderLines val="0"/>
          </c:dLbls>
          <c:cat>
            <c:strRef>
              <c:f>'F2'!$A$4:$A$6</c:f>
              <c:strCache>
                <c:ptCount val="2"/>
                <c:pt idx="0">
                  <c:v>C01</c:v>
                </c:pt>
                <c:pt idx="1">
                  <c:v>C02</c:v>
                </c:pt>
              </c:strCache>
            </c:strRef>
          </c:cat>
          <c:val>
            <c:numRef>
              <c:f>'F2'!$C$4:$C$6</c:f>
              <c:numCache>
                <c:formatCode>General</c:formatCode>
                <c:ptCount val="2"/>
                <c:pt idx="0">
                  <c:v>1.5</c:v>
                </c:pt>
                <c:pt idx="1">
                  <c:v>27</c:v>
                </c:pt>
              </c:numCache>
            </c:numRef>
          </c:val>
        </c:ser>
        <c:dLbls>
          <c:showLegendKey val="0"/>
          <c:showVal val="1"/>
          <c:showCatName val="0"/>
          <c:showSerName val="0"/>
          <c:showPercent val="0"/>
          <c:showBubbleSize val="0"/>
        </c:dLbls>
        <c:gapWidth val="150"/>
        <c:overlap val="-25"/>
        <c:axId val="117211904"/>
        <c:axId val="117213440"/>
      </c:barChart>
      <c:catAx>
        <c:axId val="117211904"/>
        <c:scaling>
          <c:orientation val="minMax"/>
        </c:scaling>
        <c:delete val="0"/>
        <c:axPos val="b"/>
        <c:majorTickMark val="none"/>
        <c:minorTickMark val="none"/>
        <c:tickLblPos val="nextTo"/>
        <c:crossAx val="117213440"/>
        <c:crosses val="autoZero"/>
        <c:auto val="1"/>
        <c:lblAlgn val="ctr"/>
        <c:lblOffset val="100"/>
        <c:noMultiLvlLbl val="0"/>
      </c:catAx>
      <c:valAx>
        <c:axId val="117213440"/>
        <c:scaling>
          <c:orientation val="minMax"/>
        </c:scaling>
        <c:delete val="1"/>
        <c:axPos val="l"/>
        <c:numFmt formatCode="General" sourceLinked="1"/>
        <c:majorTickMark val="out"/>
        <c:minorTickMark val="none"/>
        <c:tickLblPos val="nextTo"/>
        <c:crossAx val="117211904"/>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s-PE"/>
  <c:roundedCorners val="0"/>
  <mc:AlternateContent xmlns:mc="http://schemas.openxmlformats.org/markup-compatibility/2006">
    <mc:Choice xmlns:c14="http://schemas.microsoft.com/office/drawing/2007/8/2/chart" Requires="c14">
      <c14:style val="102"/>
    </mc:Choice>
    <mc:Fallback>
      <c:style val="2"/>
    </mc:Fallback>
  </mc:AlternateContent>
  <c:pivotSource>
    <c:name>[2014 - Registro de Incidencias (Facturacion SiCC-SSiCC)  C02.xlsx]F3!Tabla dinámica12</c:name>
    <c:fmtId val="0"/>
  </c:pivotSource>
  <c:chart>
    <c:autoTitleDeleted val="1"/>
    <c:pivotFmts>
      <c:pivotFmt>
        <c:idx val="0"/>
        <c:marker>
          <c:symbol val="none"/>
        </c:marker>
        <c:dLbl>
          <c:idx val="0"/>
          <c:layout/>
          <c:spPr/>
          <c:txPr>
            <a:bodyPr/>
            <a:lstStyle/>
            <a:p>
              <a:pPr>
                <a:defRPr/>
              </a:pPr>
              <a:endParaRPr lang="es-PE"/>
            </a:p>
          </c:txPr>
          <c:dLblPos val="ctr"/>
          <c:showLegendKey val="0"/>
          <c:showVal val="1"/>
          <c:showCatName val="0"/>
          <c:showSerName val="0"/>
          <c:showPercent val="0"/>
          <c:showBubbleSize val="0"/>
        </c:dLbl>
      </c:pivotFmt>
      <c:pivotFmt>
        <c:idx val="1"/>
        <c:marker>
          <c:symbol val="none"/>
        </c:marker>
        <c:dLbl>
          <c:idx val="0"/>
          <c:layout/>
          <c:spPr/>
          <c:txPr>
            <a:bodyPr/>
            <a:lstStyle/>
            <a:p>
              <a:pPr>
                <a:defRPr/>
              </a:pPr>
              <a:endParaRPr lang="es-PE"/>
            </a:p>
          </c:txPr>
          <c:dLblPos val="ctr"/>
          <c:showLegendKey val="0"/>
          <c:showVal val="1"/>
          <c:showCatName val="0"/>
          <c:showSerName val="0"/>
          <c:showPercent val="0"/>
          <c:showBubbleSize val="0"/>
        </c:dLbl>
      </c:pivotFmt>
    </c:pivotFmts>
    <c:plotArea>
      <c:layout/>
      <c:lineChart>
        <c:grouping val="standard"/>
        <c:varyColors val="0"/>
        <c:ser>
          <c:idx val="0"/>
          <c:order val="0"/>
          <c:tx>
            <c:strRef>
              <c:f>'F3'!$B$3</c:f>
              <c:strCache>
                <c:ptCount val="1"/>
                <c:pt idx="0">
                  <c:v>Suma de SiCC/SSiCC</c:v>
                </c:pt>
              </c:strCache>
            </c:strRef>
          </c:tx>
          <c:marker>
            <c:symbol val="none"/>
          </c:marker>
          <c:dLbls>
            <c:spPr/>
            <c:txPr>
              <a:bodyPr/>
              <a:lstStyle/>
              <a:p>
                <a:pPr>
                  <a:defRPr/>
                </a:pPr>
                <a:endParaRPr lang="es-PE"/>
              </a:p>
            </c:txPr>
            <c:dLblPos val="ctr"/>
            <c:showLegendKey val="0"/>
            <c:showVal val="1"/>
            <c:showCatName val="0"/>
            <c:showSerName val="0"/>
            <c:showPercent val="0"/>
            <c:showBubbleSize val="0"/>
            <c:showLeaderLines val="0"/>
          </c:dLbls>
          <c:cat>
            <c:strRef>
              <c:f>'F3'!$A$4:$A$6</c:f>
              <c:strCache>
                <c:ptCount val="2"/>
                <c:pt idx="0">
                  <c:v>C01</c:v>
                </c:pt>
                <c:pt idx="1">
                  <c:v>C02</c:v>
                </c:pt>
              </c:strCache>
            </c:strRef>
          </c:cat>
          <c:val>
            <c:numRef>
              <c:f>'F3'!$B$4:$B$6</c:f>
              <c:numCache>
                <c:formatCode>General</c:formatCode>
                <c:ptCount val="2"/>
                <c:pt idx="0">
                  <c:v>0</c:v>
                </c:pt>
                <c:pt idx="1">
                  <c:v>4</c:v>
                </c:pt>
              </c:numCache>
            </c:numRef>
          </c:val>
          <c:smooth val="0"/>
        </c:ser>
        <c:ser>
          <c:idx val="1"/>
          <c:order val="1"/>
          <c:tx>
            <c:strRef>
              <c:f>'F3'!$C$3</c:f>
              <c:strCache>
                <c:ptCount val="1"/>
                <c:pt idx="0">
                  <c:v>Suma de Otros</c:v>
                </c:pt>
              </c:strCache>
            </c:strRef>
          </c:tx>
          <c:marker>
            <c:symbol val="none"/>
          </c:marker>
          <c:dLbls>
            <c:spPr/>
            <c:txPr>
              <a:bodyPr/>
              <a:lstStyle/>
              <a:p>
                <a:pPr>
                  <a:defRPr/>
                </a:pPr>
                <a:endParaRPr lang="es-PE"/>
              </a:p>
            </c:txPr>
            <c:dLblPos val="ctr"/>
            <c:showLegendKey val="0"/>
            <c:showVal val="1"/>
            <c:showCatName val="0"/>
            <c:showSerName val="0"/>
            <c:showPercent val="0"/>
            <c:showBubbleSize val="0"/>
            <c:showLeaderLines val="0"/>
          </c:dLbls>
          <c:cat>
            <c:strRef>
              <c:f>'F3'!$A$4:$A$6</c:f>
              <c:strCache>
                <c:ptCount val="2"/>
                <c:pt idx="0">
                  <c:v>C01</c:v>
                </c:pt>
                <c:pt idx="1">
                  <c:v>C02</c:v>
                </c:pt>
              </c:strCache>
            </c:strRef>
          </c:cat>
          <c:val>
            <c:numRef>
              <c:f>'F3'!$C$4:$C$6</c:f>
              <c:numCache>
                <c:formatCode>General</c:formatCode>
                <c:ptCount val="2"/>
                <c:pt idx="0">
                  <c:v>2</c:v>
                </c:pt>
                <c:pt idx="1">
                  <c:v>8</c:v>
                </c:pt>
              </c:numCache>
            </c:numRef>
          </c:val>
          <c:smooth val="0"/>
        </c:ser>
        <c:dLbls>
          <c:dLblPos val="ctr"/>
          <c:showLegendKey val="0"/>
          <c:showVal val="1"/>
          <c:showCatName val="0"/>
          <c:showSerName val="0"/>
          <c:showPercent val="0"/>
          <c:showBubbleSize val="0"/>
        </c:dLbls>
        <c:marker val="1"/>
        <c:smooth val="0"/>
        <c:axId val="117302400"/>
        <c:axId val="117303936"/>
      </c:lineChart>
      <c:catAx>
        <c:axId val="117302400"/>
        <c:scaling>
          <c:orientation val="minMax"/>
        </c:scaling>
        <c:delete val="0"/>
        <c:axPos val="b"/>
        <c:majorTickMark val="none"/>
        <c:minorTickMark val="none"/>
        <c:tickLblPos val="nextTo"/>
        <c:spPr>
          <a:ln w="9525">
            <a:noFill/>
          </a:ln>
        </c:spPr>
        <c:crossAx val="117303936"/>
        <c:crosses val="autoZero"/>
        <c:auto val="1"/>
        <c:lblAlgn val="ctr"/>
        <c:lblOffset val="100"/>
        <c:noMultiLvlLbl val="0"/>
      </c:catAx>
      <c:valAx>
        <c:axId val="117303936"/>
        <c:scaling>
          <c:orientation val="minMax"/>
        </c:scaling>
        <c:delete val="1"/>
        <c:axPos val="l"/>
        <c:numFmt formatCode="General" sourceLinked="1"/>
        <c:majorTickMark val="none"/>
        <c:minorTickMark val="none"/>
        <c:tickLblPos val="nextTo"/>
        <c:crossAx val="117302400"/>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s-PE"/>
  <c:roundedCorners val="0"/>
  <mc:AlternateContent xmlns:mc="http://schemas.openxmlformats.org/markup-compatibility/2006">
    <mc:Choice xmlns:c14="http://schemas.microsoft.com/office/drawing/2007/8/2/chart" Requires="c14">
      <c14:style val="102"/>
    </mc:Choice>
    <mc:Fallback>
      <c:style val="2"/>
    </mc:Fallback>
  </mc:AlternateContent>
  <c:pivotSource>
    <c:name>[2014 - Registro de Incidencias (Facturacion SiCC-SSiCC)  C02.xlsx]A1!Tabla dinámica3</c:name>
    <c:fmtId val="0"/>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pivotFmt>
      <c:pivotFmt>
        <c:idx val="19"/>
        <c:marker>
          <c:symbol val="none"/>
        </c:marker>
      </c:pivotFmt>
      <c:pivotFmt>
        <c:idx val="20"/>
      </c:pivotFmt>
      <c:pivotFmt>
        <c:idx val="21"/>
        <c:marker>
          <c:symbol val="none"/>
        </c:marker>
      </c:pivotFmt>
      <c:pivotFmt>
        <c:idx val="22"/>
      </c:pivotFmt>
      <c:pivotFmt>
        <c:idx val="23"/>
        <c:marker>
          <c:symbol val="none"/>
        </c:marker>
      </c:pivotFmt>
      <c:pivotFmt>
        <c:idx val="24"/>
      </c:pivotFmt>
    </c:pivotFmts>
    <c:plotArea>
      <c:layout/>
      <c:barChart>
        <c:barDir val="col"/>
        <c:grouping val="stacked"/>
        <c:varyColors val="0"/>
        <c:ser>
          <c:idx val="0"/>
          <c:order val="0"/>
          <c:tx>
            <c:strRef>
              <c:f>'A1'!$B$3:$B$4</c:f>
              <c:strCache>
                <c:ptCount val="1"/>
                <c:pt idx="0">
                  <c:v>Facturacion</c:v>
                </c:pt>
              </c:strCache>
            </c:strRef>
          </c:tx>
          <c:invertIfNegative val="0"/>
          <c:cat>
            <c:strRef>
              <c:f>'A1'!$A$5:$A$9</c:f>
              <c:strCache>
                <c:ptCount val="4"/>
                <c:pt idx="0">
                  <c:v>COLOMBIA</c:v>
                </c:pt>
                <c:pt idx="1">
                  <c:v>ECUADOR</c:v>
                </c:pt>
                <c:pt idx="2">
                  <c:v>PERU</c:v>
                </c:pt>
                <c:pt idx="3">
                  <c:v>CHILE</c:v>
                </c:pt>
              </c:strCache>
            </c:strRef>
          </c:cat>
          <c:val>
            <c:numRef>
              <c:f>'A1'!$B$5:$B$9</c:f>
              <c:numCache>
                <c:formatCode>General</c:formatCode>
                <c:ptCount val="4"/>
                <c:pt idx="0">
                  <c:v>5</c:v>
                </c:pt>
                <c:pt idx="1">
                  <c:v>3</c:v>
                </c:pt>
                <c:pt idx="2">
                  <c:v>2</c:v>
                </c:pt>
                <c:pt idx="3">
                  <c:v>2</c:v>
                </c:pt>
              </c:numCache>
            </c:numRef>
          </c:val>
        </c:ser>
        <c:ser>
          <c:idx val="1"/>
          <c:order val="1"/>
          <c:tx>
            <c:strRef>
              <c:f>'A1'!$C$3:$C$4</c:f>
              <c:strCache>
                <c:ptCount val="1"/>
                <c:pt idx="0">
                  <c:v>Perifericos</c:v>
                </c:pt>
              </c:strCache>
            </c:strRef>
          </c:tx>
          <c:invertIfNegative val="0"/>
          <c:cat>
            <c:strRef>
              <c:f>'A1'!$A$5:$A$9</c:f>
              <c:strCache>
                <c:ptCount val="4"/>
                <c:pt idx="0">
                  <c:v>COLOMBIA</c:v>
                </c:pt>
                <c:pt idx="1">
                  <c:v>ECUADOR</c:v>
                </c:pt>
                <c:pt idx="2">
                  <c:v>PERU</c:v>
                </c:pt>
                <c:pt idx="3">
                  <c:v>CHILE</c:v>
                </c:pt>
              </c:strCache>
            </c:strRef>
          </c:cat>
          <c:val>
            <c:numRef>
              <c:f>'A1'!$C$5:$C$9</c:f>
              <c:numCache>
                <c:formatCode>General</c:formatCode>
                <c:ptCount val="4"/>
                <c:pt idx="1">
                  <c:v>1</c:v>
                </c:pt>
              </c:numCache>
            </c:numRef>
          </c:val>
        </c:ser>
        <c:dLbls>
          <c:showLegendKey val="0"/>
          <c:showVal val="0"/>
          <c:showCatName val="0"/>
          <c:showSerName val="0"/>
          <c:showPercent val="0"/>
          <c:showBubbleSize val="0"/>
        </c:dLbls>
        <c:gapWidth val="150"/>
        <c:overlap val="100"/>
        <c:axId val="117722496"/>
        <c:axId val="117732480"/>
      </c:barChart>
      <c:catAx>
        <c:axId val="117722496"/>
        <c:scaling>
          <c:orientation val="minMax"/>
        </c:scaling>
        <c:delete val="0"/>
        <c:axPos val="b"/>
        <c:majorTickMark val="out"/>
        <c:minorTickMark val="none"/>
        <c:tickLblPos val="nextTo"/>
        <c:crossAx val="117732480"/>
        <c:crosses val="autoZero"/>
        <c:auto val="1"/>
        <c:lblAlgn val="ctr"/>
        <c:lblOffset val="100"/>
        <c:noMultiLvlLbl val="0"/>
      </c:catAx>
      <c:valAx>
        <c:axId val="117732480"/>
        <c:scaling>
          <c:orientation val="minMax"/>
        </c:scaling>
        <c:delete val="0"/>
        <c:axPos val="l"/>
        <c:majorGridlines/>
        <c:numFmt formatCode="General" sourceLinked="1"/>
        <c:majorTickMark val="out"/>
        <c:minorTickMark val="none"/>
        <c:tickLblPos val="nextTo"/>
        <c:crossAx val="117722496"/>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s-PE"/>
  <c:roundedCorners val="0"/>
  <mc:AlternateContent xmlns:mc="http://schemas.openxmlformats.org/markup-compatibility/2006">
    <mc:Choice xmlns:c14="http://schemas.microsoft.com/office/drawing/2007/8/2/chart" Requires="c14">
      <c14:style val="128"/>
    </mc:Choice>
    <mc:Fallback>
      <c:style val="28"/>
    </mc:Fallback>
  </mc:AlternateContent>
  <c:chart>
    <c:autoTitleDeleted val="1"/>
    <c:plotArea>
      <c:layout/>
      <c:barChart>
        <c:barDir val="col"/>
        <c:grouping val="clustered"/>
        <c:varyColors val="0"/>
        <c:ser>
          <c:idx val="0"/>
          <c:order val="0"/>
          <c:invertIfNegative val="0"/>
          <c:dPt>
            <c:idx val="0"/>
            <c:invertIfNegative val="0"/>
            <c:bubble3D val="0"/>
          </c:dPt>
          <c:dPt>
            <c:idx val="1"/>
            <c:invertIfNegative val="0"/>
            <c:bubble3D val="0"/>
          </c:dPt>
          <c:dPt>
            <c:idx val="2"/>
            <c:invertIfNegative val="0"/>
            <c:bubble3D val="0"/>
          </c:dPt>
          <c:dPt>
            <c:idx val="3"/>
            <c:invertIfNegative val="0"/>
            <c:bubble3D val="0"/>
          </c:dPt>
          <c:dPt>
            <c:idx val="4"/>
            <c:invertIfNegative val="0"/>
            <c:bubble3D val="0"/>
          </c:dPt>
          <c:dPt>
            <c:idx val="5"/>
            <c:invertIfNegative val="0"/>
            <c:bubble3D val="0"/>
          </c:dPt>
          <c:dPt>
            <c:idx val="6"/>
            <c:invertIfNegative val="0"/>
            <c:bubble3D val="0"/>
          </c:dPt>
          <c:dPt>
            <c:idx val="7"/>
            <c:invertIfNegative val="0"/>
            <c:bubble3D val="0"/>
          </c:dPt>
          <c:dPt>
            <c:idx val="8"/>
            <c:invertIfNegative val="0"/>
            <c:bubble3D val="0"/>
          </c:dPt>
          <c:cat>
            <c:strRef>
              <c:f>CNT!$E$2:$O$2</c:f>
              <c:strCache>
                <c:ptCount val="11"/>
                <c:pt idx="0">
                  <c:v>PERU</c:v>
                </c:pt>
                <c:pt idx="1">
                  <c:v>COLOMBIA</c:v>
                </c:pt>
                <c:pt idx="2">
                  <c:v>ECUADOR</c:v>
                </c:pt>
                <c:pt idx="3">
                  <c:v>CHILE</c:v>
                </c:pt>
                <c:pt idx="4">
                  <c:v>COSTA RICA</c:v>
                </c:pt>
                <c:pt idx="5">
                  <c:v>GUATEMALA</c:v>
                </c:pt>
                <c:pt idx="6">
                  <c:v>SALVADOR</c:v>
                </c:pt>
                <c:pt idx="7">
                  <c:v>PANAMA</c:v>
                </c:pt>
                <c:pt idx="8">
                  <c:v>DOMINICANA</c:v>
                </c:pt>
                <c:pt idx="9">
                  <c:v>PUERTO RICO</c:v>
                </c:pt>
                <c:pt idx="10">
                  <c:v>VENEZUELA</c:v>
                </c:pt>
              </c:strCache>
            </c:strRef>
          </c:cat>
          <c:val>
            <c:numRef>
              <c:f>CNT!$E$69:$O$69</c:f>
              <c:numCache>
                <c:formatCode>General</c:formatCode>
                <c:ptCount val="11"/>
                <c:pt idx="0">
                  <c:v>0</c:v>
                </c:pt>
                <c:pt idx="1">
                  <c:v>5</c:v>
                </c:pt>
                <c:pt idx="2">
                  <c:v>4</c:v>
                </c:pt>
                <c:pt idx="3">
                  <c:v>2</c:v>
                </c:pt>
                <c:pt idx="4">
                  <c:v>0</c:v>
                </c:pt>
                <c:pt idx="5">
                  <c:v>0</c:v>
                </c:pt>
                <c:pt idx="6">
                  <c:v>0</c:v>
                </c:pt>
                <c:pt idx="7">
                  <c:v>0</c:v>
                </c:pt>
                <c:pt idx="8">
                  <c:v>0</c:v>
                </c:pt>
                <c:pt idx="9">
                  <c:v>0</c:v>
                </c:pt>
                <c:pt idx="10">
                  <c:v>0</c:v>
                </c:pt>
              </c:numCache>
            </c:numRef>
          </c:val>
        </c:ser>
        <c:dLbls>
          <c:showLegendKey val="0"/>
          <c:showVal val="0"/>
          <c:showCatName val="0"/>
          <c:showSerName val="0"/>
          <c:showPercent val="0"/>
          <c:showBubbleSize val="0"/>
        </c:dLbls>
        <c:gapWidth val="100"/>
        <c:axId val="117756288"/>
        <c:axId val="117742208"/>
      </c:barChart>
      <c:valAx>
        <c:axId val="117742208"/>
        <c:scaling>
          <c:orientation val="minMax"/>
        </c:scaling>
        <c:delete val="0"/>
        <c:axPos val="l"/>
        <c:majorGridlines/>
        <c:numFmt formatCode="General" sourceLinked="1"/>
        <c:majorTickMark val="out"/>
        <c:minorTickMark val="none"/>
        <c:tickLblPos val="nextTo"/>
        <c:crossAx val="117756288"/>
        <c:crosses val="autoZero"/>
        <c:crossBetween val="between"/>
      </c:valAx>
      <c:catAx>
        <c:axId val="117756288"/>
        <c:scaling>
          <c:orientation val="minMax"/>
        </c:scaling>
        <c:delete val="0"/>
        <c:axPos val="b"/>
        <c:majorTickMark val="out"/>
        <c:minorTickMark val="none"/>
        <c:tickLblPos val="nextTo"/>
        <c:crossAx val="117742208"/>
        <c:crosses val="autoZero"/>
        <c:auto val="1"/>
        <c:lblAlgn val="ctr"/>
        <c:lblOffset val="100"/>
        <c:noMultiLvlLbl val="0"/>
      </c:cat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s-PE"/>
  <c:roundedCorners val="0"/>
  <mc:AlternateContent xmlns:mc="http://schemas.openxmlformats.org/markup-compatibility/2006">
    <mc:Choice xmlns:c14="http://schemas.microsoft.com/office/drawing/2007/8/2/chart" Requires="c14">
      <c14:style val="102"/>
    </mc:Choice>
    <mc:Fallback>
      <c:style val="2"/>
    </mc:Fallback>
  </mc:AlternateContent>
  <c:pivotSource>
    <c:name>[2014 - Registro de Incidencias (Facturacion SiCC-SSiCC)  C02.xlsx]A2!Tabla dinámica2</c:name>
    <c:fmtId val="0"/>
  </c:pivotSource>
  <c:chart>
    <c:title>
      <c:tx>
        <c:rich>
          <a:bodyPr/>
          <a:lstStyle/>
          <a:p>
            <a:pPr>
              <a:defRPr/>
            </a:pPr>
            <a:r>
              <a:rPr lang="es-PE">
                <a:solidFill>
                  <a:srgbClr val="FF0000"/>
                </a:solidFill>
              </a:rPr>
              <a:t>Horas Empleadas</a:t>
            </a:r>
          </a:p>
        </c:rich>
      </c:tx>
      <c:layout/>
      <c:overlay val="0"/>
    </c:title>
    <c:autoTitleDeleted val="0"/>
    <c:pivotFmts>
      <c:pivotFmt>
        <c:idx val="0"/>
        <c:marker>
          <c:symbol val="none"/>
        </c:marker>
      </c:pivotFmt>
      <c:pivotFmt>
        <c:idx val="1"/>
        <c:marker>
          <c:symbol val="none"/>
        </c:marker>
      </c:pivotFmt>
      <c:pivotFmt>
        <c:idx val="2"/>
        <c:marker>
          <c:symbol val="none"/>
        </c:marker>
        <c:dLbl>
          <c:idx val="0"/>
          <c:layout/>
          <c:spPr/>
          <c:txPr>
            <a:bodyPr/>
            <a:lstStyle/>
            <a:p>
              <a:pPr>
                <a:defRPr/>
              </a:pPr>
              <a:endParaRPr lang="es-PE"/>
            </a:p>
          </c:txPr>
          <c:showLegendKey val="0"/>
          <c:showVal val="1"/>
          <c:showCatName val="0"/>
          <c:showSerName val="0"/>
          <c:showPercent val="0"/>
          <c:showBubbleSize val="0"/>
        </c:dLbl>
      </c:pivotFmt>
      <c:pivotFmt>
        <c:idx val="3"/>
        <c:marker>
          <c:symbol val="none"/>
        </c:marker>
        <c:dLbl>
          <c:idx val="0"/>
          <c:layout/>
          <c:spPr/>
          <c:txPr>
            <a:bodyPr/>
            <a:lstStyle/>
            <a:p>
              <a:pPr>
                <a:defRPr/>
              </a:pPr>
              <a:endParaRPr lang="es-PE"/>
            </a:p>
          </c:txPr>
          <c:showLegendKey val="0"/>
          <c:showVal val="1"/>
          <c:showCatName val="0"/>
          <c:showSerName val="0"/>
          <c:showPercent val="0"/>
          <c:showBubbleSize val="0"/>
        </c:dLbl>
      </c:pivotFmt>
    </c:pivotFmts>
    <c:plotArea>
      <c:layout/>
      <c:barChart>
        <c:barDir val="col"/>
        <c:grouping val="clustered"/>
        <c:varyColors val="0"/>
        <c:ser>
          <c:idx val="0"/>
          <c:order val="0"/>
          <c:tx>
            <c:strRef>
              <c:f>'A2'!$B$1</c:f>
              <c:strCache>
                <c:ptCount val="1"/>
                <c:pt idx="0">
                  <c:v> SiCC/SSiCC</c:v>
                </c:pt>
              </c:strCache>
            </c:strRef>
          </c:tx>
          <c:invertIfNegative val="0"/>
          <c:dLbls>
            <c:spPr/>
            <c:txPr>
              <a:bodyPr/>
              <a:lstStyle/>
              <a:p>
                <a:pPr>
                  <a:defRPr/>
                </a:pPr>
                <a:endParaRPr lang="es-PE"/>
              </a:p>
            </c:txPr>
            <c:showLegendKey val="0"/>
            <c:showVal val="1"/>
            <c:showCatName val="0"/>
            <c:showSerName val="0"/>
            <c:showPercent val="0"/>
            <c:showBubbleSize val="0"/>
            <c:showLeaderLines val="0"/>
          </c:dLbls>
          <c:cat>
            <c:strRef>
              <c:f>'A2'!$A$2:$A$5</c:f>
              <c:strCache>
                <c:ptCount val="3"/>
                <c:pt idx="0">
                  <c:v>Cierre</c:v>
                </c:pt>
                <c:pt idx="1">
                  <c:v>Facturacion</c:v>
                </c:pt>
                <c:pt idx="2">
                  <c:v>Perifericos</c:v>
                </c:pt>
              </c:strCache>
            </c:strRef>
          </c:cat>
          <c:val>
            <c:numRef>
              <c:f>'A2'!$B$2:$B$5</c:f>
              <c:numCache>
                <c:formatCode>General</c:formatCode>
                <c:ptCount val="3"/>
                <c:pt idx="0">
                  <c:v>0</c:v>
                </c:pt>
                <c:pt idx="1">
                  <c:v>4.5</c:v>
                </c:pt>
                <c:pt idx="2">
                  <c:v>0</c:v>
                </c:pt>
              </c:numCache>
            </c:numRef>
          </c:val>
        </c:ser>
        <c:ser>
          <c:idx val="1"/>
          <c:order val="1"/>
          <c:tx>
            <c:strRef>
              <c:f>'A2'!$C$1</c:f>
              <c:strCache>
                <c:ptCount val="1"/>
                <c:pt idx="0">
                  <c:v> Otros</c:v>
                </c:pt>
              </c:strCache>
            </c:strRef>
          </c:tx>
          <c:invertIfNegative val="0"/>
          <c:dLbls>
            <c:spPr/>
            <c:txPr>
              <a:bodyPr/>
              <a:lstStyle/>
              <a:p>
                <a:pPr>
                  <a:defRPr/>
                </a:pPr>
                <a:endParaRPr lang="es-PE"/>
              </a:p>
            </c:txPr>
            <c:showLegendKey val="0"/>
            <c:showVal val="1"/>
            <c:showCatName val="0"/>
            <c:showSerName val="0"/>
            <c:showPercent val="0"/>
            <c:showBubbleSize val="0"/>
            <c:showLeaderLines val="0"/>
          </c:dLbls>
          <c:cat>
            <c:strRef>
              <c:f>'A2'!$A$2:$A$5</c:f>
              <c:strCache>
                <c:ptCount val="3"/>
                <c:pt idx="0">
                  <c:v>Cierre</c:v>
                </c:pt>
                <c:pt idx="1">
                  <c:v>Facturacion</c:v>
                </c:pt>
                <c:pt idx="2">
                  <c:v>Perifericos</c:v>
                </c:pt>
              </c:strCache>
            </c:strRef>
          </c:cat>
          <c:val>
            <c:numRef>
              <c:f>'A2'!$C$2:$C$5</c:f>
              <c:numCache>
                <c:formatCode>General</c:formatCode>
                <c:ptCount val="3"/>
                <c:pt idx="0">
                  <c:v>0</c:v>
                </c:pt>
                <c:pt idx="1">
                  <c:v>22.5</c:v>
                </c:pt>
                <c:pt idx="2">
                  <c:v>3</c:v>
                </c:pt>
              </c:numCache>
            </c:numRef>
          </c:val>
        </c:ser>
        <c:dLbls>
          <c:showLegendKey val="0"/>
          <c:showVal val="1"/>
          <c:showCatName val="0"/>
          <c:showSerName val="0"/>
          <c:showPercent val="0"/>
          <c:showBubbleSize val="0"/>
        </c:dLbls>
        <c:gapWidth val="150"/>
        <c:overlap val="-25"/>
        <c:axId val="117582080"/>
        <c:axId val="117587968"/>
      </c:barChart>
      <c:catAx>
        <c:axId val="117582080"/>
        <c:scaling>
          <c:orientation val="minMax"/>
        </c:scaling>
        <c:delete val="0"/>
        <c:axPos val="b"/>
        <c:majorTickMark val="none"/>
        <c:minorTickMark val="none"/>
        <c:tickLblPos val="nextTo"/>
        <c:crossAx val="117587968"/>
        <c:crosses val="autoZero"/>
        <c:auto val="1"/>
        <c:lblAlgn val="ctr"/>
        <c:lblOffset val="100"/>
        <c:noMultiLvlLbl val="0"/>
      </c:catAx>
      <c:valAx>
        <c:axId val="117587968"/>
        <c:scaling>
          <c:orientation val="minMax"/>
        </c:scaling>
        <c:delete val="1"/>
        <c:axPos val="l"/>
        <c:numFmt formatCode="General" sourceLinked="1"/>
        <c:majorTickMark val="none"/>
        <c:minorTickMark val="none"/>
        <c:tickLblPos val="nextTo"/>
        <c:crossAx val="117582080"/>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s-PE"/>
  <c:roundedCorners val="0"/>
  <mc:AlternateContent xmlns:mc="http://schemas.openxmlformats.org/markup-compatibility/2006">
    <mc:Choice xmlns:c14="http://schemas.microsoft.com/office/drawing/2007/8/2/chart" Requires="c14">
      <c14:style val="102"/>
    </mc:Choice>
    <mc:Fallback>
      <c:style val="2"/>
    </mc:Fallback>
  </mc:AlternateContent>
  <c:pivotSource>
    <c:name>[2014 - Registro de Incidencias (Facturacion SiCC-SSiCC)  C02.xlsx]A3!Tabla dinámica3</c:name>
    <c:fmtId val="0"/>
  </c:pivotSource>
  <c:chart>
    <c:autoTitleDeleted val="1"/>
    <c:pivotFmts>
      <c:pivotFmt>
        <c:idx val="0"/>
        <c:marker>
          <c:symbol val="none"/>
        </c:marker>
        <c:dLbl>
          <c:idx val="0"/>
          <c:layout/>
          <c:spPr/>
          <c:txPr>
            <a:bodyPr/>
            <a:lstStyle/>
            <a:p>
              <a:pPr>
                <a:defRPr/>
              </a:pPr>
              <a:endParaRPr lang="es-PE"/>
            </a:p>
          </c:txPr>
          <c:showLegendKey val="0"/>
          <c:showVal val="0"/>
          <c:showCatName val="0"/>
          <c:showSerName val="0"/>
          <c:showPercent val="1"/>
          <c:showBubbleSize val="0"/>
        </c:dLbl>
      </c:pivotFmt>
    </c:pivotFmts>
    <c:plotArea>
      <c:layout/>
      <c:doughnutChart>
        <c:varyColors val="1"/>
        <c:ser>
          <c:idx val="0"/>
          <c:order val="0"/>
          <c:tx>
            <c:strRef>
              <c:f>'A3'!$B$1</c:f>
              <c:strCache>
                <c:ptCount val="1"/>
                <c:pt idx="0">
                  <c:v>Total</c:v>
                </c:pt>
              </c:strCache>
            </c:strRef>
          </c:tx>
          <c:dLbls>
            <c:spPr/>
            <c:txPr>
              <a:bodyPr/>
              <a:lstStyle/>
              <a:p>
                <a:pPr>
                  <a:defRPr/>
                </a:pPr>
                <a:endParaRPr lang="es-PE"/>
              </a:p>
            </c:txPr>
            <c:showLegendKey val="0"/>
            <c:showVal val="0"/>
            <c:showCatName val="0"/>
            <c:showSerName val="0"/>
            <c:showPercent val="1"/>
            <c:showBubbleSize val="0"/>
            <c:showLeaderLines val="1"/>
          </c:dLbls>
          <c:cat>
            <c:strRef>
              <c:f>'A3'!$A$2:$A$8</c:f>
              <c:strCache>
                <c:ptCount val="6"/>
                <c:pt idx="0">
                  <c:v>Error APE-SAT</c:v>
                </c:pt>
                <c:pt idx="1">
                  <c:v>Error SAP</c:v>
                </c:pt>
                <c:pt idx="2">
                  <c:v>Inconsistencia Data</c:v>
                </c:pt>
                <c:pt idx="3">
                  <c:v>Error Plataforma</c:v>
                </c:pt>
                <c:pt idx="4">
                  <c:v>Error Funcional</c:v>
                </c:pt>
                <c:pt idx="5">
                  <c:v>Error RV</c:v>
                </c:pt>
              </c:strCache>
            </c:strRef>
          </c:cat>
          <c:val>
            <c:numRef>
              <c:f>'A3'!$B$2:$B$8</c:f>
              <c:numCache>
                <c:formatCode>General</c:formatCode>
                <c:ptCount val="6"/>
                <c:pt idx="0">
                  <c:v>1</c:v>
                </c:pt>
                <c:pt idx="1">
                  <c:v>2</c:v>
                </c:pt>
                <c:pt idx="2">
                  <c:v>3</c:v>
                </c:pt>
                <c:pt idx="3">
                  <c:v>4</c:v>
                </c:pt>
                <c:pt idx="4">
                  <c:v>2</c:v>
                </c:pt>
                <c:pt idx="5">
                  <c:v>1</c:v>
                </c:pt>
              </c:numCache>
            </c:numRef>
          </c:val>
        </c:ser>
        <c:dLbls>
          <c:showLegendKey val="0"/>
          <c:showVal val="0"/>
          <c:showCatName val="0"/>
          <c:showSerName val="0"/>
          <c:showPercent val="1"/>
          <c:showBubbleSize val="0"/>
          <c:showLeaderLines val="1"/>
        </c:dLbls>
        <c:firstSliceAng val="0"/>
        <c:holeSize val="50"/>
      </c:doughnutChart>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s-PE"/>
  <c:roundedCorners val="0"/>
  <mc:AlternateContent xmlns:mc="http://schemas.openxmlformats.org/markup-compatibility/2006">
    <mc:Choice xmlns:c14="http://schemas.microsoft.com/office/drawing/2007/8/2/chart" Requires="c14">
      <c14:style val="105"/>
    </mc:Choice>
    <mc:Fallback>
      <c:style val="5"/>
    </mc:Fallback>
  </mc:AlternateContent>
  <c:pivotSource>
    <c:name>[2014 - Registro de Incidencias (Facturacion SiCC-SSiCC)  C02.xlsx]A4!Tabla dinámica9</c:name>
    <c:fmtId val="0"/>
  </c:pivotSource>
  <c:chart>
    <c:autoTitleDeleted val="1"/>
    <c:pivotFmts>
      <c:pivotFmt>
        <c:idx val="0"/>
        <c:marker>
          <c:symbol val="none"/>
        </c:marker>
      </c:pivotFmt>
      <c:pivotFmt>
        <c:idx val="1"/>
      </c:pivotFmt>
      <c:pivotFmt>
        <c:idx val="2"/>
        <c:marker>
          <c:symbol val="none"/>
        </c:marker>
      </c:pivotFmt>
    </c:pivotFmts>
    <c:plotArea>
      <c:layout/>
      <c:barChart>
        <c:barDir val="bar"/>
        <c:grouping val="clustered"/>
        <c:varyColors val="0"/>
        <c:ser>
          <c:idx val="0"/>
          <c:order val="0"/>
          <c:tx>
            <c:strRef>
              <c:f>'A4'!$B$3</c:f>
              <c:strCache>
                <c:ptCount val="1"/>
                <c:pt idx="0">
                  <c:v>Total</c:v>
                </c:pt>
              </c:strCache>
            </c:strRef>
          </c:tx>
          <c:invertIfNegative val="0"/>
          <c:cat>
            <c:multiLvlStrRef>
              <c:f>'A4'!$A$4:$A$13</c:f>
              <c:multiLvlStrCache>
                <c:ptCount val="7"/>
                <c:lvl>
                  <c:pt idx="0">
                    <c:v>Error APE-SAT</c:v>
                  </c:pt>
                  <c:pt idx="1">
                    <c:v>Error SAP</c:v>
                  </c:pt>
                  <c:pt idx="2">
                    <c:v>Inconsistencia Data</c:v>
                  </c:pt>
                  <c:pt idx="3">
                    <c:v>Error Plataforma</c:v>
                  </c:pt>
                  <c:pt idx="4">
                    <c:v>Error Funcional</c:v>
                  </c:pt>
                  <c:pt idx="5">
                    <c:v>Error RV</c:v>
                  </c:pt>
                  <c:pt idx="6">
                    <c:v>Error Plataforma</c:v>
                  </c:pt>
                </c:lvl>
                <c:lvl>
                  <c:pt idx="0">
                    <c:v>Facturacion</c:v>
                  </c:pt>
                  <c:pt idx="6">
                    <c:v>Perifericos</c:v>
                  </c:pt>
                </c:lvl>
              </c:multiLvlStrCache>
            </c:multiLvlStrRef>
          </c:cat>
          <c:val>
            <c:numRef>
              <c:f>'A4'!$B$4:$B$13</c:f>
              <c:numCache>
                <c:formatCode>General</c:formatCode>
                <c:ptCount val="7"/>
                <c:pt idx="0">
                  <c:v>1</c:v>
                </c:pt>
                <c:pt idx="1">
                  <c:v>2</c:v>
                </c:pt>
                <c:pt idx="2">
                  <c:v>3</c:v>
                </c:pt>
                <c:pt idx="3">
                  <c:v>3</c:v>
                </c:pt>
                <c:pt idx="4">
                  <c:v>2</c:v>
                </c:pt>
                <c:pt idx="5">
                  <c:v>1</c:v>
                </c:pt>
                <c:pt idx="6">
                  <c:v>1</c:v>
                </c:pt>
              </c:numCache>
            </c:numRef>
          </c:val>
        </c:ser>
        <c:dLbls>
          <c:showLegendKey val="0"/>
          <c:showVal val="0"/>
          <c:showCatName val="0"/>
          <c:showSerName val="0"/>
          <c:showPercent val="0"/>
          <c:showBubbleSize val="0"/>
        </c:dLbls>
        <c:gapWidth val="300"/>
        <c:axId val="118212480"/>
        <c:axId val="118210944"/>
      </c:barChart>
      <c:valAx>
        <c:axId val="118210944"/>
        <c:scaling>
          <c:orientation val="minMax"/>
        </c:scaling>
        <c:delete val="0"/>
        <c:axPos val="b"/>
        <c:majorGridlines/>
        <c:minorGridlines/>
        <c:numFmt formatCode="General" sourceLinked="1"/>
        <c:majorTickMark val="out"/>
        <c:minorTickMark val="none"/>
        <c:tickLblPos val="nextTo"/>
        <c:crossAx val="118212480"/>
        <c:crosses val="autoZero"/>
        <c:crossBetween val="between"/>
      </c:valAx>
      <c:catAx>
        <c:axId val="118212480"/>
        <c:scaling>
          <c:orientation val="minMax"/>
        </c:scaling>
        <c:delete val="0"/>
        <c:axPos val="l"/>
        <c:majorTickMark val="none"/>
        <c:minorTickMark val="none"/>
        <c:tickLblPos val="nextTo"/>
        <c:crossAx val="118210944"/>
        <c:crosses val="autoZero"/>
        <c:auto val="1"/>
        <c:lblAlgn val="ctr"/>
        <c:lblOffset val="100"/>
        <c:noMultiLvlLbl val="0"/>
      </c:catAx>
    </c:plotArea>
    <c:legend>
      <c:legendPos val="t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28576</xdr:colOff>
      <xdr:row>21</xdr:row>
      <xdr:rowOff>57149</xdr:rowOff>
    </xdr:from>
    <xdr:to>
      <xdr:col>10</xdr:col>
      <xdr:colOff>38100</xdr:colOff>
      <xdr:row>37</xdr:row>
      <xdr:rowOff>152400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11</xdr:row>
      <xdr:rowOff>19050</xdr:rowOff>
    </xdr:from>
    <xdr:to>
      <xdr:col>3</xdr:col>
      <xdr:colOff>952500</xdr:colOff>
      <xdr:row>28</xdr:row>
      <xdr:rowOff>9525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11</xdr:row>
      <xdr:rowOff>0</xdr:rowOff>
    </xdr:from>
    <xdr:to>
      <xdr:col>5</xdr:col>
      <xdr:colOff>600075</xdr:colOff>
      <xdr:row>27</xdr:row>
      <xdr:rowOff>152400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19049</xdr:colOff>
      <xdr:row>22</xdr:row>
      <xdr:rowOff>0</xdr:rowOff>
    </xdr:from>
    <xdr:to>
      <xdr:col>9</xdr:col>
      <xdr:colOff>742949</xdr:colOff>
      <xdr:row>37</xdr:row>
      <xdr:rowOff>104775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19050</xdr:colOff>
      <xdr:row>11</xdr:row>
      <xdr:rowOff>9525</xdr:rowOff>
    </xdr:from>
    <xdr:to>
      <xdr:col>4</xdr:col>
      <xdr:colOff>647700</xdr:colOff>
      <xdr:row>28</xdr:row>
      <xdr:rowOff>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9525</xdr:colOff>
      <xdr:row>11</xdr:row>
      <xdr:rowOff>38100</xdr:rowOff>
    </xdr:from>
    <xdr:to>
      <xdr:col>4</xdr:col>
      <xdr:colOff>295275</xdr:colOff>
      <xdr:row>28</xdr:row>
      <xdr:rowOff>28575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57149</xdr:colOff>
      <xdr:row>11</xdr:row>
      <xdr:rowOff>28575</xdr:rowOff>
    </xdr:from>
    <xdr:to>
      <xdr:col>5</xdr:col>
      <xdr:colOff>809625</xdr:colOff>
      <xdr:row>27</xdr:row>
      <xdr:rowOff>133350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xdr:row>
      <xdr:rowOff>0</xdr:rowOff>
    </xdr:from>
    <xdr:to>
      <xdr:col>11</xdr:col>
      <xdr:colOff>838200</xdr:colOff>
      <xdr:row>27</xdr:row>
      <xdr:rowOff>104775</xdr:rowOff>
    </xdr:to>
    <xdr:graphicFrame macro="">
      <xdr:nvGraphicFramePr>
        <xdr:cNvPr id="3" name="2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12</xdr:col>
      <xdr:colOff>228600</xdr:colOff>
      <xdr:row>21</xdr:row>
      <xdr:rowOff>76200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466725</xdr:colOff>
      <xdr:row>0</xdr:row>
      <xdr:rowOff>161924</xdr:rowOff>
    </xdr:from>
    <xdr:to>
      <xdr:col>12</xdr:col>
      <xdr:colOff>123825</xdr:colOff>
      <xdr:row>27</xdr:row>
      <xdr:rowOff>19050</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142875</xdr:colOff>
      <xdr:row>2</xdr:row>
      <xdr:rowOff>47624</xdr:rowOff>
    </xdr:from>
    <xdr:to>
      <xdr:col>6</xdr:col>
      <xdr:colOff>304800</xdr:colOff>
      <xdr:row>25</xdr:row>
      <xdr:rowOff>28575</xdr:rowOff>
    </xdr:to>
    <xdr:graphicFrame macro="">
      <xdr:nvGraphicFramePr>
        <xdr:cNvPr id="2" name="1 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r:id="rId1" refreshedBy="Jose Antonio Cairampoma Granados" refreshedDate="41800.653964004632" createdVersion="4" refreshedVersion="4" minRefreshableVersion="3" recordCount="22">
  <cacheSource type="worksheet">
    <worksheetSource ref="B12:G34" sheet="STD"/>
  </cacheSource>
  <cacheFields count="6">
    <cacheField name="Campaña" numFmtId="0">
      <sharedItems containsSemiMixedTypes="0" containsString="0" containsNumber="1" containsInteger="1" minValue="201302" maxValue="201407" count="24">
        <n v="201303"/>
        <n v="201304"/>
        <n v="201305"/>
        <n v="201306"/>
        <n v="201307"/>
        <n v="201308"/>
        <n v="201309"/>
        <n v="201310"/>
        <n v="201311"/>
        <n v="201312"/>
        <n v="201313"/>
        <n v="201314"/>
        <n v="201315"/>
        <n v="201316"/>
        <n v="201317"/>
        <n v="201318"/>
        <n v="201401"/>
        <n v="201402"/>
        <n v="201406" u="1"/>
        <n v="201407" u="1"/>
        <n v="201302" u="1"/>
        <n v="201403" u="1"/>
        <n v="201404" u="1"/>
        <n v="201405" u="1"/>
      </sharedItems>
    </cacheField>
    <cacheField name="Camp" numFmtId="0">
      <sharedItems/>
    </cacheField>
    <cacheField name="Categoria" numFmtId="0">
      <sharedItems containsBlank="1" count="4">
        <s v="Facturacion"/>
        <s v="Cierre"/>
        <s v="Perifericos"/>
        <m u="1"/>
      </sharedItems>
    </cacheField>
    <cacheField name="SiCC/SSiCC" numFmtId="0">
      <sharedItems containsSemiMixedTypes="0" containsString="0" containsNumber="1" containsInteger="1" minValue="0" maxValue="4"/>
    </cacheField>
    <cacheField name="Otros" numFmtId="0">
      <sharedItems containsSemiMixedTypes="0" containsString="0" containsNumber="1" containsInteger="1" minValue="0" maxValue="8"/>
    </cacheField>
    <cacheField name="Total" numFmtId="0">
      <sharedItems containsSemiMixedTypes="0" containsString="0" containsNumber="1" containsInteger="1" minValue="0" maxValue="1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Jose Antonio Cairampoma Granados" refreshedDate="41800.653964120371" createdVersion="4" refreshedVersion="4" minRefreshableVersion="3" recordCount="92">
  <cacheSource type="worksheet">
    <worksheetSource ref="A1:P1048576" sheet="INC"/>
  </cacheSource>
  <cacheFields count="16">
    <cacheField name="Reg" numFmtId="0">
      <sharedItems containsString="0" containsBlank="1" containsNumber="1" containsInteger="1" minValue="1" maxValue="13"/>
    </cacheField>
    <cacheField name="País" numFmtId="0">
      <sharedItems containsBlank="1" count="8">
        <s v="COLOMBIA"/>
        <s v="PERU"/>
        <s v="ECUADOR"/>
        <s v="CHILE"/>
        <m/>
        <s v="VENEZUELA" u="1"/>
        <s v="COSTA RICA" u="1"/>
        <s v="SALVADOR" u="1"/>
      </sharedItems>
    </cacheField>
    <cacheField name="Categoria" numFmtId="0">
      <sharedItems containsBlank="1" count="5">
        <s v="Facturacion"/>
        <s v="Perifericos"/>
        <m/>
        <s v="SAM" u="1"/>
        <s v="Cierre" u="1"/>
      </sharedItems>
    </cacheField>
    <cacheField name="Proceso" numFmtId="0">
      <sharedItems containsBlank="1"/>
    </cacheField>
    <cacheField name="Modulo" numFmtId="0">
      <sharedItems containsBlank="1"/>
    </cacheField>
    <cacheField name="Fecha" numFmtId="0">
      <sharedItems containsNonDate="0" containsDate="1" containsString="0" containsBlank="1" minDate="2014-01-13T00:00:00" maxDate="2014-01-31T00:00:00"/>
    </cacheField>
    <cacheField name="Descripcion" numFmtId="0">
      <sharedItems containsBlank="1"/>
    </cacheField>
    <cacheField name="Solución" numFmtId="0">
      <sharedItems containsBlank="1"/>
    </cacheField>
    <cacheField name="Tipo Error" numFmtId="0">
      <sharedItems containsBlank="1"/>
    </cacheField>
    <cacheField name="Duracion (horas)" numFmtId="0">
      <sharedItems containsString="0" containsBlank="1" containsNumber="1" minValue="0.5" maxValue="5"/>
    </cacheField>
    <cacheField name="Error SICC/SSICC" numFmtId="0">
      <sharedItems containsString="0" containsBlank="1" containsNumber="1" containsInteger="1" minValue="0" maxValue="1"/>
    </cacheField>
    <cacheField name="Duración Error SICC/SSICC" numFmtId="0">
      <sharedItems containsString="0" containsBlank="1" containsNumber="1" minValue="0" maxValue="2"/>
    </cacheField>
    <cacheField name="Informe" numFmtId="0">
      <sharedItems containsBlank="1"/>
    </cacheField>
    <cacheField name="Analista Responsable" numFmtId="0">
      <sharedItems containsBlank="1"/>
    </cacheField>
    <cacheField name="Estado" numFmtId="0">
      <sharedItems containsBlank="1"/>
    </cacheField>
    <cacheField name="Campaña" numFmtId="0">
      <sharedItems containsString="0" containsBlank="1" containsNumber="1" containsInteger="1" minValue="201402" maxValue="20140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Jose Antonio Cairampoma Granados" refreshedDate="41800.653964120371" createdVersion="4" refreshedVersion="4" minRefreshableVersion="3" recordCount="22">
  <cacheSource type="worksheet">
    <worksheetSource ref="C12:P34" sheet="STD"/>
  </cacheSource>
  <cacheFields count="14">
    <cacheField name="Camp" numFmtId="0">
      <sharedItems containsBlank="1" count="19">
        <s v="C03"/>
        <s v="C04"/>
        <s v="C05"/>
        <s v="C06"/>
        <s v="C07"/>
        <s v="C08"/>
        <s v="C09"/>
        <s v="C10"/>
        <s v="C11"/>
        <s v="C12"/>
        <s v="C13"/>
        <s v="C14"/>
        <s v="C15"/>
        <s v="C16"/>
        <s v="C17"/>
        <s v="C18"/>
        <s v="C01"/>
        <s v="C02"/>
        <m u="1"/>
      </sharedItems>
    </cacheField>
    <cacheField name="Categoria" numFmtId="0">
      <sharedItems containsBlank="1" count="4">
        <s v="Facturacion"/>
        <s v="Cierre"/>
        <s v="Perifericos"/>
        <m u="1"/>
      </sharedItems>
    </cacheField>
    <cacheField name="SiCC/SSiCC" numFmtId="0">
      <sharedItems containsSemiMixedTypes="0" containsString="0" containsNumber="1" containsInteger="1" minValue="0" maxValue="4"/>
    </cacheField>
    <cacheField name="Otros" numFmtId="0">
      <sharedItems containsSemiMixedTypes="0" containsString="0" containsNumber="1" containsInteger="1" minValue="0" maxValue="8"/>
    </cacheField>
    <cacheField name="Total" numFmtId="0">
      <sharedItems containsSemiMixedTypes="0" containsString="0" containsNumber="1" containsInteger="1" minValue="0" maxValue="12"/>
    </cacheField>
    <cacheField name="SiCC/SSiCC2" numFmtId="0">
      <sharedItems containsSemiMixedTypes="0" containsString="0" containsNumber="1" minValue="0" maxValue="4.5"/>
    </cacheField>
    <cacheField name="Otros2" numFmtId="0">
      <sharedItems containsSemiMixedTypes="0" containsString="0" containsNumber="1" minValue="0" maxValue="22.5"/>
    </cacheField>
    <cacheField name="Total2" numFmtId="0">
      <sharedItems containsSemiMixedTypes="0" containsString="0" containsNumber="1" minValue="0" maxValue="27"/>
    </cacheField>
    <cacheField name="SiCC/SSiCC3" numFmtId="0">
      <sharedItems containsSemiMixedTypes="0" containsString="0" containsNumber="1" containsInteger="1" minValue="0" maxValue="0"/>
    </cacheField>
    <cacheField name="Otros3" numFmtId="0">
      <sharedItems containsSemiMixedTypes="0" containsString="0" containsNumber="1" containsInteger="1" minValue="0" maxValue="0"/>
    </cacheField>
    <cacheField name="OK" numFmtId="0">
      <sharedItems containsString="0" containsBlank="1" containsNumber="1" containsInteger="1" minValue="0" maxValue="98"/>
    </cacheField>
    <cacheField name="KO" numFmtId="0">
      <sharedItems containsString="0" containsBlank="1" containsNumber="1" containsInteger="1" minValue="0" maxValue="12"/>
    </cacheField>
    <cacheField name="Fuera de Hora" numFmtId="0">
      <sharedItems containsSemiMixedTypes="0" containsString="0" containsNumber="1" containsInteger="1" minValue="0" maxValue="0"/>
    </cacheField>
    <cacheField name="Total3" numFmtId="0">
      <sharedItems containsSemiMixedTypes="0" containsString="0" containsNumber="1" containsInteger="1" minValue="0" maxValue="10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Jose Antonio Cairampoma Granados" refreshedDate="41800.653964236109" createdVersion="4" refreshedVersion="4" minRefreshableVersion="3" recordCount="22">
  <cacheSource type="worksheet">
    <worksheetSource ref="C12:G34" sheet="STD"/>
  </cacheSource>
  <cacheFields count="5">
    <cacheField name="Camp" numFmtId="0">
      <sharedItems containsBlank="1" count="19">
        <s v="C03"/>
        <s v="C04"/>
        <s v="C05"/>
        <s v="C06"/>
        <s v="C07"/>
        <s v="C08"/>
        <s v="C09"/>
        <s v="C10"/>
        <s v="C11"/>
        <s v="C12"/>
        <s v="C13"/>
        <s v="C14"/>
        <s v="C15"/>
        <s v="C16"/>
        <s v="C17"/>
        <s v="C18"/>
        <s v="C01"/>
        <s v="C02"/>
        <m u="1"/>
      </sharedItems>
    </cacheField>
    <cacheField name="Categoria" numFmtId="0">
      <sharedItems containsBlank="1" count="4">
        <s v="Facturacion"/>
        <s v="Cierre"/>
        <s v="Perifericos"/>
        <m u="1"/>
      </sharedItems>
    </cacheField>
    <cacheField name="SiCC/SSiCC" numFmtId="0">
      <sharedItems containsSemiMixedTypes="0" containsString="0" containsNumber="1" containsInteger="1" minValue="0" maxValue="4"/>
    </cacheField>
    <cacheField name="Otros" numFmtId="0">
      <sharedItems containsSemiMixedTypes="0" containsString="0" containsNumber="1" containsInteger="1" minValue="0" maxValue="8"/>
    </cacheField>
    <cacheField name="Total" numFmtId="0">
      <sharedItems containsSemiMixedTypes="0" containsString="0" containsNumber="1" containsInteger="1" minValue="0" maxValue="12"/>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Jose Antonio Cairampoma Granados" refreshedDate="41800.653964236109" createdVersion="4" refreshedVersion="4" minRefreshableVersion="3" recordCount="22">
  <cacheSource type="worksheet">
    <worksheetSource ref="B12:P34" sheet="STD"/>
  </cacheSource>
  <cacheFields count="15">
    <cacheField name="Campaña" numFmtId="0">
      <sharedItems containsSemiMixedTypes="0" containsString="0" containsNumber="1" containsInteger="1" minValue="201302" maxValue="201407" count="24">
        <n v="201303"/>
        <n v="201304"/>
        <n v="201305"/>
        <n v="201306"/>
        <n v="201307"/>
        <n v="201308"/>
        <n v="201309"/>
        <n v="201310"/>
        <n v="201311"/>
        <n v="201312"/>
        <n v="201313"/>
        <n v="201314"/>
        <n v="201315"/>
        <n v="201316"/>
        <n v="201317"/>
        <n v="201318"/>
        <n v="201401"/>
        <n v="201402"/>
        <n v="201406" u="1"/>
        <n v="201407" u="1"/>
        <n v="201302" u="1"/>
        <n v="201403" u="1"/>
        <n v="201404" u="1"/>
        <n v="201405" u="1"/>
      </sharedItems>
    </cacheField>
    <cacheField name="Camp" numFmtId="0">
      <sharedItems containsBlank="1" count="19">
        <s v="C03"/>
        <s v="C04"/>
        <s v="C05"/>
        <s v="C06"/>
        <s v="C07"/>
        <s v="C08"/>
        <s v="C09"/>
        <s v="C10"/>
        <s v="C11"/>
        <s v="C12"/>
        <s v="C13"/>
        <s v="C14"/>
        <s v="C15"/>
        <s v="C16"/>
        <s v="C17"/>
        <s v="C18"/>
        <s v="C01"/>
        <s v="C02"/>
        <m u="1"/>
      </sharedItems>
    </cacheField>
    <cacheField name="Categoria" numFmtId="0">
      <sharedItems containsBlank="1" count="4">
        <s v="Facturacion"/>
        <s v="Cierre"/>
        <s v="Perifericos"/>
        <m u="1"/>
      </sharedItems>
    </cacheField>
    <cacheField name="SiCC/SSiCC" numFmtId="0">
      <sharedItems containsSemiMixedTypes="0" containsString="0" containsNumber="1" containsInteger="1" minValue="0" maxValue="4"/>
    </cacheField>
    <cacheField name="Otros" numFmtId="0">
      <sharedItems containsSemiMixedTypes="0" containsString="0" containsNumber="1" containsInteger="1" minValue="0" maxValue="8"/>
    </cacheField>
    <cacheField name="Total" numFmtId="0">
      <sharedItems containsSemiMixedTypes="0" containsString="0" containsNumber="1" containsInteger="1" minValue="0" maxValue="12"/>
    </cacheField>
    <cacheField name="SiCC/SSiCC2" numFmtId="0">
      <sharedItems containsSemiMixedTypes="0" containsString="0" containsNumber="1" minValue="0" maxValue="4.5"/>
    </cacheField>
    <cacheField name="Otros2" numFmtId="0">
      <sharedItems containsSemiMixedTypes="0" containsString="0" containsNumber="1" minValue="0" maxValue="22.5"/>
    </cacheField>
    <cacheField name="Total2" numFmtId="0">
      <sharedItems containsSemiMixedTypes="0" containsString="0" containsNumber="1" minValue="0" maxValue="27"/>
    </cacheField>
    <cacheField name="SiCC/SSiCC3" numFmtId="0">
      <sharedItems containsSemiMixedTypes="0" containsString="0" containsNumber="1" containsInteger="1" minValue="0" maxValue="0"/>
    </cacheField>
    <cacheField name="Otros3" numFmtId="0">
      <sharedItems containsSemiMixedTypes="0" containsString="0" containsNumber="1" containsInteger="1" minValue="0" maxValue="0"/>
    </cacheField>
    <cacheField name="OK" numFmtId="0">
      <sharedItems containsString="0" containsBlank="1" containsNumber="1" containsInteger="1" minValue="0" maxValue="98"/>
    </cacheField>
    <cacheField name="KO" numFmtId="0">
      <sharedItems containsString="0" containsBlank="1" containsNumber="1" containsInteger="1" minValue="0" maxValue="12"/>
    </cacheField>
    <cacheField name="Fuera de Hora" numFmtId="0">
      <sharedItems containsSemiMixedTypes="0" containsString="0" containsNumber="1" containsInteger="1" minValue="0" maxValue="0"/>
    </cacheField>
    <cacheField name="Total3" numFmtId="0">
      <sharedItems containsSemiMixedTypes="0" containsString="0" containsNumber="1" containsInteger="1" minValue="0" maxValue="103"/>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Jose Antonio Cairampoma Granados" refreshedDate="41800.653964467594" createdVersion="4" refreshedVersion="4" minRefreshableVersion="3" recordCount="4">
  <cacheSource type="worksheet">
    <worksheetSource ref="D4:J8" sheet="STD"/>
  </cacheSource>
  <cacheFields count="7">
    <cacheField name="Categoria" numFmtId="0">
      <sharedItems count="4">
        <s v="Facturacion"/>
        <s v="Cierre"/>
        <s v="Perifericos"/>
        <s v="Total"/>
      </sharedItems>
    </cacheField>
    <cacheField name="SiCC/SSiCC" numFmtId="0">
      <sharedItems containsSemiMixedTypes="0" containsString="0" containsNumber="1" containsInteger="1" minValue="0" maxValue="4"/>
    </cacheField>
    <cacheField name="Otros" numFmtId="0">
      <sharedItems containsSemiMixedTypes="0" containsString="0" containsNumber="1" containsInteger="1" minValue="0" maxValue="9"/>
    </cacheField>
    <cacheField name="Total" numFmtId="0">
      <sharedItems containsSemiMixedTypes="0" containsString="0" containsNumber="1" containsInteger="1" minValue="0" maxValue="13"/>
    </cacheField>
    <cacheField name="SiCC/SSiCC2" numFmtId="0">
      <sharedItems containsSemiMixedTypes="0" containsString="0" containsNumber="1" minValue="0" maxValue="4.5"/>
    </cacheField>
    <cacheField name="Otros2" numFmtId="0">
      <sharedItems containsSemiMixedTypes="0" containsString="0" containsNumber="1" minValue="0" maxValue="25.5"/>
    </cacheField>
    <cacheField name="Total2" numFmtId="0">
      <sharedItems containsSemiMixedTypes="0" containsString="0" containsNumber="1" containsInteger="1" minValue="0" maxValue="3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Jose Antonio Cairampoma Granados" refreshedDate="41800.653964467594" createdVersion="4" refreshedVersion="4" minRefreshableVersion="3" recordCount="92">
  <cacheSource type="worksheet">
    <worksheetSource ref="A1:R1048576" sheet="INC"/>
  </cacheSource>
  <cacheFields count="18">
    <cacheField name="Reg" numFmtId="0">
      <sharedItems containsString="0" containsBlank="1" containsNumber="1" containsInteger="1" minValue="1" maxValue="13"/>
    </cacheField>
    <cacheField name="País" numFmtId="0">
      <sharedItems containsBlank="1"/>
    </cacheField>
    <cacheField name="Categoria" numFmtId="0">
      <sharedItems containsBlank="1" count="4">
        <s v="Facturacion"/>
        <s v="Perifericos"/>
        <m/>
        <s v="Cierre" u="1"/>
      </sharedItems>
    </cacheField>
    <cacheField name="Proceso" numFmtId="0">
      <sharedItems containsBlank="1"/>
    </cacheField>
    <cacheField name="Modulo" numFmtId="0">
      <sharedItems containsBlank="1"/>
    </cacheField>
    <cacheField name="Fecha" numFmtId="0">
      <sharedItems containsNonDate="0" containsDate="1" containsString="0" containsBlank="1" minDate="2014-01-13T00:00:00" maxDate="2014-01-31T00:00:00"/>
    </cacheField>
    <cacheField name="Descripcion" numFmtId="0">
      <sharedItems containsBlank="1"/>
    </cacheField>
    <cacheField name="Solución" numFmtId="0">
      <sharedItems containsBlank="1"/>
    </cacheField>
    <cacheField name="Tipo Error" numFmtId="0">
      <sharedItems containsBlank="1" count="20">
        <s v="Error Plataforma"/>
        <s v="Error APE-SAT"/>
        <s v="Error SAP"/>
        <s v="Inconsistencia Data"/>
        <s v="Error Funcional"/>
        <s v="Error RV"/>
        <m/>
        <s v="Error DAT-BICON" u="1"/>
        <s v="Error reinicio Servidor" u="1"/>
        <s v="Error Servidor" u="1"/>
        <s v="Error Comunicaciones" u="1"/>
        <s v="Error DAT-Datareports" u="1"/>
        <s v="Error APEZURE" u="1"/>
        <s v="Error Operaciones" u="1"/>
        <s v="Demora Base de Datos" u="1"/>
        <s v="Error Configuracion" u="1"/>
        <s v="Error Conexión Base de Datos" u="1"/>
        <s v="Error infraestructura" u="1"/>
        <s v="Error usuario" u="1"/>
        <s v="Error Redes" u="1"/>
      </sharedItems>
    </cacheField>
    <cacheField name="Duracion (horas)" numFmtId="0">
      <sharedItems containsString="0" containsBlank="1" containsNumber="1" minValue="0.5" maxValue="5"/>
    </cacheField>
    <cacheField name="Error SICC/SSICC" numFmtId="0">
      <sharedItems containsString="0" containsBlank="1" containsNumber="1" containsInteger="1" minValue="0" maxValue="1"/>
    </cacheField>
    <cacheField name="Duración Error SICC/SSICC" numFmtId="0">
      <sharedItems containsString="0" containsBlank="1" containsNumber="1" minValue="0" maxValue="2"/>
    </cacheField>
    <cacheField name="Informe" numFmtId="0">
      <sharedItems containsBlank="1"/>
    </cacheField>
    <cacheField name="Analista Responsable" numFmtId="0">
      <sharedItems containsBlank="1"/>
    </cacheField>
    <cacheField name="Estado" numFmtId="0">
      <sharedItems containsBlank="1"/>
    </cacheField>
    <cacheField name="Campaña" numFmtId="0">
      <sharedItems containsString="0" containsBlank="1" containsNumber="1" containsInteger="1" minValue="201402" maxValue="201402"/>
    </cacheField>
    <cacheField name="Acciones a Tomar" numFmtId="0">
      <sharedItems containsNonDate="0" containsString="0" containsBlank="1"/>
    </cacheField>
    <cacheField name="Observacion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
  <r>
    <x v="0"/>
    <s v="C03"/>
    <x v="0"/>
    <n v="0"/>
    <n v="0"/>
    <n v="0"/>
  </r>
  <r>
    <x v="1"/>
    <s v="C04"/>
    <x v="0"/>
    <n v="1"/>
    <n v="6"/>
    <n v="7"/>
  </r>
  <r>
    <x v="2"/>
    <s v="C05"/>
    <x v="0"/>
    <n v="2"/>
    <n v="5"/>
    <n v="7"/>
  </r>
  <r>
    <x v="3"/>
    <s v="C06"/>
    <x v="0"/>
    <n v="3"/>
    <n v="1"/>
    <n v="4"/>
  </r>
  <r>
    <x v="4"/>
    <s v="C07"/>
    <x v="0"/>
    <n v="2"/>
    <n v="4"/>
    <n v="6"/>
  </r>
  <r>
    <x v="5"/>
    <s v="C08"/>
    <x v="0"/>
    <n v="2"/>
    <n v="2"/>
    <n v="4"/>
  </r>
  <r>
    <x v="6"/>
    <s v="C09"/>
    <x v="0"/>
    <n v="1"/>
    <n v="1"/>
    <n v="2"/>
  </r>
  <r>
    <x v="7"/>
    <s v="C10"/>
    <x v="0"/>
    <n v="2"/>
    <n v="4"/>
    <n v="6"/>
  </r>
  <r>
    <x v="8"/>
    <s v="C11"/>
    <x v="0"/>
    <n v="0"/>
    <n v="1"/>
    <n v="1"/>
  </r>
  <r>
    <x v="9"/>
    <s v="C12"/>
    <x v="0"/>
    <n v="1"/>
    <n v="0"/>
    <n v="1"/>
  </r>
  <r>
    <x v="10"/>
    <s v="C13"/>
    <x v="0"/>
    <n v="1"/>
    <n v="1"/>
    <n v="2"/>
  </r>
  <r>
    <x v="11"/>
    <s v="C14"/>
    <x v="0"/>
    <n v="3"/>
    <n v="2"/>
    <n v="5"/>
  </r>
  <r>
    <x v="12"/>
    <s v="C15"/>
    <x v="0"/>
    <n v="1"/>
    <n v="5"/>
    <n v="6"/>
  </r>
  <r>
    <x v="13"/>
    <s v="C16"/>
    <x v="0"/>
    <n v="2"/>
    <n v="7"/>
    <n v="9"/>
  </r>
  <r>
    <x v="14"/>
    <s v="C17"/>
    <x v="0"/>
    <n v="2"/>
    <n v="3"/>
    <n v="5"/>
  </r>
  <r>
    <x v="15"/>
    <s v="C18"/>
    <x v="0"/>
    <n v="2"/>
    <n v="3"/>
    <n v="5"/>
  </r>
  <r>
    <x v="16"/>
    <s v="C01"/>
    <x v="0"/>
    <n v="0"/>
    <n v="2"/>
    <n v="2"/>
  </r>
  <r>
    <x v="16"/>
    <s v="C01"/>
    <x v="1"/>
    <n v="0"/>
    <n v="0"/>
    <n v="0"/>
  </r>
  <r>
    <x v="16"/>
    <s v="C01"/>
    <x v="2"/>
    <n v="0"/>
    <n v="0"/>
    <n v="0"/>
  </r>
  <r>
    <x v="17"/>
    <s v="C02"/>
    <x v="0"/>
    <n v="4"/>
    <n v="8"/>
    <n v="12"/>
  </r>
  <r>
    <x v="17"/>
    <s v="C02"/>
    <x v="1"/>
    <n v="0"/>
    <n v="0"/>
    <n v="0"/>
  </r>
  <r>
    <x v="17"/>
    <s v="C02"/>
    <x v="2"/>
    <n v="0"/>
    <n v="1"/>
    <n v="1"/>
  </r>
</pivotCacheRecords>
</file>

<file path=xl/pivotCache/pivotCacheRecords2.xml><?xml version="1.0" encoding="utf-8"?>
<pivotCacheRecords xmlns="http://schemas.openxmlformats.org/spreadsheetml/2006/main" xmlns:r="http://schemas.openxmlformats.org/officeDocument/2006/relationships" count="92">
  <r>
    <n v="1"/>
    <x v="0"/>
    <x v="0"/>
    <s v="Carga de facturación diaria"/>
    <s v="APE-SAT"/>
    <d v="2014-01-13T00:00:00"/>
    <s v="Fallo proceso “Carga de facturación diaria” en interface APE-SAT_x000a__x000a_"/>
    <s v="Se solicita habilitar servidor que no estaba disponible"/>
    <s v="Error Plataforma"/>
    <n v="1.5"/>
    <n v="0"/>
    <n v="0"/>
    <s v="SI"/>
    <s v="Javier Rugeles "/>
    <s v="Terminado"/>
    <n v="201402"/>
  </r>
  <r>
    <n v="2"/>
    <x v="0"/>
    <x v="0"/>
    <s v="Carga de facturación diaria"/>
    <s v="APE-SAT"/>
    <d v="2014-01-14T00:00:00"/>
    <s v="El proceso “Carga de Facturacion”  en APESAT no termina y ya cumple un tiempo de ejecución mayor al normal (1:20’)."/>
    <s v="Se Cancela proceso , como solucion final se realizar un ajuste al aplicativo de APE-SAT"/>
    <s v="Error APE-SAT"/>
    <n v="1"/>
    <n v="0"/>
    <n v="0"/>
    <s v="SI"/>
    <s v="Javier Rugeles "/>
    <s v="Terminado"/>
    <n v="201402"/>
  </r>
  <r>
    <n v="3"/>
    <x v="1"/>
    <x v="0"/>
    <s v="Proceso se SAM7 se demora demasiado"/>
    <s v="SAM7"/>
    <d v="2014-01-15T00:00:00"/>
    <s v="Proceso se SAM7 se demora demasiado"/>
    <s v="Soporte de SAP revisa el caso indicando problemas de performance del aplicativo"/>
    <s v="Error SAP"/>
    <n v="5"/>
    <n v="0"/>
    <n v="0"/>
    <s v="SI"/>
    <s v="Daniel Flores"/>
    <s v="Terminado"/>
    <n v="201402"/>
  </r>
  <r>
    <n v="4"/>
    <x v="0"/>
    <x v="0"/>
    <s v="Proceso se SAM7 se demora demasiado"/>
    <s v="SAM7"/>
    <d v="2014-01-15T00:00:00"/>
    <s v="Proceso se SAM7 se demora demasiado"/>
    <s v="Soporte de SAP revisa el caso indicando problemas de performance del aplicativo"/>
    <s v="Error SAP"/>
    <n v="5"/>
    <n v="0"/>
    <n v="0"/>
    <s v="SI"/>
    <s v="Daniel Flores"/>
    <s v="Terminado"/>
    <n v="201402"/>
  </r>
  <r>
    <n v="5"/>
    <x v="2"/>
    <x v="0"/>
    <s v="GP4"/>
    <s v="FAC"/>
    <d v="2014-01-16T00:00:00"/>
    <s v="52 REC ATENCION EXPRESS SE QUEDAN EN GP4 Y NO PASAN A GP5"/>
    <s v="Jorge Yepez envía correo indicando que ya pasaron las solicitudes a GP5, indica continuar."/>
    <s v="Inconsistencia Data"/>
    <n v="0.5"/>
    <n v="1"/>
    <n v="0.5"/>
    <s v="SI"/>
    <s v="Rosa Barreda"/>
    <s v="Terminado"/>
    <n v="201402"/>
  </r>
  <r>
    <n v="6"/>
    <x v="0"/>
    <x v="0"/>
    <s v="GP3"/>
    <s v="FAC"/>
    <d v="2014-01-16T00:00:00"/>
    <s v="Gestión de Stock 13 OC se han quedado en GP3"/>
    <s v="Yury indica que ya se revisó y se realizaron procesos sobre la incidencia reportada pero no ha sido posible solucionar, que se verá en horario de oficina al detalle, Yury solicita a Leopoldo autorización para no detener más la facturación y continuar."/>
    <s v="Inconsistencia Data"/>
    <n v="1.5"/>
    <n v="1"/>
    <n v="1.5"/>
    <s v="SI"/>
    <s v="Yury Romero"/>
    <s v="Terminado"/>
    <n v="201402"/>
  </r>
  <r>
    <n v="7"/>
    <x v="2"/>
    <x v="0"/>
    <s v="GENERACION MENSAJES EN PAQUETE DOCUMENTARIO"/>
    <s v="MSG"/>
    <d v="2014-01-21T00:00:00"/>
    <s v="ERROR EN GENERACION MENSAJES EN PAQUETE DOCUMENTARIO"/>
    <s v="Se indica cancelar el bloqueante y  continuar con procesos."/>
    <s v="Error Funcional"/>
    <n v="2"/>
    <n v="1"/>
    <n v="2"/>
    <s v="SI"/>
    <s v="Freddy Ramirez"/>
    <s v="Terminado"/>
    <n v="201402"/>
  </r>
  <r>
    <n v="8"/>
    <x v="3"/>
    <x v="0"/>
    <s v="GENERACION MENSAJES EN PAQUETE DOCUMENTARIO"/>
    <s v="MSG"/>
    <d v="2014-01-23T00:00:00"/>
    <s v="GP4 --&gt; MSG - Generación Mensajes en Paquete Documentario"/>
    <s v="Jose Martinez indica : Si es el unico proceso que fallo deben continuar ya que ese mensaje esta desactivado"/>
    <s v="Error Funcional"/>
    <n v="0.5"/>
    <n v="1"/>
    <n v="0.5"/>
    <s v="SI"/>
    <s v="Jose Martinez"/>
    <s v="Terminado"/>
    <n v="201402"/>
  </r>
  <r>
    <n v="9"/>
    <x v="2"/>
    <x v="1"/>
    <s v="INT"/>
    <s v="INT"/>
    <d v="2014-01-25T00:00:00"/>
    <s v="Fallas en Aplicativo SSiCC (Reutilizacion, Asistente Virtual, MyLbel Maestros cancelan debido a fallas en AplicativoSSiCC)"/>
    <s v="Se reprocesan las interfaces"/>
    <s v="Error Plataforma"/>
    <n v="3"/>
    <n v="0"/>
    <n v="0"/>
    <s v="SI"/>
    <s v="Analista GMD"/>
    <s v="Terminado"/>
    <n v="201402"/>
  </r>
  <r>
    <n v="10"/>
    <x v="2"/>
    <x v="0"/>
    <s v="SAM7"/>
    <s v="SAM7"/>
    <d v="2014-01-25T00:00:00"/>
    <s v="SAM7 no termina correctamente"/>
    <s v="Se reprocesa despues de solucionar problemas con plataforma"/>
    <s v="Error Plataforma"/>
    <n v="3"/>
    <n v="0"/>
    <n v="0"/>
    <s v="SI"/>
    <s v="Gerardo Morales"/>
    <s v="Terminado"/>
    <n v="201402"/>
  </r>
  <r>
    <n v="11"/>
    <x v="3"/>
    <x v="0"/>
    <s v="GP5"/>
    <s v="FAC"/>
    <d v="2014-01-27T00:00:00"/>
    <s v="Proceso de Generacion de Spool Laser Multihilo no concluye"/>
    <s v="Se solicta Ejecutar nuevamente los procesos"/>
    <s v="Error Plataforma"/>
    <n v="4"/>
    <n v="0"/>
    <n v="0"/>
    <s v="SI"/>
    <s v="Sandro Quintana"/>
    <s v="Terminado"/>
    <n v="201402"/>
  </r>
  <r>
    <n v="12"/>
    <x v="0"/>
    <x v="0"/>
    <s v="conversión del PAQDOC "/>
    <s v="IMP"/>
    <d v="2014-01-28T00:00:00"/>
    <s v="Xerox reporta que tienen problemas en la conversión del PAQDOC "/>
    <s v="Soporte Tismart revisa el caso, y se solicita procesar nuevamente"/>
    <s v="Error RV"/>
    <n v="2"/>
    <n v="0"/>
    <n v="0"/>
    <s v="SI"/>
    <s v="Marcelo Mendoza"/>
    <s v="Terminado"/>
    <n v="201402"/>
  </r>
  <r>
    <n v="13"/>
    <x v="1"/>
    <x v="0"/>
    <s v="GP5"/>
    <s v="FAC"/>
    <d v="2014-01-30T00:00:00"/>
    <s v="Error en Generación de Spool Laser Multihilo proceso: IMP-168 - Generar Cta. Corriente de Factura"/>
    <s v="Jorge Florencio indica continuar porque Jorge Yepez volvió a ejecutar el proceso"/>
    <s v="Inconsistencia Data"/>
    <n v="1"/>
    <n v="0"/>
    <n v="0"/>
    <s v="SI"/>
    <s v="Jorge Florencio"/>
    <s v="Terminado"/>
    <n v="201402"/>
  </r>
  <r>
    <m/>
    <x v="4"/>
    <x v="2"/>
    <m/>
    <m/>
    <m/>
    <m/>
    <m/>
    <m/>
    <m/>
    <m/>
    <n v="0"/>
    <m/>
    <m/>
    <m/>
    <m/>
  </r>
  <r>
    <m/>
    <x v="4"/>
    <x v="2"/>
    <m/>
    <m/>
    <m/>
    <m/>
    <m/>
    <m/>
    <m/>
    <m/>
    <n v="0"/>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r>
    <m/>
    <x v="4"/>
    <x v="2"/>
    <m/>
    <m/>
    <m/>
    <m/>
    <m/>
    <m/>
    <m/>
    <m/>
    <m/>
    <m/>
    <m/>
    <m/>
    <m/>
  </r>
</pivotCacheRecords>
</file>

<file path=xl/pivotCache/pivotCacheRecords3.xml><?xml version="1.0" encoding="utf-8"?>
<pivotCacheRecords xmlns="http://schemas.openxmlformats.org/spreadsheetml/2006/main" xmlns:r="http://schemas.openxmlformats.org/officeDocument/2006/relationships" count="22">
  <r>
    <x v="0"/>
    <x v="0"/>
    <n v="0"/>
    <n v="0"/>
    <n v="0"/>
    <n v="0"/>
    <n v="0"/>
    <n v="0"/>
    <n v="0"/>
    <n v="0"/>
    <m/>
    <m/>
    <n v="0"/>
    <n v="100"/>
  </r>
  <r>
    <x v="1"/>
    <x v="0"/>
    <n v="1"/>
    <n v="6"/>
    <n v="7"/>
    <n v="2"/>
    <n v="8"/>
    <n v="10"/>
    <n v="0"/>
    <n v="0"/>
    <m/>
    <m/>
    <n v="0"/>
    <n v="100"/>
  </r>
  <r>
    <x v="2"/>
    <x v="0"/>
    <n v="2"/>
    <n v="5"/>
    <n v="7"/>
    <n v="3"/>
    <n v="12"/>
    <n v="15"/>
    <n v="0"/>
    <n v="0"/>
    <m/>
    <m/>
    <n v="0"/>
    <n v="100"/>
  </r>
  <r>
    <x v="3"/>
    <x v="0"/>
    <n v="3"/>
    <n v="1"/>
    <n v="4"/>
    <n v="3"/>
    <n v="4"/>
    <n v="7"/>
    <n v="0"/>
    <n v="0"/>
    <m/>
    <m/>
    <n v="0"/>
    <n v="100"/>
  </r>
  <r>
    <x v="4"/>
    <x v="0"/>
    <n v="2"/>
    <n v="4"/>
    <n v="6"/>
    <n v="1.5"/>
    <n v="5"/>
    <n v="6.5"/>
    <n v="0"/>
    <n v="0"/>
    <m/>
    <m/>
    <n v="0"/>
    <n v="100"/>
  </r>
  <r>
    <x v="5"/>
    <x v="0"/>
    <n v="2"/>
    <n v="2"/>
    <n v="4"/>
    <n v="4"/>
    <n v="2"/>
    <n v="6"/>
    <n v="0"/>
    <n v="0"/>
    <m/>
    <m/>
    <n v="0"/>
    <n v="100"/>
  </r>
  <r>
    <x v="6"/>
    <x v="0"/>
    <n v="1"/>
    <n v="1"/>
    <n v="2"/>
    <n v="1"/>
    <n v="2"/>
    <n v="3"/>
    <n v="0"/>
    <n v="0"/>
    <m/>
    <m/>
    <n v="0"/>
    <n v="100"/>
  </r>
  <r>
    <x v="7"/>
    <x v="0"/>
    <n v="2"/>
    <n v="4"/>
    <n v="6"/>
    <n v="2"/>
    <n v="8"/>
    <n v="10"/>
    <n v="0"/>
    <n v="0"/>
    <m/>
    <m/>
    <n v="0"/>
    <n v="100"/>
  </r>
  <r>
    <x v="8"/>
    <x v="0"/>
    <n v="0"/>
    <n v="1"/>
    <n v="1"/>
    <n v="0"/>
    <n v="1"/>
    <n v="1"/>
    <n v="0"/>
    <n v="0"/>
    <m/>
    <m/>
    <n v="0"/>
    <n v="100"/>
  </r>
  <r>
    <x v="9"/>
    <x v="0"/>
    <n v="1"/>
    <n v="0"/>
    <n v="1"/>
    <n v="1"/>
    <n v="0"/>
    <n v="1"/>
    <n v="0"/>
    <n v="0"/>
    <m/>
    <m/>
    <n v="0"/>
    <n v="100"/>
  </r>
  <r>
    <x v="10"/>
    <x v="0"/>
    <n v="1"/>
    <n v="1"/>
    <n v="2"/>
    <n v="1.5"/>
    <n v="1"/>
    <n v="2.5"/>
    <n v="0"/>
    <n v="0"/>
    <m/>
    <m/>
    <n v="0"/>
    <n v="100"/>
  </r>
  <r>
    <x v="11"/>
    <x v="0"/>
    <n v="3"/>
    <n v="2"/>
    <n v="5"/>
    <n v="2.5"/>
    <n v="2.5"/>
    <n v="5"/>
    <n v="0"/>
    <n v="0"/>
    <m/>
    <m/>
    <n v="0"/>
    <n v="100"/>
  </r>
  <r>
    <x v="12"/>
    <x v="0"/>
    <n v="1"/>
    <n v="5"/>
    <n v="6"/>
    <n v="1"/>
    <n v="12.5"/>
    <n v="13.5"/>
    <n v="0"/>
    <n v="0"/>
    <m/>
    <m/>
    <n v="0"/>
    <n v="100"/>
  </r>
  <r>
    <x v="13"/>
    <x v="0"/>
    <n v="2"/>
    <n v="7"/>
    <n v="9"/>
    <n v="1.5"/>
    <n v="11.5"/>
    <n v="13"/>
    <n v="0"/>
    <n v="0"/>
    <m/>
    <m/>
    <n v="0"/>
    <n v="100"/>
  </r>
  <r>
    <x v="14"/>
    <x v="0"/>
    <n v="2"/>
    <n v="3"/>
    <n v="5"/>
    <n v="1"/>
    <n v="5"/>
    <n v="6"/>
    <n v="0"/>
    <n v="0"/>
    <m/>
    <m/>
    <n v="0"/>
    <n v="100"/>
  </r>
  <r>
    <x v="15"/>
    <x v="0"/>
    <n v="2"/>
    <n v="3"/>
    <n v="5"/>
    <n v="2.5"/>
    <n v="3"/>
    <n v="5.5"/>
    <n v="0"/>
    <n v="0"/>
    <m/>
    <m/>
    <n v="0"/>
    <n v="100"/>
  </r>
  <r>
    <x v="16"/>
    <x v="0"/>
    <n v="0"/>
    <n v="2"/>
    <n v="2"/>
    <n v="0"/>
    <n v="1.5"/>
    <n v="1.5"/>
    <n v="0"/>
    <n v="0"/>
    <n v="98"/>
    <n v="3"/>
    <n v="0"/>
    <n v="101"/>
  </r>
  <r>
    <x v="16"/>
    <x v="1"/>
    <n v="0"/>
    <n v="0"/>
    <n v="0"/>
    <n v="0"/>
    <n v="0"/>
    <n v="0"/>
    <n v="0"/>
    <n v="0"/>
    <n v="0"/>
    <n v="0"/>
    <n v="0"/>
    <n v="0"/>
  </r>
  <r>
    <x v="16"/>
    <x v="2"/>
    <n v="0"/>
    <n v="0"/>
    <n v="0"/>
    <n v="0"/>
    <n v="0"/>
    <n v="0"/>
    <n v="0"/>
    <n v="0"/>
    <n v="0"/>
    <n v="0"/>
    <n v="0"/>
    <n v="0"/>
  </r>
  <r>
    <x v="17"/>
    <x v="0"/>
    <n v="4"/>
    <n v="8"/>
    <n v="12"/>
    <n v="4.5"/>
    <n v="22.5"/>
    <n v="27"/>
    <n v="0"/>
    <n v="0"/>
    <n v="91"/>
    <n v="12"/>
    <n v="0"/>
    <n v="103"/>
  </r>
  <r>
    <x v="17"/>
    <x v="1"/>
    <n v="0"/>
    <n v="0"/>
    <n v="0"/>
    <n v="0"/>
    <n v="0"/>
    <n v="0"/>
    <n v="0"/>
    <n v="0"/>
    <n v="0"/>
    <n v="0"/>
    <n v="0"/>
    <n v="0"/>
  </r>
  <r>
    <x v="17"/>
    <x v="2"/>
    <n v="0"/>
    <n v="1"/>
    <n v="1"/>
    <n v="0"/>
    <n v="3"/>
    <n v="3"/>
    <n v="0"/>
    <n v="0"/>
    <n v="0"/>
    <n v="0"/>
    <n v="0"/>
    <n v="0"/>
  </r>
</pivotCacheRecords>
</file>

<file path=xl/pivotCache/pivotCacheRecords4.xml><?xml version="1.0" encoding="utf-8"?>
<pivotCacheRecords xmlns="http://schemas.openxmlformats.org/spreadsheetml/2006/main" xmlns:r="http://schemas.openxmlformats.org/officeDocument/2006/relationships" count="22">
  <r>
    <x v="0"/>
    <x v="0"/>
    <n v="0"/>
    <n v="0"/>
    <n v="0"/>
  </r>
  <r>
    <x v="1"/>
    <x v="0"/>
    <n v="1"/>
    <n v="6"/>
    <n v="7"/>
  </r>
  <r>
    <x v="2"/>
    <x v="0"/>
    <n v="2"/>
    <n v="5"/>
    <n v="7"/>
  </r>
  <r>
    <x v="3"/>
    <x v="0"/>
    <n v="3"/>
    <n v="1"/>
    <n v="4"/>
  </r>
  <r>
    <x v="4"/>
    <x v="0"/>
    <n v="2"/>
    <n v="4"/>
    <n v="6"/>
  </r>
  <r>
    <x v="5"/>
    <x v="0"/>
    <n v="2"/>
    <n v="2"/>
    <n v="4"/>
  </r>
  <r>
    <x v="6"/>
    <x v="0"/>
    <n v="1"/>
    <n v="1"/>
    <n v="2"/>
  </r>
  <r>
    <x v="7"/>
    <x v="0"/>
    <n v="2"/>
    <n v="4"/>
    <n v="6"/>
  </r>
  <r>
    <x v="8"/>
    <x v="0"/>
    <n v="0"/>
    <n v="1"/>
    <n v="1"/>
  </r>
  <r>
    <x v="9"/>
    <x v="0"/>
    <n v="1"/>
    <n v="0"/>
    <n v="1"/>
  </r>
  <r>
    <x v="10"/>
    <x v="0"/>
    <n v="1"/>
    <n v="1"/>
    <n v="2"/>
  </r>
  <r>
    <x v="11"/>
    <x v="0"/>
    <n v="3"/>
    <n v="2"/>
    <n v="5"/>
  </r>
  <r>
    <x v="12"/>
    <x v="0"/>
    <n v="1"/>
    <n v="5"/>
    <n v="6"/>
  </r>
  <r>
    <x v="13"/>
    <x v="0"/>
    <n v="2"/>
    <n v="7"/>
    <n v="9"/>
  </r>
  <r>
    <x v="14"/>
    <x v="0"/>
    <n v="2"/>
    <n v="3"/>
    <n v="5"/>
  </r>
  <r>
    <x v="15"/>
    <x v="0"/>
    <n v="2"/>
    <n v="3"/>
    <n v="5"/>
  </r>
  <r>
    <x v="16"/>
    <x v="0"/>
    <n v="0"/>
    <n v="2"/>
    <n v="2"/>
  </r>
  <r>
    <x v="16"/>
    <x v="1"/>
    <n v="0"/>
    <n v="0"/>
    <n v="0"/>
  </r>
  <r>
    <x v="16"/>
    <x v="2"/>
    <n v="0"/>
    <n v="0"/>
    <n v="0"/>
  </r>
  <r>
    <x v="17"/>
    <x v="0"/>
    <n v="4"/>
    <n v="8"/>
    <n v="12"/>
  </r>
  <r>
    <x v="17"/>
    <x v="1"/>
    <n v="0"/>
    <n v="0"/>
    <n v="0"/>
  </r>
  <r>
    <x v="17"/>
    <x v="2"/>
    <n v="0"/>
    <n v="1"/>
    <n v="1"/>
  </r>
</pivotCacheRecords>
</file>

<file path=xl/pivotCache/pivotCacheRecords5.xml><?xml version="1.0" encoding="utf-8"?>
<pivotCacheRecords xmlns="http://schemas.openxmlformats.org/spreadsheetml/2006/main" xmlns:r="http://schemas.openxmlformats.org/officeDocument/2006/relationships" count="22">
  <r>
    <x v="0"/>
    <x v="0"/>
    <x v="0"/>
    <n v="0"/>
    <n v="0"/>
    <n v="0"/>
    <n v="0"/>
    <n v="0"/>
    <n v="0"/>
    <n v="0"/>
    <n v="0"/>
    <m/>
    <m/>
    <n v="0"/>
    <n v="100"/>
  </r>
  <r>
    <x v="1"/>
    <x v="1"/>
    <x v="0"/>
    <n v="1"/>
    <n v="6"/>
    <n v="7"/>
    <n v="2"/>
    <n v="8"/>
    <n v="10"/>
    <n v="0"/>
    <n v="0"/>
    <m/>
    <m/>
    <n v="0"/>
    <n v="100"/>
  </r>
  <r>
    <x v="2"/>
    <x v="2"/>
    <x v="0"/>
    <n v="2"/>
    <n v="5"/>
    <n v="7"/>
    <n v="3"/>
    <n v="12"/>
    <n v="15"/>
    <n v="0"/>
    <n v="0"/>
    <m/>
    <m/>
    <n v="0"/>
    <n v="100"/>
  </r>
  <r>
    <x v="3"/>
    <x v="3"/>
    <x v="0"/>
    <n v="3"/>
    <n v="1"/>
    <n v="4"/>
    <n v="3"/>
    <n v="4"/>
    <n v="7"/>
    <n v="0"/>
    <n v="0"/>
    <m/>
    <m/>
    <n v="0"/>
    <n v="100"/>
  </r>
  <r>
    <x v="4"/>
    <x v="4"/>
    <x v="0"/>
    <n v="2"/>
    <n v="4"/>
    <n v="6"/>
    <n v="1.5"/>
    <n v="5"/>
    <n v="6.5"/>
    <n v="0"/>
    <n v="0"/>
    <m/>
    <m/>
    <n v="0"/>
    <n v="100"/>
  </r>
  <r>
    <x v="5"/>
    <x v="5"/>
    <x v="0"/>
    <n v="2"/>
    <n v="2"/>
    <n v="4"/>
    <n v="4"/>
    <n v="2"/>
    <n v="6"/>
    <n v="0"/>
    <n v="0"/>
    <m/>
    <m/>
    <n v="0"/>
    <n v="100"/>
  </r>
  <r>
    <x v="6"/>
    <x v="6"/>
    <x v="0"/>
    <n v="1"/>
    <n v="1"/>
    <n v="2"/>
    <n v="1"/>
    <n v="2"/>
    <n v="3"/>
    <n v="0"/>
    <n v="0"/>
    <m/>
    <m/>
    <n v="0"/>
    <n v="100"/>
  </r>
  <r>
    <x v="7"/>
    <x v="7"/>
    <x v="0"/>
    <n v="2"/>
    <n v="4"/>
    <n v="6"/>
    <n v="2"/>
    <n v="8"/>
    <n v="10"/>
    <n v="0"/>
    <n v="0"/>
    <m/>
    <m/>
    <n v="0"/>
    <n v="100"/>
  </r>
  <r>
    <x v="8"/>
    <x v="8"/>
    <x v="0"/>
    <n v="0"/>
    <n v="1"/>
    <n v="1"/>
    <n v="0"/>
    <n v="1"/>
    <n v="1"/>
    <n v="0"/>
    <n v="0"/>
    <m/>
    <m/>
    <n v="0"/>
    <n v="100"/>
  </r>
  <r>
    <x v="9"/>
    <x v="9"/>
    <x v="0"/>
    <n v="1"/>
    <n v="0"/>
    <n v="1"/>
    <n v="1"/>
    <n v="0"/>
    <n v="1"/>
    <n v="0"/>
    <n v="0"/>
    <m/>
    <m/>
    <n v="0"/>
    <n v="100"/>
  </r>
  <r>
    <x v="10"/>
    <x v="10"/>
    <x v="0"/>
    <n v="1"/>
    <n v="1"/>
    <n v="2"/>
    <n v="1.5"/>
    <n v="1"/>
    <n v="2.5"/>
    <n v="0"/>
    <n v="0"/>
    <m/>
    <m/>
    <n v="0"/>
    <n v="100"/>
  </r>
  <r>
    <x v="11"/>
    <x v="11"/>
    <x v="0"/>
    <n v="3"/>
    <n v="2"/>
    <n v="5"/>
    <n v="2.5"/>
    <n v="2.5"/>
    <n v="5"/>
    <n v="0"/>
    <n v="0"/>
    <m/>
    <m/>
    <n v="0"/>
    <n v="100"/>
  </r>
  <r>
    <x v="12"/>
    <x v="12"/>
    <x v="0"/>
    <n v="1"/>
    <n v="5"/>
    <n v="6"/>
    <n v="1"/>
    <n v="12.5"/>
    <n v="13.5"/>
    <n v="0"/>
    <n v="0"/>
    <m/>
    <m/>
    <n v="0"/>
    <n v="100"/>
  </r>
  <r>
    <x v="13"/>
    <x v="13"/>
    <x v="0"/>
    <n v="2"/>
    <n v="7"/>
    <n v="9"/>
    <n v="1.5"/>
    <n v="11.5"/>
    <n v="13"/>
    <n v="0"/>
    <n v="0"/>
    <m/>
    <m/>
    <n v="0"/>
    <n v="100"/>
  </r>
  <r>
    <x v="14"/>
    <x v="14"/>
    <x v="0"/>
    <n v="2"/>
    <n v="3"/>
    <n v="5"/>
    <n v="1"/>
    <n v="5"/>
    <n v="6"/>
    <n v="0"/>
    <n v="0"/>
    <m/>
    <m/>
    <n v="0"/>
    <n v="100"/>
  </r>
  <r>
    <x v="15"/>
    <x v="15"/>
    <x v="0"/>
    <n v="2"/>
    <n v="3"/>
    <n v="5"/>
    <n v="2.5"/>
    <n v="3"/>
    <n v="5.5"/>
    <n v="0"/>
    <n v="0"/>
    <m/>
    <m/>
    <n v="0"/>
    <n v="100"/>
  </r>
  <r>
    <x v="16"/>
    <x v="16"/>
    <x v="0"/>
    <n v="0"/>
    <n v="2"/>
    <n v="2"/>
    <n v="0"/>
    <n v="1.5"/>
    <n v="1.5"/>
    <n v="0"/>
    <n v="0"/>
    <n v="98"/>
    <n v="3"/>
    <n v="0"/>
    <n v="101"/>
  </r>
  <r>
    <x v="16"/>
    <x v="16"/>
    <x v="1"/>
    <n v="0"/>
    <n v="0"/>
    <n v="0"/>
    <n v="0"/>
    <n v="0"/>
    <n v="0"/>
    <n v="0"/>
    <n v="0"/>
    <n v="0"/>
    <n v="0"/>
    <n v="0"/>
    <n v="0"/>
  </r>
  <r>
    <x v="16"/>
    <x v="16"/>
    <x v="2"/>
    <n v="0"/>
    <n v="0"/>
    <n v="0"/>
    <n v="0"/>
    <n v="0"/>
    <n v="0"/>
    <n v="0"/>
    <n v="0"/>
    <n v="0"/>
    <n v="0"/>
    <n v="0"/>
    <n v="0"/>
  </r>
  <r>
    <x v="17"/>
    <x v="17"/>
    <x v="0"/>
    <n v="4"/>
    <n v="8"/>
    <n v="12"/>
    <n v="4.5"/>
    <n v="22.5"/>
    <n v="27"/>
    <n v="0"/>
    <n v="0"/>
    <n v="91"/>
    <n v="12"/>
    <n v="0"/>
    <n v="103"/>
  </r>
  <r>
    <x v="17"/>
    <x v="17"/>
    <x v="1"/>
    <n v="0"/>
    <n v="0"/>
    <n v="0"/>
    <n v="0"/>
    <n v="0"/>
    <n v="0"/>
    <n v="0"/>
    <n v="0"/>
    <n v="0"/>
    <n v="0"/>
    <n v="0"/>
    <n v="0"/>
  </r>
  <r>
    <x v="17"/>
    <x v="17"/>
    <x v="2"/>
    <n v="0"/>
    <n v="1"/>
    <n v="1"/>
    <n v="0"/>
    <n v="3"/>
    <n v="3"/>
    <n v="0"/>
    <n v="0"/>
    <n v="0"/>
    <n v="0"/>
    <n v="0"/>
    <n v="0"/>
  </r>
</pivotCacheRecords>
</file>

<file path=xl/pivotCache/pivotCacheRecords6.xml><?xml version="1.0" encoding="utf-8"?>
<pivotCacheRecords xmlns="http://schemas.openxmlformats.org/spreadsheetml/2006/main" xmlns:r="http://schemas.openxmlformats.org/officeDocument/2006/relationships" count="4">
  <r>
    <x v="0"/>
    <n v="4"/>
    <n v="8"/>
    <n v="12"/>
    <n v="4.5"/>
    <n v="22.5"/>
    <n v="27"/>
  </r>
  <r>
    <x v="1"/>
    <n v="0"/>
    <n v="0"/>
    <n v="0"/>
    <n v="0"/>
    <n v="0"/>
    <n v="0"/>
  </r>
  <r>
    <x v="2"/>
    <n v="0"/>
    <n v="1"/>
    <n v="1"/>
    <n v="0"/>
    <n v="3"/>
    <n v="3"/>
  </r>
  <r>
    <x v="3"/>
    <n v="4"/>
    <n v="9"/>
    <n v="13"/>
    <n v="4.5"/>
    <n v="25.5"/>
    <n v="30"/>
  </r>
</pivotCacheRecords>
</file>

<file path=xl/pivotCache/pivotCacheRecords7.xml><?xml version="1.0" encoding="utf-8"?>
<pivotCacheRecords xmlns="http://schemas.openxmlformats.org/spreadsheetml/2006/main" xmlns:r="http://schemas.openxmlformats.org/officeDocument/2006/relationships" count="92">
  <r>
    <n v="1"/>
    <s v="COLOMBIA"/>
    <x v="0"/>
    <s v="Carga de facturación diaria"/>
    <s v="APE-SAT"/>
    <d v="2014-01-13T00:00:00"/>
    <s v="Fallo proceso “Carga de facturación diaria” en interface APE-SAT_x000a__x000a_"/>
    <s v="Se solicita habilitar servidor que no estaba disponible"/>
    <x v="0"/>
    <n v="1.5"/>
    <n v="0"/>
    <n v="0"/>
    <s v="SI"/>
    <s v="Javier Rugeles "/>
    <s v="Terminado"/>
    <n v="201402"/>
    <m/>
    <s v="Incidencia N° 1_x000a_Descripción de la incidencia                          _x000a_02:20 a.m. Fallo proceso “Carga de facturación diaria” en interface APE-SAT_x000a__x000a_Hora y Nombre del Primer Contacto                _x000a_02:28 a.m. Analista Javier Rugeles _x000a__x000a_Hora y Nombre Jefe, Gestor, Gerente_x000a_00:00 _x000a__x000a_Diagnóstico inicial del Analista Integra           _x000a_02:37 a.m. Indica copiar los archivos DYT en la ruta  S:\COLOMBIA\SICC\OUT, y luego ejecutar por menú contingencia de interface      APE-SAT, el proceso vuelve a arrojar el mismo error, Javier indica que va a validar._x000a_02:50 a.m. Javier se comunica e indica crear un ticket en mesa de servicio IBM con la novedad “servicio del servidor colnx05 esta abajo”._x000a_03:00 a.m. Se crea el ticket #SR237874, se informa a Javier quien realizara la gestión con el soporte._x000a_03:35 a.m. Se comunican de IBM e indican que los servicios ya se restablecieron que validar nuevamente._x000a_03:37 a.m. Nos comunicamos con Javier para informar indicaciones de IBM, Javier realiza validaciones correspondientes y solicita volver a ejecutar el proceso._x000a_04:05 a.m. El proceso finaliza de forma exitosa._x000a__x000a_Diagnostico Final y cierre del Incidente  _x000a_Pendiente envío de informe detallado por parte del analista._x000a_"/>
  </r>
  <r>
    <n v="2"/>
    <s v="COLOMBIA"/>
    <x v="0"/>
    <s v="Carga de facturación diaria"/>
    <s v="APE-SAT"/>
    <d v="2014-01-14T00:00:00"/>
    <s v="El proceso “Carga de Facturacion”  en APESAT no termina y ya cumple un tiempo de ejecución mayor al normal (1:20’)."/>
    <s v="Se Cancela proceso , como solucion final se realizar un ajuste al aplicativo de APE-SAT"/>
    <x v="1"/>
    <n v="1"/>
    <n v="0"/>
    <n v="0"/>
    <s v="SI"/>
    <s v="Javier Rugeles "/>
    <s v="Terminado"/>
    <n v="201402"/>
    <m/>
    <s v="Incidencia N° 1_x000a_Descripción de la incidencia                          _x000a_03:45 a.m. El proceso “Carga de Facturacion”  en APESAT no termina y ya cumple un tiempo de ejecución mayor al normal (1:20’)._x000a__x000a_Hora y Nombre del Primer Contacto                _x000a_03:50 a.m. Analista Javier Rugeles _x000a__x000a_Diagnóstico inicial del Analista Integra           _x000a_03:50 a.m. Luego de ver que el proceso “Carga de Facturacion” en APESAT  lleva en ejecución un tiempo más del normal (1 :20‘), nos comunicamos con Javier Rugeles._x000a_04:00 a.m. Javier realiza validaciones correspondientes e indica cancelar el proceso, Reversar y realizar el envió de la carga nuevamente._x000a_04:27 a.m. El proceso finaliza correctamente_x000a__x000a_Diagnostico Final y cierre del Incidente  _x000a_Pendiente envió de informe detallado por parte del analista._x000a_"/>
  </r>
  <r>
    <n v="3"/>
    <s v="PERU"/>
    <x v="0"/>
    <s v="Proceso se SAM7 se demora demasiado"/>
    <s v="SAM7"/>
    <d v="2014-01-15T00:00:00"/>
    <s v="Proceso se SAM7 se demora demasiado"/>
    <s v="Soporte de SAP revisa el caso indicando problemas de performance del aplicativo"/>
    <x v="2"/>
    <n v="5"/>
    <n v="0"/>
    <n v="0"/>
    <s v="SI"/>
    <s v="Daniel Flores"/>
    <s v="Terminado"/>
    <n v="201402"/>
    <m/>
    <s v="Incidencia N° 1_x000a_Descripción de la incidencia                         :   02:30 a.m.   Proceso se SAM7 se demora demasiado_x000a_Hora y Nombre del Primer Contacto              :   02: 35 a.m.  IBM (Marisol Camacho Cárdenas)_x000a_Hora y Nombre del Segundo Contacto          :    04: 00 a.m.   Daniel Flores_x000a_Diagnóstico inicial del Analista Integral        :    04:30 a.m.   Soporte Basis (GMD) indica que está trabajando en identificar la causa que originó éste incidente, posteriormente emitirá el informe detallado._x000a__x000a_Diagnostico Final y cierre del Incidente        :     07:27 a.m.   Daniel verifica el proceso, concluyendo satisfactoriamente y da el pase para continuar con la facturación._x000a__x000a__x000a_"/>
  </r>
  <r>
    <n v="4"/>
    <s v="COLOMBIA"/>
    <x v="0"/>
    <s v="Proceso se SAM7 se demora demasiado"/>
    <s v="SAM7"/>
    <d v="2014-01-15T00:00:00"/>
    <s v="Proceso se SAM7 se demora demasiado"/>
    <s v="Soporte de SAP revisa el caso indicando problemas de performance del aplicativo"/>
    <x v="2"/>
    <n v="5"/>
    <n v="0"/>
    <n v="0"/>
    <s v="SI"/>
    <s v="Daniel Flores"/>
    <s v="Terminado"/>
    <n v="201402"/>
    <m/>
    <s v="Se  presenta  un bloqueo a nivel de  BASES DE  DATOS por  parte de GMD,  pendiente  el informe de  parte  del los  analistas encargados del caso_x000a_Reporte de Incidencias:_x000a_"/>
  </r>
  <r>
    <n v="5"/>
    <s v="ECUADOR"/>
    <x v="0"/>
    <s v="GP4"/>
    <s v="FAC"/>
    <d v="2014-01-16T00:00:00"/>
    <s v="52 REC ATENCION EXPRESS SE QUEDAN EN GP4 Y NO PASAN A GP5"/>
    <s v="Jorge Yepez envía correo indicando que ya pasaron las solicitudes a GP5, indica continuar."/>
    <x v="3"/>
    <n v="0.5"/>
    <n v="1"/>
    <n v="0.5"/>
    <s v="SI"/>
    <s v="Rosa Barreda"/>
    <s v="Terminado"/>
    <n v="201402"/>
    <m/>
    <s v="Incidencia N° 1_x000a_Descripción de la incidencia                           :  10:57 p.m. &quot;52 REC ATENCION EXPRESS SE QUEDAN EN GP4 Y NO PASAN A GP5&quot;_x000a_Hora y Nombre del Primer Contacto               :   11:00 p.m. Rosa Barreda_x000a_Diagnóstico inicial del Analista Integral          :   Pendiente por el Analista._x000a_Diagnostico Final y cierre del Incidente          :  11:28 p.m. Jorge Yepez envía correo indicando que ya pasaron las solicitudes a GP5, indica continuar._x000a_"/>
  </r>
  <r>
    <n v="6"/>
    <s v="COLOMBIA"/>
    <x v="0"/>
    <s v="GP3"/>
    <s v="FAC"/>
    <d v="2014-01-16T00:00:00"/>
    <s v="Gestión de Stock 13 OC se han quedado en GP3"/>
    <s v="Yury indica que ya se revisó y se realizaron procesos sobre la incidencia reportada pero no ha sido posible solucionar, que se verá en horario de oficina al detalle, Yury solicita a Leopoldo autorización para no detener más la facturación y continuar."/>
    <x v="3"/>
    <n v="1.5"/>
    <n v="1"/>
    <n v="1.5"/>
    <s v="SI"/>
    <s v="Yury Romero"/>
    <s v="Terminado"/>
    <n v="201402"/>
    <m/>
    <s v="Incidencia N° 1_x000a_Descripción de la incidencia                          _x000a_01:25 a.m. Gestión de Stock 13 OC se han quedado en GP3_x000a__x000a_Hora y Nombre del Primer Contacto                _x000a_01:30 a.m. Analista ciclo de pedidos Rosa Barreda _x000a__x000a_Hora y Nombre del Segundo Contacto                _x000a_02:01 a.m. Analista fuerza de ventas Yury Romero_x000a__x000a_Hora y Nombre Jefe, Gestor, Gerente_x000a_03:35 a.m. Gestor Leopoldo Ortiz _x000a__x000a__x000a_Diagnóstico inicial del Analista Integra           _x000a_01:35 a.m. Rosa indica que se va a conectar a validar la novedad reportada. _x000a_01:58 a.m. Rosa indica que ese tema lo ve soporte FFVV._x000a_02:04 a.m. Yury indica que ya se conectara a validar._x000a_02:35 a.m. Yury indica que se debe reiniciar el SICC y volver a intentar._x000a_02:42 a.m. Se envía correo a GMD solicitando el reinicio de la aplicación, debido a que la herramienta WEBMIN no permite hacer el reinicio._x000a_03:28 a.m. GMD confirma que ya ha realizado el reinicio correcto de las aplicaciones a solicitud, debido a que la herramienta WEBMIN no realiza la labor correctamente para COES._x000a_03:30 a.m. Se intentó ejecutar el proceso nuevamente según indicaciones de Yury, pero el proceso sigue igual (13 OC en GP3), Yury solicita hacer conferencia con el Gestor país._x000a_03:35 a.m. Conferencia con Gestor Leopoldo Ortiz y Yury Romero, Yury indica que ya se revisó y se realizaron procesos sobre la incidencia reportada pero no ha sido posible solucionar, que se verá en horario de oficina al detalle, Yury solicita a Leopoldo autorización para no detener más la facturación y continuar._x000a_03:38 a.m. Leopoldo indica continuar con el proceso de facturación._x000a__x000a_Diagnostico Final y cierre del Incidente  _x000a_Pendiente envió de informe detallado por parte del analista._x000a_"/>
  </r>
  <r>
    <n v="7"/>
    <s v="ECUADOR"/>
    <x v="0"/>
    <s v="GENERACION MENSAJES EN PAQUETE DOCUMENTARIO"/>
    <s v="MSG"/>
    <d v="2014-01-21T00:00:00"/>
    <s v="ERROR EN GENERACION MENSAJES EN PAQUETE DOCUMENTARIO"/>
    <s v="Se indica cancelar el bloqueante y  continuar con procesos."/>
    <x v="4"/>
    <n v="2"/>
    <n v="1"/>
    <n v="2"/>
    <s v="SI"/>
    <s v="Freddy Ramirez"/>
    <s v="Terminado"/>
    <n v="201402"/>
    <m/>
    <s v="Incidente_x000a_ _x000a_•         Descripción del incidente :_x000a_- ECUADOR : ERROR EN GENERACION MENSAJES EN PAQUETE DOCUMENTARIO_x000a_ _x000a_•         Solución del incidente :_x000a_- Se revisa el paquete según el mensaje mostrado, se realiza comunicación con Jose Martinez._x000a_- Se indica al operador  realizar la ejecución del proceso eliminando cookies o en otra pc, en caso persista ubicar a Sergio Buchelli o Jose Cairampoma._x000a_-El operador indica que persiste y contacta a Jose Cairampoma el cual indica que se debió a un procedimiento que paso el fin de semana._x000a_-Jose Martinez identifica el cambio a realizar y ejecuta el proceso terminado correctamente._x000a_-Se realiza la consulta la consulta a Sergio B. y Jose C. porque le lunes funciono correctamente y el martes no._x000a_ _x000a_•         Tiempo empleado  (Hora Lima-Perú):_x000a_- 12:29 am - Contacto por Teléfono indicando que hay un incidente_x000a_- 01:00 am – Contacto por Teléfono con Jose Martinez _x000a_- 01:09 am – Se indica al operador que elimine cookies y pruebe en otra pc_x000a_- 01:22 am – Se indica a Jose Cairampoma para que apoye en la revisión de la incidencia._x000a_- 01:46 am – Jose Cairampoma responde indicando que se detectó el error en el truncate de unas tablas._x000a_- 02:26 am – Se solicita el pase bloqueante_x000a_- 02:28 am – Jose Martinez detecto que se tenía activado indicador de cruce de campaña, se modificó y se ejecutó correctamente._x000a_- 02:37 am – Se indica cancelar el bloqueante y  continuar con procesos._x000a_ _x000a_•         Acciones a Realizar :_x000a_-  Se detectó que se tenía activado el indicador de cruce de campaña, el cual origino ingresar al bloque de sentencias que originó el error, esto se soluciona con la solicitud del pase bloqueante a todos los países._x000a_ _x000a_•         Tipo de Error _x000a_ - Aplicación_x000a_"/>
  </r>
  <r>
    <n v="8"/>
    <s v="CHILE"/>
    <x v="0"/>
    <s v="GENERACION MENSAJES EN PAQUETE DOCUMENTARIO"/>
    <s v="MSG"/>
    <d v="2014-01-23T00:00:00"/>
    <s v="GP4 --&gt; MSG - Generación Mensajes en Paquete Documentario"/>
    <s v="Jose Martinez indica : Si es el unico proceso que fallo deben continuar ya que ese mensaje esta desactivado"/>
    <x v="4"/>
    <n v="0.5"/>
    <n v="1"/>
    <n v="0.5"/>
    <s v="SI"/>
    <s v="Jose Martinez"/>
    <s v="Terminado"/>
    <n v="201402"/>
    <m/>
    <s v="Incidencia N° 1_x000a_Descripción de la incidencia                          :  10:23 p.m. GP4 --&gt; MSG - Generación Mensajes en Paquete Documentario_x000a_Hora y Nombre del Primer Contacto              :  10:25 p.m. Soporte FFVV_x000a_Diagnóstico inicial del Analista Integral         : El analista indica que está trabajando en identificar la causa que originó éste incidente, posteriormente emitirá el informe detallado._x000a_Diagnostico Final y cierre del Incidente        :  11:10 p.m. Jose Martinez indica : Si es el unico proceso que fallo deben continuar ya que ese mensaje esta desactivado_x000a_"/>
  </r>
  <r>
    <n v="9"/>
    <s v="ECUADOR"/>
    <x v="1"/>
    <s v="INT"/>
    <s v="INT"/>
    <d v="2014-01-25T00:00:00"/>
    <s v="Fallas en Aplicativo SSiCC (Reutilizacion, Asistente Virtual, MyLbel Maestros cancelan debido a fallas en AplicativoSSiCC)"/>
    <s v="Se reprocesan las interfaces"/>
    <x v="0"/>
    <n v="3"/>
    <n v="0"/>
    <n v="0"/>
    <s v="SI"/>
    <s v="Analista GMD"/>
    <s v="Terminado"/>
    <n v="201402"/>
    <m/>
    <s v="Incidencia N° 1_x000a_Descripción de la incidencia                           :  10:28pm Fallas en Aplicativo SSiCC (Reutilizacion, Asistente Virtual, MyLbel Maestros cancelan debido a fallas en AplicativoSSiCC)_x000a_Hora y Nombre del Primer Contacto               :  10:46pm GMD(Analista Gherico Sanchez). Indica que no hay problemas con SSiCC_x000a_Hora y Nombre del Segundo Contacto            :  12:10am Jose Antonio Martinez (Habilita procesos Reutilizacion, Asistente Virtual, MyLbel Maestros para que puedan ser enviados nuevamente)_x000a_Hora y Nombre del Tercer Contacto                :  01:36am Ricardo Rojas (Plataforma)_x000a_Diagnóstico inicial del Analista Integral         : ”GMD indica que está trabajando en identificar la causa que originó este incidente, posteriormente emitirá el informe detallado._x000a_"/>
  </r>
  <r>
    <n v="10"/>
    <s v="ECUADOR"/>
    <x v="0"/>
    <s v="SAM7"/>
    <s v="SAM7"/>
    <d v="2014-01-25T00:00:00"/>
    <s v="SAM7 no termina correctamente"/>
    <s v="Se reprocesa despues de solucionar problemas con plataforma"/>
    <x v="0"/>
    <n v="3"/>
    <n v="0"/>
    <n v="0"/>
    <s v="SI"/>
    <s v="Gerardo Morales"/>
    <s v="Terminado"/>
    <n v="201402"/>
    <m/>
    <s v="Incidencia N° 2_x000a_Descripción de la incidencia                           :  11:48pm SAM7 no termina correctamente_x000a_Hora y Nombre del Primer Contacto               :  12:16am IBM (Se le solicita que revise el estado de la Reserva en SAP Ticket SR241659)_x000a_Hora y Nombre del Segundo Contacto            :  01:07am Gerardo Morales (indica copiar nuevamente los LAR en el FTP para que se generen AIP y SAM7)_x000a_Hora y Nombre del Tercer Contacto                :  02:50am IBM (No llega correo SAM7. Se hace la carga manual Ticket SR241663)_x000a_Diagnóstico inicial del Analista Integral         : ”Este incidente se debió a las fallas presentadas en el Aplicativo SSiCC. GMD indica que está trabajando en identificar la causa que originó este incidente, posteriormente emitirá el informe detallado._x000a_"/>
  </r>
  <r>
    <n v="11"/>
    <s v="CHILE"/>
    <x v="0"/>
    <s v="GP5"/>
    <s v="FAC"/>
    <d v="2014-01-27T00:00:00"/>
    <s v="Proceso de Generacion de Spool Laser Multihilo no concluye"/>
    <s v="Se solicta Ejecutar nuevamente los procesos"/>
    <x v="0"/>
    <n v="4"/>
    <n v="0"/>
    <n v="0"/>
    <s v="SI"/>
    <s v="Sandro Quintana"/>
    <s v="Terminado"/>
    <n v="201402"/>
    <m/>
    <s v="Incidencia N° 1_x000a_Descripción de la incidencia                      :  10:30  p.m Proceso de Generacion de Spool Laser Multihilo no concluye_x000a_Hora y Nombre del Primer Contacto          :  10:40 p.m. Soporte de GMD_x000a_Hora y Nombre del Jefe de Área                 :  11:15 p.m. Sergio Soliz _x000a_Hora y Nombre del Gestor                         :  11:50 p.m. Danny Rosas_x000a_Hora y Nombre del Gerente                        :  11:50 p.m.  Otto Paredes_x000a_Diagnóstico inicial del Analista Integral     :  El analista indica que está trabajando en identificar la causa que originó éste incidente, _x000a_  posteriormente emitirá el informe detallado._x000a_Diagnostico Final y cierre del Incidente     :  02:15 a.m. Ricardo Rojas indica que se vuelva a ingresar al Sistema a verificar los ambientes, todo Ok_x000a_02:25 a.m. Se llama a Sandro Quintana para verificar el proceso de Laser Multihilo_x000a_02:32 a.m. Sandro indica ejecutar nuevamente el proceso multihilo pero desmarcando lo que ya se ejecuto_x000a_"/>
  </r>
  <r>
    <n v="12"/>
    <s v="COLOMBIA"/>
    <x v="0"/>
    <s v="conversión del PAQDOC "/>
    <s v="IMP"/>
    <d v="2014-01-28T00:00:00"/>
    <s v="Xerox reporta que tienen problemas en la conversión del PAQDOC "/>
    <s v="Soporte Tismart revisa el caso, y se solicita procesar nuevamente"/>
    <x v="5"/>
    <n v="2"/>
    <n v="0"/>
    <n v="0"/>
    <s v="SI"/>
    <s v="Marcelo Mendoza"/>
    <s v="Terminado"/>
    <n v="201402"/>
    <m/>
    <s v="Incidencia N° 1_x000a_Descripción de la incidencia                          _x000a_06:50 am Xerox reporta que tienen problemas en la conversión del PAQDOC _x000a__x000a_Hora y Nombre del Primer Contacto                _x000a_07:10 am contactamos al Señor Marcelo Mendoza quien se pone al frente del inconveniente _x000a_09:00 am hora de terminación conversión del paquete_x000a__x000a_Diagnostico Final y cierre del Incidente  _x000a_Pendiente por parte del proveedor el informe. _x000a_"/>
  </r>
  <r>
    <n v="13"/>
    <s v="PERU"/>
    <x v="0"/>
    <s v="GP5"/>
    <s v="FAC"/>
    <d v="2014-01-30T00:00:00"/>
    <s v="Error en Generación de Spool Laser Multihilo proceso: IMP-168 - Generar Cta. Corriente de Factura"/>
    <s v="Jorge Florencio indica continuar porque Jorge Yepez volvió a ejecutar el proceso"/>
    <x v="3"/>
    <n v="1"/>
    <n v="0"/>
    <n v="0"/>
    <s v="SI"/>
    <s v="Jorge Florencio"/>
    <s v="Terminado"/>
    <n v="201402"/>
    <m/>
    <s v="Incidencia N° 1_x000a_Descripción de la incidencia                           :  02:00 a.m.   Error en Generación de Spool Laser Multihilo proceso: IMP-168 - Generar Cta. Corriente de Factura_x000a_Hora y Nombre del Primer Contacto               :   02:05 a.m.   Mónica Chacón – No contesto el celular_x000a_Hora y Nombre del Segundo Contacto            :   02:08 a.m.  Jorge Florencio - No contesto el celular_x000a_Hora y Nombre del Tercer Contacto - JEFE     :   02:10 a.m.  Jorge Yepez – Indico seguir intentando comunicarnos con Jorge Florencio._x000a__x000a_Diagnóstico inicial del Analista Integral          :  Pendiente de entrega por el analista_x000a_Diagnostico Final y cierre del Incidente          :  03:07 a.m. Jorge Florencio indica continuar porque Jorge Yepez volvió a ejecutar el proceso_x000a__x000a_Observación:  _x000a__x000a_ 02:30 a.m. Se vuelve a llamar a Jorge Yepez quien nos indica que Jorge Florencio está revisando el caso._x000a_ 02:40 a.m. Jorge Florencio nos indica que Jorge Yepez había lanzado nuevamente el proceso._x000a_ 02:55 a.m. Jorge Florencio nos indica que va a revisar si el proceso concluyo con éxito._x000a_ 03:07 a.m. Jorge Florencio nos indica continuar con los procesos siguientes._x000a__x000a__x000a_"/>
  </r>
  <r>
    <m/>
    <m/>
    <x v="2"/>
    <m/>
    <m/>
    <m/>
    <m/>
    <m/>
    <x v="6"/>
    <m/>
    <m/>
    <n v="0"/>
    <m/>
    <m/>
    <m/>
    <m/>
    <m/>
    <m/>
  </r>
  <r>
    <m/>
    <m/>
    <x v="2"/>
    <m/>
    <m/>
    <m/>
    <m/>
    <m/>
    <x v="6"/>
    <m/>
    <m/>
    <n v="0"/>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r>
    <m/>
    <m/>
    <x v="2"/>
    <m/>
    <m/>
    <m/>
    <m/>
    <m/>
    <x v="6"/>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name="Tabla dinámica3" cacheId="1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29">
  <location ref="A1:E21" firstHeaderRow="1" firstDataRow="2" firstDataCol="1"/>
  <pivotFields count="6">
    <pivotField axis="axisRow" showAll="0" sortType="ascending">
      <items count="25">
        <item m="1" x="20"/>
        <item x="0"/>
        <item x="1"/>
        <item x="2"/>
        <item x="3"/>
        <item x="4"/>
        <item x="5"/>
        <item x="6"/>
        <item x="7"/>
        <item x="8"/>
        <item x="9"/>
        <item x="10"/>
        <item x="11"/>
        <item x="12"/>
        <item x="13"/>
        <item x="14"/>
        <item x="15"/>
        <item x="16"/>
        <item x="17"/>
        <item m="1" x="21"/>
        <item m="1" x="22"/>
        <item m="1" x="23"/>
        <item m="1" x="18"/>
        <item m="1" x="19"/>
        <item t="default"/>
      </items>
    </pivotField>
    <pivotField showAll="0" defaultSubtotal="0"/>
    <pivotField axis="axisCol" showAll="0">
      <items count="5">
        <item x="1"/>
        <item x="0"/>
        <item x="2"/>
        <item m="1" x="3"/>
        <item t="default"/>
      </items>
    </pivotField>
    <pivotField showAll="0"/>
    <pivotField showAll="0"/>
    <pivotField dataField="1" showAll="0"/>
  </pivotFields>
  <rowFields count="1">
    <field x="0"/>
  </rowFields>
  <rowItems count="19">
    <i>
      <x v="1"/>
    </i>
    <i>
      <x v="2"/>
    </i>
    <i>
      <x v="3"/>
    </i>
    <i>
      <x v="4"/>
    </i>
    <i>
      <x v="5"/>
    </i>
    <i>
      <x v="6"/>
    </i>
    <i>
      <x v="7"/>
    </i>
    <i>
      <x v="8"/>
    </i>
    <i>
      <x v="9"/>
    </i>
    <i>
      <x v="10"/>
    </i>
    <i>
      <x v="11"/>
    </i>
    <i>
      <x v="12"/>
    </i>
    <i>
      <x v="13"/>
    </i>
    <i>
      <x v="14"/>
    </i>
    <i>
      <x v="15"/>
    </i>
    <i>
      <x v="16"/>
    </i>
    <i>
      <x v="17"/>
    </i>
    <i>
      <x v="18"/>
    </i>
    <i t="grand">
      <x/>
    </i>
  </rowItems>
  <colFields count="1">
    <field x="2"/>
  </colFields>
  <colItems count="4">
    <i>
      <x/>
    </i>
    <i>
      <x v="1"/>
    </i>
    <i>
      <x v="2"/>
    </i>
    <i t="grand">
      <x/>
    </i>
  </colItems>
  <dataFields count="1">
    <dataField name="Suma de Total" fld="5" baseField="0" baseItem="0"/>
  </dataFields>
  <chartFormats count="13">
    <chartFormat chart="0" format="4" series="1">
      <pivotArea type="data" outline="0" fieldPosition="0">
        <references count="1">
          <reference field="2" count="1" selected="0">
            <x v="1"/>
          </reference>
        </references>
      </pivotArea>
    </chartFormat>
    <chartFormat chart="0" format="5" series="1">
      <pivotArea type="data" outline="0" fieldPosition="0">
        <references count="1">
          <reference field="2" count="1" selected="0">
            <x v="2"/>
          </reference>
        </references>
      </pivotArea>
    </chartFormat>
    <chartFormat chart="0" format="6" series="1">
      <pivotArea type="data" outline="0" fieldPosition="0">
        <references count="1">
          <reference field="2" count="1" selected="0">
            <x v="0"/>
          </reference>
        </references>
      </pivotArea>
    </chartFormat>
    <chartFormat chart="0" format="7" series="1">
      <pivotArea type="data" outline="0" fieldPosition="0">
        <references count="2">
          <reference field="4294967294" count="1" selected="0">
            <x v="0"/>
          </reference>
          <reference field="2" count="1" selected="0">
            <x v="0"/>
          </reference>
        </references>
      </pivotArea>
    </chartFormat>
    <chartFormat chart="0" format="8" series="1">
      <pivotArea type="data" outline="0" fieldPosition="0">
        <references count="2">
          <reference field="4294967294" count="1" selected="0">
            <x v="0"/>
          </reference>
          <reference field="2" count="1" selected="0">
            <x v="1"/>
          </reference>
        </references>
      </pivotArea>
    </chartFormat>
    <chartFormat chart="0" format="9" series="1">
      <pivotArea type="data" outline="0" fieldPosition="0">
        <references count="2">
          <reference field="4294967294" count="1" selected="0">
            <x v="0"/>
          </reference>
          <reference field="2" count="1" selected="0">
            <x v="2"/>
          </reference>
        </references>
      </pivotArea>
    </chartFormat>
    <chartFormat chart="10" format="10" series="1">
      <pivotArea type="data" outline="0" fieldPosition="0">
        <references count="2">
          <reference field="4294967294" count="1" selected="0">
            <x v="0"/>
          </reference>
          <reference field="2" count="1" selected="0">
            <x v="0"/>
          </reference>
        </references>
      </pivotArea>
    </chartFormat>
    <chartFormat chart="10" format="11" series="1">
      <pivotArea type="data" outline="0" fieldPosition="0">
        <references count="2">
          <reference field="4294967294" count="1" selected="0">
            <x v="0"/>
          </reference>
          <reference field="2" count="1" selected="0">
            <x v="1"/>
          </reference>
        </references>
      </pivotArea>
    </chartFormat>
    <chartFormat chart="10" format="12" series="1">
      <pivotArea type="data" outline="0" fieldPosition="0">
        <references count="2">
          <reference field="4294967294" count="1" selected="0">
            <x v="0"/>
          </reference>
          <reference field="2" count="1" selected="0">
            <x v="2"/>
          </reference>
        </references>
      </pivotArea>
    </chartFormat>
    <chartFormat chart="0" format="10">
      <pivotArea type="data" outline="0" fieldPosition="0">
        <references count="3">
          <reference field="4294967294" count="1" selected="0">
            <x v="0"/>
          </reference>
          <reference field="0" count="1" selected="0">
            <x v="23"/>
          </reference>
          <reference field="2" count="1" selected="0">
            <x v="0"/>
          </reference>
        </references>
      </pivotArea>
    </chartFormat>
    <chartFormat chart="0" format="11">
      <pivotArea type="data" outline="0" fieldPosition="0">
        <references count="3">
          <reference field="4294967294" count="1" selected="0">
            <x v="0"/>
          </reference>
          <reference field="0" count="1" selected="0">
            <x v="23"/>
          </reference>
          <reference field="2" count="1" selected="0">
            <x v="1"/>
          </reference>
        </references>
      </pivotArea>
    </chartFormat>
    <chartFormat chart="0" format="12">
      <pivotArea type="data" outline="0" fieldPosition="0">
        <references count="3">
          <reference field="4294967294" count="1" selected="0">
            <x v="0"/>
          </reference>
          <reference field="0" count="1" selected="0">
            <x v="23"/>
          </reference>
          <reference field="2" count="1" selected="0">
            <x v="2"/>
          </reference>
        </references>
      </pivotArea>
    </chartFormat>
    <chartFormat chart="0" format="1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a dinámica7" cacheId="18"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0">
  <location ref="A3:D6" firstHeaderRow="0" firstDataRow="1" firstDataCol="1" rowPageCount="1" colPageCount="1"/>
  <pivotFields count="14">
    <pivotField axis="axisRow" showAll="0" sortType="ascending">
      <items count="20">
        <item x="16"/>
        <item x="17"/>
        <item h="1" x="0"/>
        <item h="1" x="1"/>
        <item h="1" x="2"/>
        <item h="1" x="3"/>
        <item h="1" x="4"/>
        <item h="1" x="5"/>
        <item h="1" x="6"/>
        <item h="1" x="7"/>
        <item h="1" x="8"/>
        <item h="1" x="9"/>
        <item h="1" x="10"/>
        <item h="1" x="11"/>
        <item h="1" x="12"/>
        <item h="1" x="13"/>
        <item h="1" x="14"/>
        <item h="1" x="15"/>
        <item h="1" m="1" x="18"/>
        <item t="default"/>
      </items>
    </pivotField>
    <pivotField axis="axisPage" showAll="0">
      <items count="5">
        <item x="1"/>
        <item x="0"/>
        <item x="2"/>
        <item m="1" x="3"/>
        <item t="default"/>
      </items>
    </pivotField>
    <pivotField showAll="0"/>
    <pivotField showAll="0"/>
    <pivotField dataField="1" showAll="0"/>
    <pivotField showAll="0"/>
    <pivotField showAll="0"/>
    <pivotField dataField="1" showAll="0"/>
    <pivotField showAll="0"/>
    <pivotField showAll="0"/>
    <pivotField showAll="0"/>
    <pivotField showAll="0"/>
    <pivotField dataField="1" showAll="0"/>
    <pivotField showAll="0"/>
  </pivotFields>
  <rowFields count="1">
    <field x="0"/>
  </rowFields>
  <rowItems count="3">
    <i>
      <x/>
    </i>
    <i>
      <x v="1"/>
    </i>
    <i t="grand">
      <x/>
    </i>
  </rowItems>
  <colFields count="1">
    <field x="-2"/>
  </colFields>
  <colItems count="3">
    <i>
      <x/>
    </i>
    <i i="1">
      <x v="1"/>
    </i>
    <i i="2">
      <x v="2"/>
    </i>
  </colItems>
  <pageFields count="1">
    <pageField fld="1" hier="-1"/>
  </pageFields>
  <dataFields count="3">
    <dataField name="Incidentes" fld="4" baseField="0" baseItem="0"/>
    <dataField name="Horas Empleadas" fld="7" baseField="0" baseItem="0"/>
    <dataField name=" Fuera de Hora" fld="12"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abla dinámica9" cacheId="22"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7">
  <location ref="A3:C6" firstHeaderRow="0" firstDataRow="1" firstDataCol="1" rowPageCount="1" colPageCount="1"/>
  <pivotFields count="5">
    <pivotField axis="axisRow" showAll="0">
      <items count="20">
        <item x="16"/>
        <item x="17"/>
        <item h="1" x="0"/>
        <item h="1" x="1"/>
        <item h="1" x="2"/>
        <item h="1" x="3"/>
        <item h="1" x="4"/>
        <item h="1" x="5"/>
        <item h="1" x="6"/>
        <item h="1" x="7"/>
        <item h="1" x="8"/>
        <item h="1" x="9"/>
        <item h="1" x="10"/>
        <item h="1" x="11"/>
        <item h="1" x="12"/>
        <item h="1" x="13"/>
        <item h="1" x="14"/>
        <item h="1" x="15"/>
        <item h="1" m="1" x="18"/>
        <item t="default"/>
      </items>
    </pivotField>
    <pivotField axis="axisPage" multipleItemSelectionAllowed="1" showAll="0">
      <items count="5">
        <item x="1"/>
        <item x="0"/>
        <item x="2"/>
        <item m="1" x="3"/>
        <item t="default"/>
      </items>
    </pivotField>
    <pivotField dataField="1" showAll="0"/>
    <pivotField dataField="1" showAll="0"/>
    <pivotField showAll="0"/>
  </pivotFields>
  <rowFields count="1">
    <field x="0"/>
  </rowFields>
  <rowItems count="3">
    <i>
      <x/>
    </i>
    <i>
      <x v="1"/>
    </i>
    <i t="grand">
      <x/>
    </i>
  </rowItems>
  <colFields count="1">
    <field x="-2"/>
  </colFields>
  <colItems count="2">
    <i>
      <x/>
    </i>
    <i i="1">
      <x v="1"/>
    </i>
  </colItems>
  <pageFields count="1">
    <pageField fld="1" hier="-1"/>
  </pageFields>
  <dataFields count="2">
    <dataField name=" SiCC/SSiCC" fld="2" baseField="0" baseItem="0"/>
    <dataField name=" Otros" fld="3"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0" count="1" selected="0">
            <x v="6"/>
          </reference>
        </references>
      </pivotArea>
    </chartFormat>
    <chartFormat chart="0" format="3">
      <pivotArea type="data" outline="0" fieldPosition="0">
        <references count="2">
          <reference field="4294967294" count="1" selected="0">
            <x v="1"/>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Tabla dinámica10" cacheId="27"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4">
  <location ref="A3:D22" firstHeaderRow="0" firstDataRow="1" firstDataCol="1" rowPageCount="1" colPageCount="1"/>
  <pivotFields count="15">
    <pivotField axis="axisRow" showAll="0">
      <items count="25">
        <item x="5"/>
        <item x="6"/>
        <item x="7"/>
        <item x="8"/>
        <item x="9"/>
        <item x="10"/>
        <item x="11"/>
        <item x="12"/>
        <item x="13"/>
        <item x="14"/>
        <item x="15"/>
        <item x="16"/>
        <item x="17"/>
        <item m="1" x="21"/>
        <item m="1" x="22"/>
        <item m="1" x="23"/>
        <item m="1" x="18"/>
        <item m="1" x="19"/>
        <item m="1" x="20"/>
        <item x="0"/>
        <item x="1"/>
        <item x="2"/>
        <item x="3"/>
        <item x="4"/>
        <item t="default"/>
      </items>
    </pivotField>
    <pivotField showAll="0"/>
    <pivotField axis="axisPage" multipleItemSelectionAllowed="1" showAll="0">
      <items count="5">
        <item h="1" x="1"/>
        <item x="0"/>
        <item h="1" x="2"/>
        <item h="1" m="1" x="3"/>
        <item t="default"/>
      </items>
    </pivotField>
    <pivotField showAll="0"/>
    <pivotField showAll="0"/>
    <pivotField showAll="0"/>
    <pivotField showAll="0"/>
    <pivotField showAll="0"/>
    <pivotField showAll="0"/>
    <pivotField showAll="0"/>
    <pivotField showAll="0"/>
    <pivotField dataField="1" showAll="0"/>
    <pivotField dataField="1" showAll="0"/>
    <pivotField dataField="1" showAll="0"/>
    <pivotField showAll="0"/>
  </pivotFields>
  <rowFields count="1">
    <field x="0"/>
  </rowFields>
  <rowItems count="19">
    <i>
      <x/>
    </i>
    <i>
      <x v="1"/>
    </i>
    <i>
      <x v="2"/>
    </i>
    <i>
      <x v="3"/>
    </i>
    <i>
      <x v="4"/>
    </i>
    <i>
      <x v="5"/>
    </i>
    <i>
      <x v="6"/>
    </i>
    <i>
      <x v="7"/>
    </i>
    <i>
      <x v="8"/>
    </i>
    <i>
      <x v="9"/>
    </i>
    <i>
      <x v="10"/>
    </i>
    <i>
      <x v="11"/>
    </i>
    <i>
      <x v="12"/>
    </i>
    <i>
      <x v="19"/>
    </i>
    <i>
      <x v="20"/>
    </i>
    <i>
      <x v="21"/>
    </i>
    <i>
      <x v="22"/>
    </i>
    <i>
      <x v="23"/>
    </i>
    <i t="grand">
      <x/>
    </i>
  </rowItems>
  <colFields count="1">
    <field x="-2"/>
  </colFields>
  <colItems count="3">
    <i>
      <x/>
    </i>
    <i i="1">
      <x v="1"/>
    </i>
    <i i="2">
      <x v="2"/>
    </i>
  </colItems>
  <pageFields count="1">
    <pageField fld="2" hier="-1"/>
  </pageFields>
  <dataFields count="3">
    <dataField name="Sin Incidentes" fld="11" baseField="0" baseItem="12"/>
    <dataField name="Con incidentes" fld="12" baseField="0" baseItem="12"/>
    <dataField name=" Fuera de Hora" fld="13" baseField="0" baseItem="12"/>
  </dataFields>
  <chartFormats count="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abla dinámica11" cacheId="27"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3">
  <location ref="A3:C6" firstHeaderRow="0" firstDataRow="1" firstDataCol="1" rowPageCount="1" colPageCount="1"/>
  <pivotFields count="15">
    <pivotField showAll="0"/>
    <pivotField axis="axisRow" showAll="0">
      <items count="20">
        <item x="16"/>
        <item x="17"/>
        <item h="1" x="0"/>
        <item h="1" x="1"/>
        <item h="1" x="2"/>
        <item h="1" x="3"/>
        <item h="1" x="4"/>
        <item h="1" x="5"/>
        <item h="1" x="6"/>
        <item h="1" x="7"/>
        <item h="1" x="8"/>
        <item h="1" x="9"/>
        <item h="1" x="10"/>
        <item h="1" x="11"/>
        <item h="1" x="12"/>
        <item h="1" x="13"/>
        <item h="1" x="14"/>
        <item h="1" x="15"/>
        <item h="1" m="1" x="18"/>
        <item t="default"/>
      </items>
    </pivotField>
    <pivotField axis="axisPage" multipleItemSelectionAllowed="1" showAll="0">
      <items count="5">
        <item h="1" x="1"/>
        <item x="0"/>
        <item h="1" x="2"/>
        <item h="1" m="1" x="3"/>
        <item t="default"/>
      </items>
    </pivotField>
    <pivotField showAll="0"/>
    <pivotField showAll="0"/>
    <pivotField dataField="1" showAll="0"/>
    <pivotField showAll="0"/>
    <pivotField showAll="0"/>
    <pivotField dataField="1" showAll="0"/>
    <pivotField showAll="0"/>
    <pivotField showAll="0"/>
    <pivotField showAll="0"/>
    <pivotField showAll="0"/>
    <pivotField showAll="0"/>
    <pivotField showAll="0"/>
  </pivotFields>
  <rowFields count="1">
    <field x="1"/>
  </rowFields>
  <rowItems count="3">
    <i>
      <x/>
    </i>
    <i>
      <x v="1"/>
    </i>
    <i t="grand">
      <x/>
    </i>
  </rowItems>
  <colFields count="1">
    <field x="-2"/>
  </colFields>
  <colItems count="2">
    <i>
      <x/>
    </i>
    <i i="1">
      <x v="1"/>
    </i>
  </colItems>
  <pageFields count="1">
    <pageField fld="2" hier="-1"/>
  </pageFields>
  <dataFields count="2">
    <dataField name="Incidentes" fld="5" baseField="1" baseItem="0"/>
    <dataField name="Horas Empleadas" fld="8" baseField="1"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abla dinámica12" cacheId="27"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0">
  <location ref="A3:C6" firstHeaderRow="0" firstDataRow="1" firstDataCol="1" rowPageCount="1" colPageCount="1"/>
  <pivotFields count="15">
    <pivotField showAll="0"/>
    <pivotField axis="axisRow" showAll="0">
      <items count="20">
        <item x="16"/>
        <item x="17"/>
        <item h="1" x="0"/>
        <item h="1" x="1"/>
        <item h="1" x="2"/>
        <item h="1" x="3"/>
        <item h="1" x="4"/>
        <item h="1" x="5"/>
        <item h="1" x="6"/>
        <item h="1" x="7"/>
        <item h="1" x="8"/>
        <item h="1" x="9"/>
        <item h="1" x="10"/>
        <item h="1" x="11"/>
        <item h="1" x="12"/>
        <item h="1" x="13"/>
        <item h="1" x="14"/>
        <item h="1" x="15"/>
        <item h="1" m="1" x="18"/>
        <item t="default"/>
      </items>
    </pivotField>
    <pivotField axis="axisPage" multipleItemSelectionAllowed="1" showAll="0">
      <items count="5">
        <item h="1" x="1"/>
        <item x="0"/>
        <item h="1" x="2"/>
        <item h="1" m="1" x="3"/>
        <item t="default"/>
      </items>
    </pivotField>
    <pivotField dataField="1"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Fields count="1">
    <field x="-2"/>
  </colFields>
  <colItems count="2">
    <i>
      <x/>
    </i>
    <i i="1">
      <x v="1"/>
    </i>
  </colItems>
  <pageFields count="1">
    <pageField fld="2" hier="-1"/>
  </pageFields>
  <dataFields count="2">
    <dataField name="Suma de SiCC/SSiCC" fld="3" baseField="0" baseItem="0"/>
    <dataField name="Suma de Otros" fld="4"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abla dinámica3" cacheId="14"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17">
  <location ref="A3:D9" firstHeaderRow="1" firstDataRow="2" firstDataCol="1"/>
  <pivotFields count="16">
    <pivotField showAll="0"/>
    <pivotField axis="axisRow" showAll="0">
      <items count="9">
        <item x="0"/>
        <item m="1" x="6"/>
        <item x="2"/>
        <item x="1"/>
        <item m="1" x="7"/>
        <item x="4"/>
        <item m="1" x="5"/>
        <item x="3"/>
        <item t="default"/>
      </items>
    </pivotField>
    <pivotField axis="axisCol" dataField="1" showAll="0">
      <items count="6">
        <item m="1" x="4"/>
        <item x="0"/>
        <item x="1"/>
        <item m="1" x="3"/>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5">
    <i>
      <x/>
    </i>
    <i>
      <x v="2"/>
    </i>
    <i>
      <x v="3"/>
    </i>
    <i>
      <x v="7"/>
    </i>
    <i t="grand">
      <x/>
    </i>
  </rowItems>
  <colFields count="1">
    <field x="2"/>
  </colFields>
  <colItems count="3">
    <i>
      <x v="1"/>
    </i>
    <i>
      <x v="2"/>
    </i>
    <i t="grand">
      <x/>
    </i>
  </colItems>
  <dataFields count="1">
    <dataField name="Cuenta de Categoria" fld="2" subtotal="count" baseField="0" baseItem="0"/>
  </dataFields>
  <chartFormats count="9">
    <chartFormat chart="0" format="16" series="1">
      <pivotArea type="data" outline="0" fieldPosition="0">
        <references count="1">
          <reference field="4294967294" count="1" selected="0">
            <x v="0"/>
          </reference>
        </references>
      </pivotArea>
    </chartFormat>
    <chartFormat chart="0" format="17" series="1">
      <pivotArea type="data" outline="0" fieldPosition="0">
        <references count="2">
          <reference field="4294967294" count="1" selected="0">
            <x v="0"/>
          </reference>
          <reference field="2" count="1" selected="0">
            <x v="0"/>
          </reference>
        </references>
      </pivotArea>
    </chartFormat>
    <chartFormat chart="0" format="18">
      <pivotArea type="data" outline="0" fieldPosition="0">
        <references count="3">
          <reference field="4294967294" count="1" selected="0">
            <x v="0"/>
          </reference>
          <reference field="1" count="1" selected="0">
            <x v="4"/>
          </reference>
          <reference field="2" count="1" selected="0">
            <x v="0"/>
          </reference>
        </references>
      </pivotArea>
    </chartFormat>
    <chartFormat chart="0" format="19" series="1">
      <pivotArea type="data" outline="0" fieldPosition="0">
        <references count="2">
          <reference field="4294967294" count="1" selected="0">
            <x v="0"/>
          </reference>
          <reference field="2" count="1" selected="0">
            <x v="1"/>
          </reference>
        </references>
      </pivotArea>
    </chartFormat>
    <chartFormat chart="0" format="20">
      <pivotArea type="data" outline="0" fieldPosition="0">
        <references count="3">
          <reference field="4294967294" count="1" selected="0">
            <x v="0"/>
          </reference>
          <reference field="1" count="1" selected="0">
            <x v="4"/>
          </reference>
          <reference field="2" count="1" selected="0">
            <x v="1"/>
          </reference>
        </references>
      </pivotArea>
    </chartFormat>
    <chartFormat chart="0" format="21" series="1">
      <pivotArea type="data" outline="0" fieldPosition="0">
        <references count="2">
          <reference field="4294967294" count="1" selected="0">
            <x v="0"/>
          </reference>
          <reference field="2" count="1" selected="0">
            <x v="2"/>
          </reference>
        </references>
      </pivotArea>
    </chartFormat>
    <chartFormat chart="0" format="22">
      <pivotArea type="data" outline="0" fieldPosition="0">
        <references count="3">
          <reference field="4294967294" count="1" selected="0">
            <x v="0"/>
          </reference>
          <reference field="1" count="1" selected="0">
            <x v="4"/>
          </reference>
          <reference field="2" count="1" selected="0">
            <x v="2"/>
          </reference>
        </references>
      </pivotArea>
    </chartFormat>
    <chartFormat chart="0" format="23" series="1">
      <pivotArea type="data" outline="0" fieldPosition="0">
        <references count="2">
          <reference field="4294967294" count="1" selected="0">
            <x v="0"/>
          </reference>
          <reference field="2" count="1" selected="0">
            <x v="3"/>
          </reference>
        </references>
      </pivotArea>
    </chartFormat>
    <chartFormat chart="0" format="24">
      <pivotArea type="data" outline="0" fieldPosition="0">
        <references count="3">
          <reference field="4294967294" count="1" selected="0">
            <x v="0"/>
          </reference>
          <reference field="1" count="1" selected="0">
            <x v="4"/>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Tabla dinámica2" cacheId="30"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8">
  <location ref="A1:C5" firstHeaderRow="0" firstDataRow="1" firstDataCol="1"/>
  <pivotFields count="7">
    <pivotField axis="axisRow" showAll="0">
      <items count="5">
        <item x="1"/>
        <item x="0"/>
        <item x="2"/>
        <item h="1" x="3"/>
        <item t="default"/>
      </items>
    </pivotField>
    <pivotField showAll="0"/>
    <pivotField showAll="0"/>
    <pivotField showAll="0"/>
    <pivotField dataField="1" showAll="0"/>
    <pivotField dataField="1" showAll="0"/>
    <pivotField showAll="0"/>
  </pivotFields>
  <rowFields count="1">
    <field x="0"/>
  </rowFields>
  <rowItems count="4">
    <i>
      <x/>
    </i>
    <i>
      <x v="1"/>
    </i>
    <i>
      <x v="2"/>
    </i>
    <i t="grand">
      <x/>
    </i>
  </rowItems>
  <colFields count="1">
    <field x="-2"/>
  </colFields>
  <colItems count="2">
    <i>
      <x/>
    </i>
    <i i="1">
      <x v="1"/>
    </i>
  </colItems>
  <dataFields count="2">
    <dataField name=" SiCC/SSiCC" fld="4" baseField="0" baseItem="3796456"/>
    <dataField name=" Otros" fld="5" baseField="0" baseItem="3796456"/>
  </dataFields>
  <chartFormats count="4">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Tabla dinámica3" cacheId="34"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7">
  <location ref="A1:B8" firstHeaderRow="1" firstDataRow="1" firstDataCol="1"/>
  <pivotFields count="18">
    <pivotField showAll="0"/>
    <pivotField showAll="0"/>
    <pivotField showAll="0"/>
    <pivotField showAll="0"/>
    <pivotField showAll="0"/>
    <pivotField showAll="0"/>
    <pivotField showAll="0"/>
    <pivotField showAll="0"/>
    <pivotField axis="axisRow" dataField="1" showAll="0">
      <items count="21">
        <item m="1" x="14"/>
        <item x="1"/>
        <item m="1" x="12"/>
        <item m="1" x="16"/>
        <item m="1" x="15"/>
        <item m="1" x="7"/>
        <item m="1" x="11"/>
        <item m="1" x="17"/>
        <item m="1" x="13"/>
        <item m="1" x="19"/>
        <item m="1" x="8"/>
        <item x="2"/>
        <item m="1" x="9"/>
        <item m="1" x="18"/>
        <item x="3"/>
        <item h="1" x="6"/>
        <item m="1" x="10"/>
        <item x="0"/>
        <item x="4"/>
        <item x="5"/>
        <item t="default"/>
      </items>
    </pivotField>
    <pivotField showAll="0"/>
    <pivotField showAll="0"/>
    <pivotField showAll="0"/>
    <pivotField showAll="0"/>
    <pivotField showAll="0"/>
    <pivotField showAll="0"/>
    <pivotField showAll="0"/>
    <pivotField showAll="0"/>
    <pivotField showAll="0"/>
  </pivotFields>
  <rowFields count="1">
    <field x="8"/>
  </rowFields>
  <rowItems count="7">
    <i>
      <x v="1"/>
    </i>
    <i>
      <x v="11"/>
    </i>
    <i>
      <x v="14"/>
    </i>
    <i>
      <x v="17"/>
    </i>
    <i>
      <x v="18"/>
    </i>
    <i>
      <x v="19"/>
    </i>
    <i t="grand">
      <x/>
    </i>
  </rowItems>
  <colItems count="1">
    <i/>
  </colItems>
  <dataFields count="1">
    <dataField name="Cuenta de Tipo Error" fld="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Tabla dinámica9" cacheId="34" applyNumberFormats="0" applyBorderFormats="0" applyFontFormats="0" applyPatternFormats="0" applyAlignmentFormats="0" applyWidthHeightFormats="1" dataCaption="Valores" updatedVersion="4" minRefreshableVersion="3" useAutoFormatting="1" itemPrintTitles="1" createdVersion="4" indent="0" outline="1" outlineData="1" multipleFieldFilters="0" chartFormat="33">
  <location ref="A3:B13" firstHeaderRow="1" firstDataRow="1" firstDataCol="1"/>
  <pivotFields count="18">
    <pivotField showAll="0"/>
    <pivotField showAll="0"/>
    <pivotField axis="axisRow" multipleItemSelectionAllowed="1" showAll="0" sortType="ascending">
      <items count="5">
        <item m="1" x="3"/>
        <item x="0"/>
        <item x="1"/>
        <item h="1" x="2"/>
        <item t="default"/>
      </items>
    </pivotField>
    <pivotField showAll="0"/>
    <pivotField showAll="0"/>
    <pivotField showAll="0"/>
    <pivotField showAll="0"/>
    <pivotField showAll="0"/>
    <pivotField axis="axisRow" dataField="1" showAll="0">
      <items count="21">
        <item x="1"/>
        <item m="1" x="12"/>
        <item m="1" x="16"/>
        <item m="1" x="15"/>
        <item m="1" x="7"/>
        <item m="1" x="17"/>
        <item m="1" x="13"/>
        <item m="1" x="8"/>
        <item x="2"/>
        <item m="1" x="9"/>
        <item m="1" x="18"/>
        <item x="3"/>
        <item x="6"/>
        <item m="1" x="14"/>
        <item m="1" x="19"/>
        <item m="1" x="11"/>
        <item m="1" x="10"/>
        <item x="0"/>
        <item x="4"/>
        <item x="5"/>
        <item t="default"/>
      </items>
    </pivotField>
    <pivotField showAll="0"/>
    <pivotField showAll="0"/>
    <pivotField showAll="0"/>
    <pivotField showAll="0"/>
    <pivotField showAll="0"/>
    <pivotField showAll="0"/>
    <pivotField showAll="0"/>
    <pivotField showAll="0"/>
    <pivotField showAll="0"/>
  </pivotFields>
  <rowFields count="2">
    <field x="2"/>
    <field x="8"/>
  </rowFields>
  <rowItems count="10">
    <i>
      <x v="1"/>
    </i>
    <i r="1">
      <x/>
    </i>
    <i r="1">
      <x v="8"/>
    </i>
    <i r="1">
      <x v="11"/>
    </i>
    <i r="1">
      <x v="17"/>
    </i>
    <i r="1">
      <x v="18"/>
    </i>
    <i r="1">
      <x v="19"/>
    </i>
    <i>
      <x v="2"/>
    </i>
    <i r="1">
      <x v="17"/>
    </i>
    <i t="grand">
      <x/>
    </i>
  </rowItems>
  <colItems count="1">
    <i/>
  </colItems>
  <dataFields count="1">
    <dataField name="Cuenta de Tipo Error" fld="8" subtotal="count" baseField="0" baseItem="0"/>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a1" displayName="Tabla1" ref="A1:R16" totalsRowShown="0" headerRowDxfId="20" dataDxfId="19" tableBorderDxfId="18">
  <autoFilter ref="A1:R16"/>
  <sortState ref="A2:R14">
    <sortCondition ref="A1:A14"/>
  </sortState>
  <tableColumns count="18">
    <tableColumn id="1" name="Reg" dataDxfId="17"/>
    <tableColumn id="2" name="País" dataDxfId="16"/>
    <tableColumn id="3" name="Categoria" dataDxfId="15"/>
    <tableColumn id="4" name="Proceso" dataDxfId="14"/>
    <tableColumn id="5" name="Modulo" dataDxfId="13"/>
    <tableColumn id="6" name="Fecha" dataDxfId="12"/>
    <tableColumn id="7" name="Descripcion" dataDxfId="11"/>
    <tableColumn id="8" name="Solución" dataDxfId="10"/>
    <tableColumn id="9" name="Tipo Error" dataDxfId="9"/>
    <tableColumn id="10" name="Duracion (horas)" dataDxfId="8"/>
    <tableColumn id="11" name="Error SICC/SSICC" dataDxfId="7"/>
    <tableColumn id="12" name="Duración Error SICC/SSICC" dataDxfId="6">
      <calculatedColumnFormula>IF(K2=0,0,J2)</calculatedColumnFormula>
    </tableColumn>
    <tableColumn id="13" name="Informe" dataDxfId="5"/>
    <tableColumn id="14" name="Analista Responsable" dataDxfId="4"/>
    <tableColumn id="15" name="Estado" dataDxfId="3"/>
    <tableColumn id="16" name="Campaña" dataDxfId="2"/>
    <tableColumn id="17" name="Acciones a Tomar" dataDxfId="1"/>
    <tableColumn id="18" name="Observaciones" dataDxfId="0"/>
  </tableColumns>
  <tableStyleInfo name="TableStyleLight1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pageSetUpPr fitToPage="1"/>
  </sheetPr>
  <dimension ref="A1:R92"/>
  <sheetViews>
    <sheetView zoomScaleNormal="100" workbookViewId="0">
      <pane ySplit="1" topLeftCell="A2" activePane="bottomLeft" state="frozen"/>
      <selection pane="bottomLeft"/>
    </sheetView>
  </sheetViews>
  <sheetFormatPr baseColWidth="10" defaultRowHeight="12" x14ac:dyDescent="0.2"/>
  <cols>
    <col min="1" max="1" width="11.5703125" style="10" bestFit="1" customWidth="1"/>
    <col min="2" max="2" width="13.140625" style="10" bestFit="1" customWidth="1"/>
    <col min="3" max="3" width="19.140625" style="6" bestFit="1" customWidth="1"/>
    <col min="4" max="4" width="22.5703125" style="6" customWidth="1"/>
    <col min="5" max="5" width="15.7109375" style="7" customWidth="1"/>
    <col min="6" max="6" width="13.7109375" style="10" bestFit="1" customWidth="1"/>
    <col min="7" max="7" width="45" style="10" customWidth="1"/>
    <col min="8" max="8" width="65.140625" style="9" customWidth="1"/>
    <col min="9" max="9" width="21.140625" style="10" customWidth="1"/>
    <col min="10" max="10" width="19.140625" style="10" bestFit="1" customWidth="1"/>
    <col min="11" max="11" width="19.42578125" style="10" bestFit="1" customWidth="1"/>
    <col min="12" max="12" width="30.28515625" style="10" customWidth="1"/>
    <col min="13" max="13" width="11.85546875" style="6" bestFit="1" customWidth="1"/>
    <col min="14" max="14" width="23.28515625" style="6" bestFit="1" customWidth="1"/>
    <col min="15" max="15" width="14.5703125" style="10" customWidth="1"/>
    <col min="16" max="16" width="16.7109375" style="10" bestFit="1" customWidth="1"/>
    <col min="17" max="17" width="52.7109375" style="9" hidden="1" customWidth="1"/>
    <col min="18" max="18" width="165.85546875" style="10" customWidth="1"/>
    <col min="19" max="16384" width="11.42578125" style="10"/>
  </cols>
  <sheetData>
    <row r="1" spans="1:18" s="6" customFormat="1" x14ac:dyDescent="0.2">
      <c r="A1" s="4" t="s">
        <v>7</v>
      </c>
      <c r="B1" s="4" t="s">
        <v>60</v>
      </c>
      <c r="C1" s="4" t="s">
        <v>10</v>
      </c>
      <c r="D1" s="4" t="s">
        <v>23</v>
      </c>
      <c r="E1" s="5" t="s">
        <v>6</v>
      </c>
      <c r="F1" s="4" t="s">
        <v>0</v>
      </c>
      <c r="G1" s="4" t="s">
        <v>9</v>
      </c>
      <c r="H1" s="4" t="s">
        <v>1</v>
      </c>
      <c r="I1" s="4" t="s">
        <v>24</v>
      </c>
      <c r="J1" s="4" t="s">
        <v>5</v>
      </c>
      <c r="K1" s="4" t="s">
        <v>30</v>
      </c>
      <c r="L1" s="4" t="s">
        <v>31</v>
      </c>
      <c r="M1" s="4" t="s">
        <v>66</v>
      </c>
      <c r="N1" s="4" t="s">
        <v>2</v>
      </c>
      <c r="O1" s="4" t="s">
        <v>3</v>
      </c>
      <c r="P1" s="4" t="s">
        <v>4</v>
      </c>
      <c r="Q1" s="4" t="s">
        <v>11</v>
      </c>
      <c r="R1" s="4" t="s">
        <v>8</v>
      </c>
    </row>
    <row r="2" spans="1:18" ht="264" x14ac:dyDescent="0.2">
      <c r="A2" s="6">
        <v>1</v>
      </c>
      <c r="B2" s="6" t="s">
        <v>52</v>
      </c>
      <c r="C2" s="6" t="s">
        <v>67</v>
      </c>
      <c r="D2" s="6" t="s">
        <v>98</v>
      </c>
      <c r="E2" s="9" t="s">
        <v>106</v>
      </c>
      <c r="F2" s="8">
        <v>41652</v>
      </c>
      <c r="G2" s="9" t="s">
        <v>109</v>
      </c>
      <c r="H2" s="10" t="s">
        <v>110</v>
      </c>
      <c r="I2" s="10" t="s">
        <v>111</v>
      </c>
      <c r="J2" s="11">
        <v>1.5</v>
      </c>
      <c r="K2" s="11">
        <v>0</v>
      </c>
      <c r="L2" s="11">
        <f t="shared" ref="L2:L14" si="0">IF(K2=0,0,J2)</f>
        <v>0</v>
      </c>
      <c r="M2" s="6" t="s">
        <v>36</v>
      </c>
      <c r="N2" s="6" t="s">
        <v>137</v>
      </c>
      <c r="O2" s="11" t="s">
        <v>25</v>
      </c>
      <c r="P2" s="11">
        <v>201402</v>
      </c>
      <c r="Q2" s="141"/>
      <c r="R2" s="10" t="s">
        <v>138</v>
      </c>
    </row>
    <row r="3" spans="1:18" ht="180" x14ac:dyDescent="0.2">
      <c r="A3" s="6">
        <v>2</v>
      </c>
      <c r="B3" s="6" t="s">
        <v>52</v>
      </c>
      <c r="C3" s="6" t="s">
        <v>67</v>
      </c>
      <c r="D3" s="6" t="s">
        <v>98</v>
      </c>
      <c r="E3" s="9" t="s">
        <v>106</v>
      </c>
      <c r="F3" s="8">
        <v>41653</v>
      </c>
      <c r="G3" s="9" t="s">
        <v>112</v>
      </c>
      <c r="H3" s="10" t="s">
        <v>113</v>
      </c>
      <c r="I3" s="10" t="s">
        <v>114</v>
      </c>
      <c r="J3" s="11">
        <v>1</v>
      </c>
      <c r="K3" s="11">
        <v>0</v>
      </c>
      <c r="L3" s="11">
        <f t="shared" si="0"/>
        <v>0</v>
      </c>
      <c r="M3" s="6" t="s">
        <v>36</v>
      </c>
      <c r="N3" s="6" t="s">
        <v>137</v>
      </c>
      <c r="O3" s="11" t="s">
        <v>25</v>
      </c>
      <c r="P3" s="11">
        <v>201402</v>
      </c>
      <c r="Q3" s="141"/>
      <c r="R3" s="10" t="s">
        <v>139</v>
      </c>
    </row>
    <row r="4" spans="1:18" ht="120" x14ac:dyDescent="0.2">
      <c r="A4" s="6">
        <v>3</v>
      </c>
      <c r="B4" s="6" t="s">
        <v>51</v>
      </c>
      <c r="C4" s="6" t="s">
        <v>67</v>
      </c>
      <c r="D4" s="6" t="s">
        <v>99</v>
      </c>
      <c r="E4" s="9" t="s">
        <v>104</v>
      </c>
      <c r="F4" s="8">
        <v>41654</v>
      </c>
      <c r="G4" s="9" t="s">
        <v>99</v>
      </c>
      <c r="H4" s="10" t="s">
        <v>115</v>
      </c>
      <c r="I4" s="10" t="s">
        <v>116</v>
      </c>
      <c r="J4" s="11">
        <v>5</v>
      </c>
      <c r="K4" s="11">
        <v>0</v>
      </c>
      <c r="L4" s="11">
        <f t="shared" si="0"/>
        <v>0</v>
      </c>
      <c r="M4" s="6" t="s">
        <v>36</v>
      </c>
      <c r="N4" s="6" t="s">
        <v>140</v>
      </c>
      <c r="O4" s="11" t="s">
        <v>25</v>
      </c>
      <c r="P4" s="11">
        <v>201402</v>
      </c>
      <c r="Q4" s="141"/>
      <c r="R4" s="10" t="s">
        <v>141</v>
      </c>
    </row>
    <row r="5" spans="1:18" ht="36" x14ac:dyDescent="0.2">
      <c r="A5" s="6">
        <v>4</v>
      </c>
      <c r="B5" s="6" t="s">
        <v>52</v>
      </c>
      <c r="C5" s="6" t="s">
        <v>67</v>
      </c>
      <c r="D5" s="6" t="s">
        <v>99</v>
      </c>
      <c r="E5" s="9" t="s">
        <v>104</v>
      </c>
      <c r="F5" s="8">
        <v>41654</v>
      </c>
      <c r="G5" s="9" t="s">
        <v>99</v>
      </c>
      <c r="H5" s="10" t="s">
        <v>115</v>
      </c>
      <c r="I5" s="10" t="s">
        <v>116</v>
      </c>
      <c r="J5" s="11">
        <v>5</v>
      </c>
      <c r="K5" s="11">
        <v>0</v>
      </c>
      <c r="L5" s="11">
        <f t="shared" si="0"/>
        <v>0</v>
      </c>
      <c r="M5" s="6" t="s">
        <v>36</v>
      </c>
      <c r="N5" s="6" t="s">
        <v>140</v>
      </c>
      <c r="O5" s="11" t="s">
        <v>25</v>
      </c>
      <c r="P5" s="11">
        <v>201402</v>
      </c>
      <c r="Q5" s="10"/>
      <c r="R5" s="9" t="s">
        <v>142</v>
      </c>
    </row>
    <row r="6" spans="1:18" ht="72" x14ac:dyDescent="0.2">
      <c r="A6" s="6">
        <v>5</v>
      </c>
      <c r="B6" s="6" t="s">
        <v>53</v>
      </c>
      <c r="C6" s="6" t="s">
        <v>67</v>
      </c>
      <c r="D6" s="6" t="s">
        <v>100</v>
      </c>
      <c r="E6" s="9" t="s">
        <v>65</v>
      </c>
      <c r="F6" s="8">
        <v>41655</v>
      </c>
      <c r="G6" s="9" t="s">
        <v>117</v>
      </c>
      <c r="H6" s="10" t="s">
        <v>118</v>
      </c>
      <c r="I6" s="10" t="s">
        <v>63</v>
      </c>
      <c r="J6" s="11">
        <v>0.5</v>
      </c>
      <c r="K6" s="11">
        <v>1</v>
      </c>
      <c r="L6" s="11">
        <f t="shared" si="0"/>
        <v>0.5</v>
      </c>
      <c r="M6" s="6" t="s">
        <v>36</v>
      </c>
      <c r="N6" s="6" t="s">
        <v>143</v>
      </c>
      <c r="O6" s="11" t="s">
        <v>25</v>
      </c>
      <c r="P6" s="11">
        <v>201402</v>
      </c>
      <c r="Q6" s="10"/>
      <c r="R6" s="10" t="s">
        <v>144</v>
      </c>
    </row>
    <row r="7" spans="1:18" ht="348" x14ac:dyDescent="0.2">
      <c r="A7" s="6">
        <v>6</v>
      </c>
      <c r="B7" s="6" t="s">
        <v>52</v>
      </c>
      <c r="C7" s="6" t="s">
        <v>67</v>
      </c>
      <c r="D7" s="6" t="s">
        <v>101</v>
      </c>
      <c r="E7" s="9" t="s">
        <v>65</v>
      </c>
      <c r="F7" s="8">
        <v>41655</v>
      </c>
      <c r="G7" s="10" t="s">
        <v>119</v>
      </c>
      <c r="H7" s="9" t="s">
        <v>120</v>
      </c>
      <c r="I7" s="10" t="s">
        <v>63</v>
      </c>
      <c r="J7" s="11">
        <v>1.5</v>
      </c>
      <c r="K7" s="11">
        <v>1</v>
      </c>
      <c r="L7" s="11">
        <f t="shared" si="0"/>
        <v>1.5</v>
      </c>
      <c r="M7" s="6" t="s">
        <v>36</v>
      </c>
      <c r="N7" s="6" t="s">
        <v>145</v>
      </c>
      <c r="O7" s="11" t="s">
        <v>25</v>
      </c>
      <c r="P7" s="11">
        <v>201402</v>
      </c>
      <c r="Q7" s="10"/>
      <c r="R7" s="10" t="s">
        <v>146</v>
      </c>
    </row>
    <row r="8" spans="1:18" ht="348" x14ac:dyDescent="0.2">
      <c r="A8" s="6">
        <v>7</v>
      </c>
      <c r="B8" s="6" t="s">
        <v>53</v>
      </c>
      <c r="C8" s="6" t="s">
        <v>67</v>
      </c>
      <c r="D8" s="6" t="s">
        <v>102</v>
      </c>
      <c r="E8" s="9" t="s">
        <v>107</v>
      </c>
      <c r="F8" s="8">
        <v>41660</v>
      </c>
      <c r="G8" s="9" t="s">
        <v>121</v>
      </c>
      <c r="H8" s="9" t="s">
        <v>122</v>
      </c>
      <c r="I8" s="10" t="s">
        <v>123</v>
      </c>
      <c r="J8" s="11">
        <v>2</v>
      </c>
      <c r="K8" s="11">
        <v>1</v>
      </c>
      <c r="L8" s="11">
        <f t="shared" si="0"/>
        <v>2</v>
      </c>
      <c r="M8" s="6" t="s">
        <v>36</v>
      </c>
      <c r="N8" s="6" t="s">
        <v>147</v>
      </c>
      <c r="O8" s="11" t="s">
        <v>25</v>
      </c>
      <c r="P8" s="11">
        <v>201402</v>
      </c>
      <c r="Q8" s="10"/>
      <c r="R8" s="10" t="s">
        <v>148</v>
      </c>
    </row>
    <row r="9" spans="1:18" ht="72" x14ac:dyDescent="0.2">
      <c r="A9" s="6">
        <v>8</v>
      </c>
      <c r="B9" s="6" t="s">
        <v>56</v>
      </c>
      <c r="C9" s="6" t="s">
        <v>67</v>
      </c>
      <c r="D9" s="6" t="s">
        <v>102</v>
      </c>
      <c r="E9" s="9" t="s">
        <v>107</v>
      </c>
      <c r="F9" s="8">
        <v>41662</v>
      </c>
      <c r="G9" s="10" t="s">
        <v>124</v>
      </c>
      <c r="H9" s="9" t="s">
        <v>125</v>
      </c>
      <c r="I9" s="10" t="s">
        <v>123</v>
      </c>
      <c r="J9" s="11">
        <v>0.5</v>
      </c>
      <c r="K9" s="11">
        <v>1</v>
      </c>
      <c r="L9" s="11">
        <f t="shared" si="0"/>
        <v>0.5</v>
      </c>
      <c r="M9" s="6" t="s">
        <v>36</v>
      </c>
      <c r="N9" s="6" t="s">
        <v>149</v>
      </c>
      <c r="O9" s="11" t="s">
        <v>25</v>
      </c>
      <c r="P9" s="11">
        <v>201402</v>
      </c>
      <c r="Q9" s="10"/>
      <c r="R9" s="10" t="s">
        <v>150</v>
      </c>
    </row>
    <row r="10" spans="1:18" ht="84" x14ac:dyDescent="0.2">
      <c r="A10" s="6">
        <v>9</v>
      </c>
      <c r="B10" s="6" t="s">
        <v>53</v>
      </c>
      <c r="C10" s="6" t="s">
        <v>64</v>
      </c>
      <c r="D10" s="6" t="s">
        <v>103</v>
      </c>
      <c r="E10" s="9" t="s">
        <v>103</v>
      </c>
      <c r="F10" s="8">
        <v>41664</v>
      </c>
      <c r="G10" s="10" t="s">
        <v>126</v>
      </c>
      <c r="H10" s="9" t="s">
        <v>127</v>
      </c>
      <c r="I10" s="10" t="s">
        <v>111</v>
      </c>
      <c r="J10" s="11">
        <v>3</v>
      </c>
      <c r="K10" s="11">
        <v>0</v>
      </c>
      <c r="L10" s="11">
        <f t="shared" si="0"/>
        <v>0</v>
      </c>
      <c r="M10" s="6" t="s">
        <v>36</v>
      </c>
      <c r="N10" s="6" t="s">
        <v>151</v>
      </c>
      <c r="O10" s="11" t="s">
        <v>25</v>
      </c>
      <c r="P10" s="11">
        <v>201402</v>
      </c>
      <c r="Q10" s="10"/>
      <c r="R10" s="10" t="s">
        <v>152</v>
      </c>
    </row>
    <row r="11" spans="1:18" ht="96" x14ac:dyDescent="0.2">
      <c r="A11" s="6">
        <v>10</v>
      </c>
      <c r="B11" s="6" t="s">
        <v>53</v>
      </c>
      <c r="C11" s="6" t="s">
        <v>67</v>
      </c>
      <c r="D11" s="6" t="s">
        <v>104</v>
      </c>
      <c r="E11" s="9" t="s">
        <v>104</v>
      </c>
      <c r="F11" s="8">
        <v>41664</v>
      </c>
      <c r="G11" s="10" t="s">
        <v>128</v>
      </c>
      <c r="H11" s="9" t="s">
        <v>129</v>
      </c>
      <c r="I11" s="10" t="s">
        <v>111</v>
      </c>
      <c r="J11" s="11">
        <v>3</v>
      </c>
      <c r="K11" s="11">
        <v>0</v>
      </c>
      <c r="L11" s="11">
        <f t="shared" si="0"/>
        <v>0</v>
      </c>
      <c r="M11" s="6" t="s">
        <v>36</v>
      </c>
      <c r="N11" s="6" t="s">
        <v>153</v>
      </c>
      <c r="O11" s="11" t="s">
        <v>25</v>
      </c>
      <c r="P11" s="11">
        <v>201402</v>
      </c>
      <c r="Q11" s="10"/>
      <c r="R11" s="10" t="s">
        <v>154</v>
      </c>
    </row>
    <row r="12" spans="1:18" ht="144" x14ac:dyDescent="0.2">
      <c r="A12" s="6">
        <v>11</v>
      </c>
      <c r="B12" s="6" t="s">
        <v>56</v>
      </c>
      <c r="C12" s="6" t="s">
        <v>67</v>
      </c>
      <c r="D12" s="6" t="s">
        <v>68</v>
      </c>
      <c r="E12" s="6" t="s">
        <v>65</v>
      </c>
      <c r="F12" s="8">
        <v>41666</v>
      </c>
      <c r="G12" s="10" t="s">
        <v>130</v>
      </c>
      <c r="H12" s="9" t="s">
        <v>131</v>
      </c>
      <c r="I12" s="10" t="s">
        <v>111</v>
      </c>
      <c r="J12" s="11">
        <v>4</v>
      </c>
      <c r="K12" s="11">
        <v>0</v>
      </c>
      <c r="L12" s="11">
        <f t="shared" si="0"/>
        <v>0</v>
      </c>
      <c r="M12" s="6" t="s">
        <v>36</v>
      </c>
      <c r="N12" s="6" t="s">
        <v>155</v>
      </c>
      <c r="O12" s="11" t="s">
        <v>25</v>
      </c>
      <c r="P12" s="11">
        <v>201402</v>
      </c>
      <c r="Q12" s="10"/>
      <c r="R12" s="10" t="s">
        <v>156</v>
      </c>
    </row>
    <row r="13" spans="1:18" ht="132" x14ac:dyDescent="0.2">
      <c r="A13" s="6">
        <v>12</v>
      </c>
      <c r="B13" s="6" t="s">
        <v>52</v>
      </c>
      <c r="C13" s="6" t="s">
        <v>67</v>
      </c>
      <c r="D13" s="6" t="s">
        <v>105</v>
      </c>
      <c r="E13" s="9" t="s">
        <v>108</v>
      </c>
      <c r="F13" s="8">
        <v>41667</v>
      </c>
      <c r="G13" s="10" t="s">
        <v>132</v>
      </c>
      <c r="H13" s="9" t="s">
        <v>133</v>
      </c>
      <c r="I13" s="10" t="s">
        <v>134</v>
      </c>
      <c r="J13" s="11">
        <v>2</v>
      </c>
      <c r="K13" s="11">
        <v>0</v>
      </c>
      <c r="L13" s="11">
        <f t="shared" si="0"/>
        <v>0</v>
      </c>
      <c r="M13" s="6" t="s">
        <v>36</v>
      </c>
      <c r="N13" s="10" t="s">
        <v>157</v>
      </c>
      <c r="O13" s="11" t="s">
        <v>25</v>
      </c>
      <c r="P13" s="11">
        <v>201402</v>
      </c>
      <c r="Q13" s="10"/>
      <c r="R13" s="10" t="s">
        <v>158</v>
      </c>
    </row>
    <row r="14" spans="1:18" ht="216" x14ac:dyDescent="0.2">
      <c r="A14" s="6">
        <v>13</v>
      </c>
      <c r="B14" s="6" t="s">
        <v>51</v>
      </c>
      <c r="C14" s="6" t="s">
        <v>67</v>
      </c>
      <c r="D14" s="6" t="s">
        <v>68</v>
      </c>
      <c r="E14" s="9" t="s">
        <v>65</v>
      </c>
      <c r="F14" s="8">
        <v>41669</v>
      </c>
      <c r="G14" s="10" t="s">
        <v>135</v>
      </c>
      <c r="H14" s="9" t="s">
        <v>136</v>
      </c>
      <c r="I14" s="10" t="s">
        <v>63</v>
      </c>
      <c r="J14" s="11">
        <v>1</v>
      </c>
      <c r="K14" s="11">
        <v>0</v>
      </c>
      <c r="L14" s="11">
        <f t="shared" si="0"/>
        <v>0</v>
      </c>
      <c r="M14" s="6" t="s">
        <v>36</v>
      </c>
      <c r="N14" s="6" t="s">
        <v>159</v>
      </c>
      <c r="O14" s="11" t="s">
        <v>25</v>
      </c>
      <c r="P14" s="11">
        <v>201402</v>
      </c>
      <c r="Q14" s="10"/>
      <c r="R14" s="10" t="s">
        <v>160</v>
      </c>
    </row>
    <row r="15" spans="1:18" x14ac:dyDescent="0.2">
      <c r="A15" s="6"/>
      <c r="B15" s="6"/>
      <c r="E15" s="9"/>
      <c r="F15" s="8"/>
      <c r="J15" s="11"/>
      <c r="K15" s="11"/>
      <c r="L15" s="11">
        <f t="shared" ref="L15:L16" si="1">IF(K15=0,0,J15)</f>
        <v>0</v>
      </c>
      <c r="O15" s="11"/>
      <c r="P15" s="11"/>
      <c r="Q15" s="10"/>
    </row>
    <row r="16" spans="1:18" x14ac:dyDescent="0.2">
      <c r="A16" s="6"/>
      <c r="B16" s="6"/>
      <c r="E16" s="9"/>
      <c r="F16" s="8"/>
      <c r="J16" s="11"/>
      <c r="K16" s="11"/>
      <c r="L16" s="11">
        <f t="shared" si="1"/>
        <v>0</v>
      </c>
      <c r="O16" s="11"/>
      <c r="P16" s="11"/>
      <c r="Q16" s="10"/>
    </row>
    <row r="17" spans="1:17" x14ac:dyDescent="0.2">
      <c r="A17" s="6"/>
      <c r="B17" s="6"/>
      <c r="F17" s="8"/>
      <c r="J17" s="11"/>
      <c r="K17" s="11"/>
      <c r="L17" s="11"/>
      <c r="O17" s="11"/>
      <c r="P17" s="11"/>
      <c r="Q17" s="10"/>
    </row>
    <row r="18" spans="1:17" x14ac:dyDescent="0.2">
      <c r="A18" s="6"/>
      <c r="B18" s="6"/>
      <c r="F18" s="8"/>
      <c r="J18" s="11"/>
      <c r="K18" s="11"/>
      <c r="L18" s="11"/>
      <c r="O18" s="11"/>
      <c r="P18" s="11"/>
      <c r="Q18" s="10"/>
    </row>
    <row r="19" spans="1:17" x14ac:dyDescent="0.2">
      <c r="A19" s="6"/>
      <c r="B19" s="6"/>
      <c r="F19" s="8"/>
      <c r="J19" s="11"/>
      <c r="K19" s="11"/>
      <c r="L19" s="11"/>
      <c r="O19" s="11"/>
      <c r="P19" s="11"/>
      <c r="Q19" s="10"/>
    </row>
    <row r="20" spans="1:17" x14ac:dyDescent="0.2">
      <c r="A20" s="6"/>
      <c r="B20" s="6"/>
      <c r="F20" s="8"/>
      <c r="J20" s="11"/>
      <c r="K20" s="11"/>
      <c r="L20" s="11"/>
      <c r="O20" s="11"/>
      <c r="P20" s="11"/>
      <c r="Q20" s="10"/>
    </row>
    <row r="21" spans="1:17" x14ac:dyDescent="0.2">
      <c r="A21" s="6"/>
      <c r="B21" s="6"/>
      <c r="F21" s="8"/>
      <c r="J21" s="11"/>
      <c r="K21" s="11"/>
      <c r="L21" s="11"/>
      <c r="O21" s="11"/>
      <c r="P21" s="11"/>
      <c r="Q21" s="10"/>
    </row>
    <row r="22" spans="1:17" x14ac:dyDescent="0.2">
      <c r="A22" s="6"/>
      <c r="B22" s="6"/>
      <c r="F22" s="8"/>
      <c r="J22" s="11"/>
      <c r="K22" s="11"/>
      <c r="L22" s="11"/>
      <c r="O22" s="11"/>
      <c r="P22" s="11"/>
      <c r="Q22" s="10"/>
    </row>
    <row r="23" spans="1:17" x14ac:dyDescent="0.2">
      <c r="A23" s="6"/>
      <c r="B23" s="6"/>
      <c r="F23" s="8"/>
      <c r="J23" s="11"/>
      <c r="K23" s="11"/>
      <c r="L23" s="11"/>
      <c r="O23" s="11"/>
      <c r="P23" s="11"/>
      <c r="Q23" s="10"/>
    </row>
    <row r="24" spans="1:17" x14ac:dyDescent="0.2">
      <c r="A24" s="6"/>
      <c r="B24" s="6"/>
      <c r="F24" s="8"/>
      <c r="J24" s="11"/>
      <c r="K24" s="11"/>
      <c r="L24" s="11"/>
      <c r="O24" s="11"/>
      <c r="P24" s="11"/>
      <c r="Q24" s="10"/>
    </row>
    <row r="25" spans="1:17" x14ac:dyDescent="0.2">
      <c r="A25" s="6"/>
      <c r="B25" s="6"/>
      <c r="F25" s="8"/>
      <c r="J25" s="11"/>
      <c r="K25" s="11"/>
      <c r="L25" s="11"/>
      <c r="O25" s="11"/>
      <c r="P25" s="11"/>
      <c r="Q25" s="10"/>
    </row>
    <row r="26" spans="1:17" x14ac:dyDescent="0.2">
      <c r="A26" s="6"/>
      <c r="B26" s="6"/>
      <c r="F26" s="8"/>
      <c r="J26" s="11"/>
      <c r="K26" s="11"/>
      <c r="L26" s="11"/>
      <c r="O26" s="11"/>
      <c r="P26" s="11"/>
      <c r="Q26" s="10"/>
    </row>
    <row r="27" spans="1:17" x14ac:dyDescent="0.2">
      <c r="A27" s="6"/>
      <c r="B27" s="6"/>
      <c r="F27" s="8"/>
      <c r="J27" s="11"/>
      <c r="K27" s="11"/>
      <c r="L27" s="11"/>
      <c r="O27" s="11"/>
      <c r="P27" s="11"/>
      <c r="Q27" s="10"/>
    </row>
    <row r="28" spans="1:17" x14ac:dyDescent="0.2">
      <c r="A28" s="6"/>
      <c r="B28" s="6"/>
      <c r="F28" s="8"/>
      <c r="J28" s="11"/>
      <c r="K28" s="11"/>
      <c r="L28" s="11"/>
      <c r="O28" s="11"/>
      <c r="P28" s="11"/>
      <c r="Q28" s="10"/>
    </row>
    <row r="29" spans="1:17" x14ac:dyDescent="0.2">
      <c r="A29" s="6"/>
      <c r="B29" s="6"/>
      <c r="F29" s="8"/>
      <c r="J29" s="11"/>
      <c r="K29" s="11"/>
      <c r="L29" s="11"/>
      <c r="O29" s="11"/>
      <c r="P29" s="11"/>
      <c r="Q29" s="10"/>
    </row>
    <row r="30" spans="1:17" x14ac:dyDescent="0.2">
      <c r="A30" s="6"/>
      <c r="B30" s="6"/>
      <c r="F30" s="8"/>
      <c r="J30" s="11"/>
      <c r="K30" s="11"/>
      <c r="L30" s="11"/>
      <c r="O30" s="11"/>
      <c r="P30" s="11"/>
      <c r="Q30" s="10"/>
    </row>
    <row r="31" spans="1:17" x14ac:dyDescent="0.2">
      <c r="A31" s="6"/>
      <c r="B31" s="6"/>
      <c r="F31" s="8"/>
      <c r="J31" s="11"/>
      <c r="K31" s="11"/>
      <c r="L31" s="11"/>
      <c r="O31" s="11"/>
      <c r="P31" s="11"/>
      <c r="Q31" s="10"/>
    </row>
    <row r="32" spans="1:17" x14ac:dyDescent="0.2">
      <c r="A32" s="6"/>
      <c r="B32" s="6"/>
      <c r="F32" s="8"/>
      <c r="J32" s="11"/>
      <c r="K32" s="11"/>
      <c r="L32" s="11"/>
      <c r="O32" s="11"/>
      <c r="P32" s="11"/>
      <c r="Q32" s="10"/>
    </row>
    <row r="33" spans="1:17" x14ac:dyDescent="0.2">
      <c r="A33" s="6"/>
      <c r="B33" s="6"/>
      <c r="F33" s="8"/>
      <c r="J33" s="11"/>
      <c r="K33" s="11"/>
      <c r="L33" s="11"/>
      <c r="O33" s="11"/>
      <c r="P33" s="11"/>
      <c r="Q33" s="10"/>
    </row>
    <row r="34" spans="1:17" x14ac:dyDescent="0.2">
      <c r="A34" s="6"/>
      <c r="B34" s="6"/>
      <c r="F34" s="8"/>
      <c r="J34" s="11"/>
      <c r="K34" s="11"/>
      <c r="L34" s="11"/>
      <c r="O34" s="11"/>
      <c r="P34" s="11"/>
      <c r="Q34" s="10"/>
    </row>
    <row r="35" spans="1:17" x14ac:dyDescent="0.2">
      <c r="A35" s="6"/>
      <c r="B35" s="6"/>
      <c r="F35" s="8"/>
      <c r="J35" s="11"/>
      <c r="K35" s="11"/>
      <c r="L35" s="11"/>
      <c r="O35" s="11"/>
      <c r="P35" s="11"/>
      <c r="Q35" s="10"/>
    </row>
    <row r="36" spans="1:17" x14ac:dyDescent="0.2">
      <c r="A36" s="6"/>
      <c r="B36" s="6"/>
      <c r="F36" s="8"/>
      <c r="J36" s="11"/>
      <c r="K36" s="11"/>
      <c r="L36" s="11"/>
      <c r="O36" s="11"/>
      <c r="P36" s="11"/>
      <c r="Q36" s="10"/>
    </row>
    <row r="37" spans="1:17" x14ac:dyDescent="0.2">
      <c r="A37" s="6"/>
      <c r="B37" s="6"/>
      <c r="F37" s="8"/>
      <c r="J37" s="11"/>
      <c r="K37" s="11"/>
      <c r="L37" s="11"/>
      <c r="O37" s="11"/>
      <c r="P37" s="11"/>
      <c r="Q37" s="10"/>
    </row>
    <row r="38" spans="1:17" x14ac:dyDescent="0.2">
      <c r="A38" s="6"/>
      <c r="B38" s="6"/>
      <c r="F38" s="8"/>
      <c r="J38" s="11"/>
      <c r="K38" s="11"/>
      <c r="L38" s="11"/>
      <c r="O38" s="11"/>
      <c r="P38" s="11"/>
      <c r="Q38" s="10"/>
    </row>
    <row r="39" spans="1:17" x14ac:dyDescent="0.2">
      <c r="A39" s="6"/>
      <c r="B39" s="6"/>
      <c r="F39" s="8"/>
      <c r="J39" s="11"/>
      <c r="K39" s="11"/>
      <c r="L39" s="11"/>
      <c r="O39" s="11"/>
      <c r="P39" s="11"/>
      <c r="Q39" s="10"/>
    </row>
    <row r="40" spans="1:17" x14ac:dyDescent="0.2">
      <c r="A40" s="6"/>
      <c r="B40" s="6"/>
      <c r="F40" s="8"/>
      <c r="J40" s="11"/>
      <c r="K40" s="11"/>
      <c r="L40" s="11"/>
      <c r="O40" s="11"/>
      <c r="P40" s="11"/>
      <c r="Q40" s="10"/>
    </row>
    <row r="41" spans="1:17" x14ac:dyDescent="0.2">
      <c r="A41" s="6"/>
      <c r="B41" s="6"/>
      <c r="F41" s="8"/>
      <c r="J41" s="11"/>
      <c r="K41" s="11"/>
      <c r="L41" s="11"/>
      <c r="O41" s="11"/>
      <c r="P41" s="11"/>
      <c r="Q41" s="10"/>
    </row>
    <row r="42" spans="1:17" x14ac:dyDescent="0.2">
      <c r="A42" s="6"/>
      <c r="B42" s="6"/>
      <c r="F42" s="8"/>
      <c r="J42" s="11"/>
      <c r="K42" s="11"/>
      <c r="L42" s="11"/>
      <c r="O42" s="11"/>
      <c r="P42" s="11"/>
      <c r="Q42" s="10"/>
    </row>
    <row r="43" spans="1:17" x14ac:dyDescent="0.2">
      <c r="A43" s="6"/>
      <c r="B43" s="6"/>
      <c r="F43" s="8"/>
      <c r="J43" s="11"/>
      <c r="K43" s="11"/>
      <c r="L43" s="11"/>
      <c r="O43" s="11"/>
      <c r="P43" s="11"/>
      <c r="Q43" s="10"/>
    </row>
    <row r="44" spans="1:17" x14ac:dyDescent="0.2">
      <c r="A44" s="6"/>
      <c r="B44" s="6"/>
      <c r="F44" s="8"/>
      <c r="J44" s="11"/>
      <c r="K44" s="11"/>
      <c r="L44" s="11"/>
      <c r="O44" s="11"/>
      <c r="P44" s="11"/>
      <c r="Q44" s="10"/>
    </row>
    <row r="45" spans="1:17" x14ac:dyDescent="0.2">
      <c r="A45" s="6"/>
      <c r="B45" s="6"/>
      <c r="F45" s="8"/>
      <c r="J45" s="11"/>
      <c r="K45" s="11"/>
      <c r="L45" s="11"/>
      <c r="O45" s="11"/>
      <c r="P45" s="11"/>
      <c r="Q45" s="10"/>
    </row>
    <row r="46" spans="1:17" x14ac:dyDescent="0.2">
      <c r="A46" s="6"/>
      <c r="B46" s="6"/>
      <c r="F46" s="8"/>
      <c r="J46" s="11"/>
      <c r="K46" s="11"/>
      <c r="L46" s="11"/>
      <c r="O46" s="11"/>
      <c r="P46" s="11"/>
      <c r="Q46" s="10"/>
    </row>
    <row r="47" spans="1:17" x14ac:dyDescent="0.2">
      <c r="A47" s="6"/>
      <c r="B47" s="6"/>
      <c r="F47" s="8"/>
      <c r="J47" s="11"/>
      <c r="K47" s="11"/>
      <c r="L47" s="11"/>
      <c r="O47" s="11"/>
      <c r="P47" s="11"/>
      <c r="Q47" s="10"/>
    </row>
    <row r="48" spans="1:17" x14ac:dyDescent="0.2">
      <c r="A48" s="6"/>
      <c r="B48" s="6"/>
      <c r="F48" s="8"/>
      <c r="J48" s="11"/>
      <c r="K48" s="11"/>
      <c r="L48" s="11"/>
      <c r="O48" s="11"/>
      <c r="P48" s="11"/>
      <c r="Q48" s="10"/>
    </row>
    <row r="49" spans="1:17" x14ac:dyDescent="0.2">
      <c r="A49" s="6"/>
      <c r="B49" s="6"/>
      <c r="F49" s="8"/>
      <c r="J49" s="11"/>
      <c r="K49" s="11"/>
      <c r="L49" s="11"/>
      <c r="O49" s="11"/>
      <c r="P49" s="11"/>
      <c r="Q49" s="10"/>
    </row>
    <row r="50" spans="1:17" x14ac:dyDescent="0.2">
      <c r="A50" s="6"/>
      <c r="B50" s="6"/>
      <c r="F50" s="8"/>
      <c r="J50" s="11"/>
      <c r="K50" s="11"/>
      <c r="L50" s="11"/>
      <c r="O50" s="11"/>
      <c r="P50" s="11"/>
      <c r="Q50" s="10"/>
    </row>
    <row r="51" spans="1:17" x14ac:dyDescent="0.2">
      <c r="A51" s="6"/>
      <c r="B51" s="6"/>
      <c r="F51" s="8"/>
      <c r="J51" s="11"/>
      <c r="K51" s="11"/>
      <c r="L51" s="11"/>
      <c r="O51" s="11"/>
      <c r="P51" s="11"/>
      <c r="Q51" s="10"/>
    </row>
    <row r="52" spans="1:17" x14ac:dyDescent="0.2">
      <c r="A52" s="6"/>
      <c r="B52" s="6"/>
      <c r="F52" s="8"/>
      <c r="J52" s="11"/>
      <c r="K52" s="11"/>
      <c r="L52" s="11"/>
      <c r="O52" s="11"/>
      <c r="P52" s="11"/>
      <c r="Q52" s="10"/>
    </row>
    <row r="53" spans="1:17" x14ac:dyDescent="0.2">
      <c r="A53" s="6"/>
      <c r="B53" s="6"/>
      <c r="F53" s="8"/>
      <c r="J53" s="11"/>
      <c r="K53" s="11"/>
      <c r="L53" s="11"/>
      <c r="O53" s="11"/>
      <c r="P53" s="11"/>
      <c r="Q53" s="10"/>
    </row>
    <row r="54" spans="1:17" x14ac:dyDescent="0.2">
      <c r="A54" s="6"/>
      <c r="B54" s="6"/>
      <c r="F54" s="8"/>
      <c r="J54" s="11"/>
      <c r="K54" s="11"/>
      <c r="L54" s="11"/>
      <c r="O54" s="11"/>
      <c r="P54" s="11"/>
      <c r="Q54" s="10"/>
    </row>
    <row r="55" spans="1:17" x14ac:dyDescent="0.2">
      <c r="A55" s="6"/>
      <c r="B55" s="6"/>
      <c r="F55" s="8"/>
      <c r="J55" s="11"/>
      <c r="K55" s="11"/>
      <c r="L55" s="11"/>
      <c r="O55" s="11"/>
      <c r="P55" s="11"/>
      <c r="Q55" s="10"/>
    </row>
    <row r="56" spans="1:17" x14ac:dyDescent="0.2">
      <c r="A56" s="6"/>
      <c r="B56" s="6"/>
      <c r="F56" s="8"/>
      <c r="J56" s="11"/>
      <c r="K56" s="11"/>
      <c r="L56" s="11"/>
      <c r="O56" s="11"/>
      <c r="P56" s="11"/>
      <c r="Q56" s="10"/>
    </row>
    <row r="57" spans="1:17" x14ac:dyDescent="0.2">
      <c r="A57" s="6"/>
      <c r="B57" s="6"/>
      <c r="F57" s="8"/>
      <c r="J57" s="11"/>
      <c r="K57" s="11"/>
      <c r="L57" s="11"/>
      <c r="O57" s="11"/>
      <c r="P57" s="11"/>
      <c r="Q57" s="10"/>
    </row>
    <row r="58" spans="1:17" x14ac:dyDescent="0.2">
      <c r="A58" s="6"/>
      <c r="B58" s="6"/>
      <c r="F58" s="8"/>
      <c r="J58" s="11"/>
      <c r="K58" s="11"/>
      <c r="L58" s="11"/>
      <c r="O58" s="11"/>
      <c r="P58" s="11"/>
      <c r="Q58" s="10"/>
    </row>
    <row r="59" spans="1:17" x14ac:dyDescent="0.2">
      <c r="A59" s="6"/>
      <c r="B59" s="6"/>
      <c r="F59" s="8"/>
      <c r="J59" s="11"/>
      <c r="K59" s="11"/>
      <c r="L59" s="11"/>
      <c r="O59" s="11"/>
      <c r="P59" s="11"/>
      <c r="Q59" s="10"/>
    </row>
    <row r="60" spans="1:17" x14ac:dyDescent="0.2">
      <c r="A60" s="6"/>
      <c r="B60" s="6"/>
      <c r="F60" s="8"/>
      <c r="J60" s="11"/>
      <c r="K60" s="11"/>
      <c r="L60" s="11"/>
      <c r="O60" s="11"/>
      <c r="P60" s="11"/>
      <c r="Q60" s="10"/>
    </row>
    <row r="61" spans="1:17" x14ac:dyDescent="0.2">
      <c r="A61" s="6"/>
      <c r="B61" s="6"/>
      <c r="F61" s="8"/>
      <c r="J61" s="11"/>
      <c r="K61" s="11"/>
      <c r="L61" s="11"/>
      <c r="O61" s="11"/>
      <c r="P61" s="11"/>
      <c r="Q61" s="10"/>
    </row>
    <row r="62" spans="1:17" x14ac:dyDescent="0.2">
      <c r="A62" s="6"/>
      <c r="B62" s="6"/>
      <c r="F62" s="8"/>
      <c r="J62" s="11"/>
      <c r="K62" s="11"/>
      <c r="L62" s="11"/>
      <c r="O62" s="11"/>
      <c r="P62" s="11"/>
      <c r="Q62" s="10"/>
    </row>
    <row r="63" spans="1:17" x14ac:dyDescent="0.2">
      <c r="A63" s="6"/>
      <c r="B63" s="6"/>
      <c r="F63" s="8"/>
      <c r="J63" s="11"/>
      <c r="K63" s="11"/>
      <c r="L63" s="11"/>
      <c r="O63" s="11"/>
      <c r="P63" s="11"/>
      <c r="Q63" s="10"/>
    </row>
    <row r="64" spans="1:17" x14ac:dyDescent="0.2">
      <c r="A64" s="6"/>
      <c r="B64" s="6"/>
      <c r="F64" s="8"/>
      <c r="J64" s="11"/>
      <c r="K64" s="11"/>
      <c r="L64" s="11"/>
      <c r="O64" s="11"/>
      <c r="P64" s="11"/>
      <c r="Q64" s="10"/>
    </row>
    <row r="65" spans="1:17" x14ac:dyDescent="0.2">
      <c r="A65" s="6"/>
      <c r="B65" s="6"/>
      <c r="F65" s="8"/>
      <c r="J65" s="11"/>
      <c r="K65" s="11"/>
      <c r="L65" s="11"/>
      <c r="O65" s="11"/>
      <c r="P65" s="11"/>
      <c r="Q65" s="10"/>
    </row>
    <row r="66" spans="1:17" x14ac:dyDescent="0.2">
      <c r="A66" s="6"/>
      <c r="B66" s="6"/>
      <c r="F66" s="8"/>
      <c r="J66" s="11"/>
      <c r="K66" s="11"/>
      <c r="L66" s="11"/>
      <c r="O66" s="11"/>
      <c r="P66" s="11"/>
      <c r="Q66" s="10"/>
    </row>
    <row r="67" spans="1:17" x14ac:dyDescent="0.2">
      <c r="A67" s="6"/>
      <c r="B67" s="6"/>
      <c r="F67" s="8"/>
      <c r="J67" s="11"/>
      <c r="K67" s="11"/>
      <c r="L67" s="11"/>
      <c r="O67" s="11"/>
      <c r="P67" s="11"/>
      <c r="Q67" s="10"/>
    </row>
    <row r="68" spans="1:17" x14ac:dyDescent="0.2">
      <c r="A68" s="6"/>
      <c r="B68" s="6"/>
      <c r="F68" s="8"/>
      <c r="J68" s="11"/>
      <c r="K68" s="11"/>
      <c r="L68" s="11"/>
      <c r="O68" s="11"/>
      <c r="P68" s="11"/>
      <c r="Q68" s="10"/>
    </row>
    <row r="69" spans="1:17" x14ac:dyDescent="0.2">
      <c r="A69" s="6"/>
      <c r="B69" s="6"/>
      <c r="F69" s="8"/>
      <c r="J69" s="11"/>
      <c r="K69" s="11"/>
      <c r="L69" s="11"/>
      <c r="O69" s="11"/>
      <c r="P69" s="11"/>
      <c r="Q69" s="10"/>
    </row>
    <row r="70" spans="1:17" x14ac:dyDescent="0.2">
      <c r="A70" s="6"/>
      <c r="B70" s="6"/>
      <c r="F70" s="8"/>
      <c r="J70" s="11"/>
      <c r="K70" s="11"/>
      <c r="L70" s="11"/>
      <c r="O70" s="11"/>
      <c r="P70" s="11"/>
      <c r="Q70" s="10"/>
    </row>
    <row r="71" spans="1:17" x14ac:dyDescent="0.2">
      <c r="A71" s="6"/>
      <c r="B71" s="6"/>
      <c r="F71" s="8"/>
      <c r="J71" s="11"/>
      <c r="K71" s="11"/>
      <c r="L71" s="11"/>
      <c r="O71" s="11"/>
      <c r="P71" s="11"/>
      <c r="Q71" s="10"/>
    </row>
    <row r="72" spans="1:17" x14ac:dyDescent="0.2">
      <c r="A72" s="6"/>
      <c r="B72" s="6"/>
      <c r="F72" s="8"/>
      <c r="J72" s="11"/>
      <c r="K72" s="11"/>
      <c r="L72" s="11"/>
      <c r="O72" s="11"/>
      <c r="P72" s="11"/>
      <c r="Q72" s="10"/>
    </row>
    <row r="73" spans="1:17" x14ac:dyDescent="0.2">
      <c r="A73" s="6"/>
      <c r="B73" s="6"/>
      <c r="F73" s="8"/>
      <c r="J73" s="11"/>
      <c r="K73" s="11"/>
      <c r="L73" s="11"/>
      <c r="O73" s="11"/>
      <c r="P73" s="11"/>
      <c r="Q73" s="10"/>
    </row>
    <row r="74" spans="1:17" x14ac:dyDescent="0.2">
      <c r="A74" s="6"/>
      <c r="B74" s="6"/>
      <c r="F74" s="8"/>
      <c r="J74" s="11"/>
      <c r="K74" s="11"/>
      <c r="L74" s="11"/>
      <c r="O74" s="11"/>
      <c r="P74" s="11"/>
      <c r="Q74" s="10"/>
    </row>
    <row r="75" spans="1:17" x14ac:dyDescent="0.2">
      <c r="A75" s="6"/>
      <c r="B75" s="6"/>
      <c r="F75" s="8"/>
      <c r="J75" s="11"/>
      <c r="K75" s="11"/>
      <c r="L75" s="11"/>
      <c r="O75" s="11"/>
      <c r="P75" s="11"/>
      <c r="Q75" s="10"/>
    </row>
    <row r="76" spans="1:17" x14ac:dyDescent="0.2">
      <c r="A76" s="6"/>
      <c r="B76" s="6"/>
      <c r="F76" s="8"/>
      <c r="J76" s="11"/>
      <c r="K76" s="11"/>
      <c r="L76" s="11"/>
      <c r="O76" s="11"/>
      <c r="P76" s="11"/>
      <c r="Q76" s="10"/>
    </row>
    <row r="77" spans="1:17" x14ac:dyDescent="0.2">
      <c r="A77" s="6"/>
      <c r="B77" s="6"/>
      <c r="F77" s="8"/>
      <c r="J77" s="11"/>
      <c r="K77" s="11"/>
      <c r="L77" s="11"/>
      <c r="O77" s="11"/>
      <c r="P77" s="11"/>
      <c r="Q77" s="10"/>
    </row>
    <row r="78" spans="1:17" x14ac:dyDescent="0.2">
      <c r="A78" s="6"/>
      <c r="B78" s="6"/>
      <c r="F78" s="8"/>
      <c r="J78" s="11"/>
      <c r="K78" s="11"/>
      <c r="L78" s="11"/>
      <c r="O78" s="11"/>
      <c r="P78" s="11"/>
      <c r="Q78" s="10"/>
    </row>
    <row r="79" spans="1:17" x14ac:dyDescent="0.2">
      <c r="A79" s="6"/>
      <c r="B79" s="6"/>
      <c r="F79" s="8"/>
      <c r="J79" s="11"/>
      <c r="K79" s="11"/>
      <c r="L79" s="11"/>
      <c r="O79" s="11"/>
      <c r="P79" s="11"/>
      <c r="Q79" s="10"/>
    </row>
    <row r="80" spans="1:17" x14ac:dyDescent="0.2">
      <c r="A80" s="6"/>
      <c r="B80" s="6"/>
      <c r="F80" s="8"/>
      <c r="J80" s="11"/>
      <c r="K80" s="11"/>
      <c r="L80" s="11"/>
      <c r="O80" s="11"/>
      <c r="P80" s="11"/>
      <c r="Q80" s="10"/>
    </row>
    <row r="81" spans="1:17" x14ac:dyDescent="0.2">
      <c r="A81" s="6"/>
      <c r="B81" s="6"/>
      <c r="F81" s="8"/>
      <c r="J81" s="11"/>
      <c r="K81" s="11"/>
      <c r="L81" s="11"/>
      <c r="O81" s="11"/>
      <c r="P81" s="11"/>
      <c r="Q81" s="10"/>
    </row>
    <row r="82" spans="1:17" x14ac:dyDescent="0.2">
      <c r="A82" s="6"/>
      <c r="B82" s="6"/>
      <c r="F82" s="8"/>
      <c r="J82" s="11"/>
      <c r="K82" s="11"/>
      <c r="L82" s="11"/>
      <c r="O82" s="11"/>
      <c r="P82" s="11"/>
      <c r="Q82" s="10"/>
    </row>
    <row r="83" spans="1:17" x14ac:dyDescent="0.2">
      <c r="A83" s="6"/>
      <c r="B83" s="6"/>
      <c r="F83" s="8"/>
      <c r="J83" s="11"/>
      <c r="K83" s="11"/>
      <c r="L83" s="11"/>
      <c r="O83" s="11"/>
      <c r="P83" s="11"/>
      <c r="Q83" s="10"/>
    </row>
    <row r="84" spans="1:17" x14ac:dyDescent="0.2">
      <c r="A84" s="6"/>
      <c r="B84" s="6"/>
      <c r="F84" s="8"/>
      <c r="J84" s="11"/>
      <c r="K84" s="11"/>
      <c r="L84" s="11"/>
      <c r="O84" s="11"/>
      <c r="P84" s="11"/>
      <c r="Q84" s="10"/>
    </row>
    <row r="85" spans="1:17" x14ac:dyDescent="0.2">
      <c r="A85" s="6"/>
      <c r="B85" s="6"/>
      <c r="F85" s="8"/>
      <c r="J85" s="11"/>
      <c r="K85" s="11"/>
      <c r="L85" s="11"/>
      <c r="O85" s="11"/>
      <c r="P85" s="11"/>
      <c r="Q85" s="10"/>
    </row>
    <row r="86" spans="1:17" x14ac:dyDescent="0.2">
      <c r="A86" s="6"/>
      <c r="B86" s="6"/>
      <c r="F86" s="8"/>
      <c r="J86" s="11"/>
      <c r="K86" s="11"/>
      <c r="L86" s="11"/>
      <c r="O86" s="11"/>
      <c r="P86" s="11"/>
      <c r="Q86" s="10"/>
    </row>
    <row r="87" spans="1:17" x14ac:dyDescent="0.2">
      <c r="A87" s="6"/>
      <c r="B87" s="6"/>
      <c r="F87" s="8"/>
      <c r="J87" s="11"/>
      <c r="K87" s="11"/>
      <c r="L87" s="11"/>
      <c r="O87" s="11"/>
      <c r="P87" s="11"/>
      <c r="Q87" s="10"/>
    </row>
    <row r="88" spans="1:17" x14ac:dyDescent="0.2">
      <c r="A88" s="6"/>
      <c r="B88" s="6"/>
      <c r="F88" s="8"/>
      <c r="J88" s="11"/>
      <c r="K88" s="11"/>
      <c r="L88" s="11"/>
      <c r="O88" s="11"/>
      <c r="P88" s="11"/>
      <c r="Q88" s="10"/>
    </row>
    <row r="89" spans="1:17" x14ac:dyDescent="0.2">
      <c r="A89" s="6"/>
      <c r="B89" s="6"/>
      <c r="F89" s="8"/>
      <c r="J89" s="11"/>
      <c r="K89" s="11"/>
      <c r="L89" s="11"/>
      <c r="O89" s="11"/>
      <c r="P89" s="11"/>
      <c r="Q89" s="10"/>
    </row>
    <row r="90" spans="1:17" x14ac:dyDescent="0.2">
      <c r="A90" s="6"/>
      <c r="B90" s="6"/>
      <c r="F90" s="8"/>
      <c r="J90" s="11"/>
      <c r="K90" s="11"/>
      <c r="L90" s="11"/>
      <c r="O90" s="11"/>
      <c r="P90" s="11"/>
      <c r="Q90" s="10"/>
    </row>
    <row r="91" spans="1:17" x14ac:dyDescent="0.2">
      <c r="A91" s="6"/>
      <c r="B91" s="6"/>
      <c r="F91" s="8"/>
      <c r="J91" s="11"/>
      <c r="K91" s="11"/>
      <c r="L91" s="11"/>
      <c r="O91" s="11"/>
      <c r="P91" s="11"/>
      <c r="Q91" s="10"/>
    </row>
    <row r="92" spans="1:17" x14ac:dyDescent="0.2">
      <c r="A92" s="6"/>
      <c r="B92" s="6"/>
      <c r="F92" s="8"/>
      <c r="J92" s="11"/>
      <c r="K92" s="11"/>
      <c r="L92" s="11"/>
      <c r="O92" s="11"/>
      <c r="P92" s="11"/>
      <c r="Q92" s="10"/>
    </row>
  </sheetData>
  <phoneticPr fontId="4" type="noConversion"/>
  <pageMargins left="0.75" right="0.75" top="1" bottom="1" header="0" footer="0"/>
  <pageSetup paperSize="9" scale="22" fitToHeight="2" orientation="landscape"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B1:S88"/>
  <sheetViews>
    <sheetView zoomScale="85" zoomScaleNormal="85" workbookViewId="0">
      <pane xSplit="4" ySplit="2" topLeftCell="E3" activePane="bottomRight" state="frozen"/>
      <selection pane="topRight" activeCell="E1" sqref="E1"/>
      <selection pane="bottomLeft" activeCell="A3" sqref="A3"/>
      <selection pane="bottomRight" activeCell="H21" activeCellId="1" sqref="H17 H21"/>
    </sheetView>
  </sheetViews>
  <sheetFormatPr baseColWidth="10" defaultColWidth="11.85546875" defaultRowHeight="12.75" x14ac:dyDescent="0.2"/>
  <cols>
    <col min="1" max="1" width="4.140625" style="1" customWidth="1"/>
    <col min="2" max="2" width="8.7109375" style="2" bestFit="1" customWidth="1"/>
    <col min="3" max="3" width="9" style="1" bestFit="1" customWidth="1"/>
    <col min="4" max="4" width="10.5703125" style="2" bestFit="1" customWidth="1"/>
    <col min="5" max="5" width="12.28515625" style="1" customWidth="1"/>
    <col min="6" max="9" width="12.28515625" style="12" customWidth="1"/>
    <col min="10" max="11" width="12.28515625" style="1" customWidth="1"/>
    <col min="12" max="13" width="12.28515625" style="12" customWidth="1"/>
    <col min="14" max="15" width="12.28515625" style="1" customWidth="1"/>
    <col min="16" max="16" width="4.140625" style="1" bestFit="1" customWidth="1"/>
    <col min="17" max="17" width="14.7109375" style="1" customWidth="1"/>
    <col min="18" max="18" width="19.85546875" style="1" bestFit="1" customWidth="1"/>
    <col min="19" max="19" width="5.5703125" style="1" customWidth="1"/>
    <col min="20" max="16384" width="11.85546875" style="1"/>
  </cols>
  <sheetData>
    <row r="1" spans="2:19" x14ac:dyDescent="0.2">
      <c r="P1" s="18"/>
    </row>
    <row r="2" spans="2:19" s="2" customFormat="1" ht="15" x14ac:dyDescent="0.25">
      <c r="B2" s="66" t="s">
        <v>4</v>
      </c>
      <c r="C2" s="67" t="s">
        <v>14</v>
      </c>
      <c r="D2" s="66" t="s">
        <v>0</v>
      </c>
      <c r="E2" s="66" t="s">
        <v>51</v>
      </c>
      <c r="F2" s="66" t="s">
        <v>52</v>
      </c>
      <c r="G2" s="66" t="s">
        <v>53</v>
      </c>
      <c r="H2" s="66" t="s">
        <v>56</v>
      </c>
      <c r="I2" s="66" t="s">
        <v>55</v>
      </c>
      <c r="J2" s="66" t="s">
        <v>58</v>
      </c>
      <c r="K2" s="66" t="s">
        <v>59</v>
      </c>
      <c r="L2" s="66" t="s">
        <v>54</v>
      </c>
      <c r="M2" s="66" t="s">
        <v>93</v>
      </c>
      <c r="N2" s="66" t="s">
        <v>92</v>
      </c>
      <c r="O2" s="66" t="s">
        <v>57</v>
      </c>
      <c r="P2" s="60"/>
    </row>
    <row r="3" spans="2:19" x14ac:dyDescent="0.2">
      <c r="B3" s="68" t="s">
        <v>161</v>
      </c>
      <c r="C3" s="69" t="s">
        <v>17</v>
      </c>
      <c r="D3" s="70">
        <v>41648</v>
      </c>
      <c r="E3" s="81"/>
      <c r="F3" s="84"/>
      <c r="G3" s="81"/>
      <c r="H3" s="82"/>
      <c r="I3" s="83"/>
      <c r="J3" s="81"/>
      <c r="K3" s="84" t="s">
        <v>12</v>
      </c>
      <c r="L3" s="81"/>
      <c r="M3" s="82"/>
      <c r="N3" s="85"/>
      <c r="O3" s="81"/>
      <c r="P3" s="22"/>
    </row>
    <row r="4" spans="2:19" x14ac:dyDescent="0.2">
      <c r="B4" s="71" t="s">
        <v>161</v>
      </c>
      <c r="C4" s="72" t="s">
        <v>18</v>
      </c>
      <c r="D4" s="73">
        <v>41649</v>
      </c>
      <c r="E4" s="86"/>
      <c r="F4" s="87"/>
      <c r="G4" s="88"/>
      <c r="H4" s="89"/>
      <c r="I4" s="90"/>
      <c r="J4" s="89"/>
      <c r="K4" s="87" t="s">
        <v>12</v>
      </c>
      <c r="L4" s="91"/>
      <c r="M4" s="89"/>
      <c r="N4" s="90"/>
      <c r="O4" s="88"/>
      <c r="P4" s="22"/>
    </row>
    <row r="5" spans="2:19" ht="15" x14ac:dyDescent="0.25">
      <c r="B5" s="68" t="s">
        <v>161</v>
      </c>
      <c r="C5" s="69" t="s">
        <v>20</v>
      </c>
      <c r="D5" s="70">
        <v>41650</v>
      </c>
      <c r="E5" s="92"/>
      <c r="F5" s="139"/>
      <c r="G5" s="139" t="s">
        <v>12</v>
      </c>
      <c r="H5" s="142"/>
      <c r="I5" s="143" t="s">
        <v>12</v>
      </c>
      <c r="J5" s="142"/>
      <c r="K5" s="135"/>
      <c r="L5" s="144"/>
      <c r="M5" s="142"/>
      <c r="N5" s="143"/>
      <c r="O5" s="139"/>
      <c r="P5" s="61"/>
    </row>
    <row r="6" spans="2:19" ht="15" x14ac:dyDescent="0.25">
      <c r="B6" s="74" t="s">
        <v>161</v>
      </c>
      <c r="C6" s="75" t="s">
        <v>19</v>
      </c>
      <c r="D6" s="73">
        <v>41651</v>
      </c>
      <c r="E6" s="96"/>
      <c r="F6" s="140"/>
      <c r="G6" s="140"/>
      <c r="H6" s="145"/>
      <c r="I6" s="146"/>
      <c r="J6" s="145"/>
      <c r="K6" s="136"/>
      <c r="L6" s="140"/>
      <c r="M6" s="145"/>
      <c r="N6" s="146"/>
      <c r="O6" s="140"/>
      <c r="P6" s="61"/>
    </row>
    <row r="7" spans="2:19" x14ac:dyDescent="0.2">
      <c r="B7" s="68" t="s">
        <v>161</v>
      </c>
      <c r="C7" s="69" t="s">
        <v>15</v>
      </c>
      <c r="D7" s="69">
        <v>41652</v>
      </c>
      <c r="E7" s="87" t="s">
        <v>12</v>
      </c>
      <c r="F7" s="100" t="s">
        <v>13</v>
      </c>
      <c r="G7" s="88" t="s">
        <v>12</v>
      </c>
      <c r="H7" s="82" t="s">
        <v>12</v>
      </c>
      <c r="I7" s="85" t="s">
        <v>12</v>
      </c>
      <c r="J7" s="82" t="s">
        <v>12</v>
      </c>
      <c r="K7" s="84" t="s">
        <v>12</v>
      </c>
      <c r="L7" s="81"/>
      <c r="M7" s="82"/>
      <c r="N7" s="85"/>
      <c r="O7" s="81" t="s">
        <v>12</v>
      </c>
      <c r="P7" s="22"/>
    </row>
    <row r="8" spans="2:19" x14ac:dyDescent="0.2">
      <c r="B8" s="71" t="s">
        <v>161</v>
      </c>
      <c r="C8" s="72" t="s">
        <v>16</v>
      </c>
      <c r="D8" s="72">
        <v>41653</v>
      </c>
      <c r="E8" s="87" t="s">
        <v>12</v>
      </c>
      <c r="F8" s="100" t="s">
        <v>13</v>
      </c>
      <c r="G8" s="88" t="s">
        <v>12</v>
      </c>
      <c r="H8" s="89" t="s">
        <v>12</v>
      </c>
      <c r="I8" s="90" t="s">
        <v>12</v>
      </c>
      <c r="J8" s="89" t="s">
        <v>12</v>
      </c>
      <c r="K8" s="87" t="s">
        <v>12</v>
      </c>
      <c r="L8" s="88"/>
      <c r="M8" s="89"/>
      <c r="N8" s="90"/>
      <c r="O8" s="88" t="s">
        <v>12</v>
      </c>
      <c r="P8" s="22"/>
    </row>
    <row r="9" spans="2:19" x14ac:dyDescent="0.2">
      <c r="B9" s="71" t="s">
        <v>161</v>
      </c>
      <c r="C9" s="72" t="s">
        <v>21</v>
      </c>
      <c r="D9" s="72">
        <v>41654</v>
      </c>
      <c r="E9" s="100" t="s">
        <v>13</v>
      </c>
      <c r="F9" s="102" t="s">
        <v>13</v>
      </c>
      <c r="G9" s="88" t="s">
        <v>12</v>
      </c>
      <c r="H9" s="89" t="s">
        <v>12</v>
      </c>
      <c r="I9" s="90" t="s">
        <v>12</v>
      </c>
      <c r="J9" s="89" t="s">
        <v>12</v>
      </c>
      <c r="K9" s="87" t="s">
        <v>12</v>
      </c>
      <c r="L9" s="88"/>
      <c r="M9" s="89"/>
      <c r="N9" s="90"/>
      <c r="O9" s="88" t="s">
        <v>12</v>
      </c>
      <c r="P9" s="22"/>
    </row>
    <row r="10" spans="2:19" x14ac:dyDescent="0.2">
      <c r="B10" s="71" t="s">
        <v>161</v>
      </c>
      <c r="C10" s="72" t="s">
        <v>17</v>
      </c>
      <c r="D10" s="72">
        <v>41655</v>
      </c>
      <c r="E10" s="87" t="s">
        <v>12</v>
      </c>
      <c r="F10" s="102" t="s">
        <v>13</v>
      </c>
      <c r="G10" s="102" t="s">
        <v>13</v>
      </c>
      <c r="H10" s="89" t="s">
        <v>12</v>
      </c>
      <c r="I10" s="90" t="s">
        <v>12</v>
      </c>
      <c r="J10" s="89" t="s">
        <v>12</v>
      </c>
      <c r="K10" s="87" t="s">
        <v>12</v>
      </c>
      <c r="L10" s="88"/>
      <c r="M10" s="89"/>
      <c r="N10" s="90"/>
      <c r="O10" s="88" t="s">
        <v>12</v>
      </c>
      <c r="P10" s="22"/>
    </row>
    <row r="11" spans="2:19" x14ac:dyDescent="0.2">
      <c r="B11" s="71" t="s">
        <v>161</v>
      </c>
      <c r="C11" s="72" t="s">
        <v>18</v>
      </c>
      <c r="D11" s="72">
        <v>41656</v>
      </c>
      <c r="E11" s="88" t="s">
        <v>12</v>
      </c>
      <c r="F11" s="87" t="s">
        <v>12</v>
      </c>
      <c r="G11" s="88" t="s">
        <v>12</v>
      </c>
      <c r="H11" s="87" t="s">
        <v>12</v>
      </c>
      <c r="I11" s="90" t="s">
        <v>12</v>
      </c>
      <c r="J11" s="101" t="s">
        <v>12</v>
      </c>
      <c r="K11" s="87" t="s">
        <v>12</v>
      </c>
      <c r="L11" s="90"/>
      <c r="M11" s="101"/>
      <c r="N11" s="90"/>
      <c r="O11" s="88" t="s">
        <v>12</v>
      </c>
      <c r="P11" s="22"/>
    </row>
    <row r="12" spans="2:19" ht="15" x14ac:dyDescent="0.25">
      <c r="B12" s="68" t="s">
        <v>161</v>
      </c>
      <c r="C12" s="69" t="s">
        <v>20</v>
      </c>
      <c r="D12" s="69">
        <v>41657</v>
      </c>
      <c r="E12" s="135"/>
      <c r="F12" s="135"/>
      <c r="G12" s="139"/>
      <c r="H12" s="142"/>
      <c r="I12" s="143"/>
      <c r="J12" s="142"/>
      <c r="K12" s="135"/>
      <c r="L12" s="143"/>
      <c r="M12" s="142"/>
      <c r="N12" s="143"/>
      <c r="O12" s="139"/>
      <c r="P12" s="61"/>
    </row>
    <row r="13" spans="2:19" ht="15" x14ac:dyDescent="0.25">
      <c r="B13" s="74" t="s">
        <v>161</v>
      </c>
      <c r="C13" s="75" t="s">
        <v>19</v>
      </c>
      <c r="D13" s="75">
        <v>41658</v>
      </c>
      <c r="E13" s="136"/>
      <c r="F13" s="136"/>
      <c r="G13" s="140"/>
      <c r="H13" s="145"/>
      <c r="I13" s="146"/>
      <c r="J13" s="145"/>
      <c r="K13" s="136"/>
      <c r="L13" s="146"/>
      <c r="M13" s="145"/>
      <c r="N13" s="146"/>
      <c r="O13" s="140"/>
      <c r="P13" s="61"/>
    </row>
    <row r="14" spans="2:19" x14ac:dyDescent="0.2">
      <c r="B14" s="68" t="s">
        <v>161</v>
      </c>
      <c r="C14" s="69" t="s">
        <v>15</v>
      </c>
      <c r="D14" s="69">
        <v>41659</v>
      </c>
      <c r="E14" s="88" t="s">
        <v>12</v>
      </c>
      <c r="F14" s="87" t="s">
        <v>12</v>
      </c>
      <c r="G14" s="100" t="s">
        <v>12</v>
      </c>
      <c r="H14" s="87" t="s">
        <v>12</v>
      </c>
      <c r="I14" s="90" t="s">
        <v>12</v>
      </c>
      <c r="J14" s="101" t="s">
        <v>12</v>
      </c>
      <c r="K14" s="87" t="s">
        <v>12</v>
      </c>
      <c r="L14" s="90" t="s">
        <v>12</v>
      </c>
      <c r="M14" s="101"/>
      <c r="N14" s="90"/>
      <c r="O14" s="81" t="s">
        <v>12</v>
      </c>
      <c r="P14" s="22"/>
      <c r="R14"/>
      <c r="S14"/>
    </row>
    <row r="15" spans="2:19" x14ac:dyDescent="0.2">
      <c r="B15" s="71" t="s">
        <v>161</v>
      </c>
      <c r="C15" s="72" t="s">
        <v>16</v>
      </c>
      <c r="D15" s="72">
        <v>41660</v>
      </c>
      <c r="E15" s="87" t="s">
        <v>12</v>
      </c>
      <c r="F15" s="87" t="s">
        <v>12</v>
      </c>
      <c r="G15" s="88" t="s">
        <v>13</v>
      </c>
      <c r="H15" s="87" t="s">
        <v>12</v>
      </c>
      <c r="I15" s="90" t="s">
        <v>12</v>
      </c>
      <c r="J15" s="101" t="s">
        <v>12</v>
      </c>
      <c r="K15" s="87" t="s">
        <v>12</v>
      </c>
      <c r="L15" s="90" t="s">
        <v>12</v>
      </c>
      <c r="M15" s="101"/>
      <c r="N15" s="90"/>
      <c r="O15" s="88" t="s">
        <v>12</v>
      </c>
      <c r="P15" s="22"/>
      <c r="R15"/>
      <c r="S15"/>
    </row>
    <row r="16" spans="2:19" x14ac:dyDescent="0.2">
      <c r="B16" s="71" t="s">
        <v>161</v>
      </c>
      <c r="C16" s="72" t="s">
        <v>21</v>
      </c>
      <c r="D16" s="72">
        <v>41661</v>
      </c>
      <c r="E16" s="88" t="s">
        <v>12</v>
      </c>
      <c r="F16" s="88" t="s">
        <v>12</v>
      </c>
      <c r="G16" s="88" t="s">
        <v>12</v>
      </c>
      <c r="H16" s="87" t="s">
        <v>12</v>
      </c>
      <c r="I16" s="90" t="s">
        <v>12</v>
      </c>
      <c r="J16" s="101" t="s">
        <v>12</v>
      </c>
      <c r="K16" s="87" t="s">
        <v>12</v>
      </c>
      <c r="L16" s="90" t="s">
        <v>12</v>
      </c>
      <c r="M16" s="101"/>
      <c r="N16" s="90"/>
      <c r="O16" s="88" t="s">
        <v>12</v>
      </c>
      <c r="P16" s="22"/>
      <c r="R16"/>
      <c r="S16"/>
    </row>
    <row r="17" spans="2:19" x14ac:dyDescent="0.2">
      <c r="B17" s="71" t="s">
        <v>161</v>
      </c>
      <c r="C17" s="72" t="s">
        <v>17</v>
      </c>
      <c r="D17" s="72">
        <v>41662</v>
      </c>
      <c r="E17" s="87" t="s">
        <v>12</v>
      </c>
      <c r="F17" s="87" t="s">
        <v>12</v>
      </c>
      <c r="G17" s="88" t="s">
        <v>12</v>
      </c>
      <c r="H17" s="154" t="s">
        <v>13</v>
      </c>
      <c r="I17" s="90" t="s">
        <v>12</v>
      </c>
      <c r="J17" s="89" t="s">
        <v>12</v>
      </c>
      <c r="K17" s="87" t="s">
        <v>12</v>
      </c>
      <c r="L17" s="90" t="s">
        <v>12</v>
      </c>
      <c r="M17" s="89"/>
      <c r="N17" s="90"/>
      <c r="O17" s="88" t="s">
        <v>12</v>
      </c>
      <c r="P17" s="22"/>
      <c r="R17"/>
      <c r="S17"/>
    </row>
    <row r="18" spans="2:19" x14ac:dyDescent="0.2">
      <c r="B18" s="71" t="s">
        <v>161</v>
      </c>
      <c r="C18" s="72" t="s">
        <v>18</v>
      </c>
      <c r="D18" s="72">
        <v>41663</v>
      </c>
      <c r="E18" s="87" t="s">
        <v>12</v>
      </c>
      <c r="F18" s="87"/>
      <c r="G18" s="88" t="s">
        <v>12</v>
      </c>
      <c r="H18" s="87" t="s">
        <v>12</v>
      </c>
      <c r="I18" s="90"/>
      <c r="J18" s="101"/>
      <c r="K18" s="87"/>
      <c r="L18" s="90" t="s">
        <v>12</v>
      </c>
      <c r="M18" s="101"/>
      <c r="N18" s="90"/>
      <c r="O18" s="88" t="s">
        <v>12</v>
      </c>
      <c r="P18" s="22"/>
    </row>
    <row r="19" spans="2:19" ht="15" x14ac:dyDescent="0.25">
      <c r="B19" s="76" t="s">
        <v>161</v>
      </c>
      <c r="C19" s="77" t="s">
        <v>20</v>
      </c>
      <c r="D19" s="77">
        <v>41664</v>
      </c>
      <c r="E19" s="137"/>
      <c r="F19" s="137"/>
      <c r="G19" s="153" t="s">
        <v>13</v>
      </c>
      <c r="H19" s="148"/>
      <c r="I19" s="149"/>
      <c r="J19" s="148"/>
      <c r="K19" s="137"/>
      <c r="L19" s="149"/>
      <c r="M19" s="148"/>
      <c r="N19" s="149"/>
      <c r="O19" s="147"/>
      <c r="P19" s="61"/>
    </row>
    <row r="20" spans="2:19" ht="15" x14ac:dyDescent="0.25">
      <c r="B20" s="78" t="s">
        <v>161</v>
      </c>
      <c r="C20" s="79" t="s">
        <v>19</v>
      </c>
      <c r="D20" s="79">
        <v>41665</v>
      </c>
      <c r="E20" s="138"/>
      <c r="F20" s="138"/>
      <c r="G20" s="150"/>
      <c r="H20" s="151"/>
      <c r="I20" s="152"/>
      <c r="J20" s="151"/>
      <c r="K20" s="138"/>
      <c r="L20" s="152"/>
      <c r="M20" s="151"/>
      <c r="N20" s="152"/>
      <c r="O20" s="150"/>
      <c r="P20" s="61"/>
    </row>
    <row r="21" spans="2:19" x14ac:dyDescent="0.2">
      <c r="B21" s="71" t="s">
        <v>161</v>
      </c>
      <c r="C21" s="72" t="s">
        <v>15</v>
      </c>
      <c r="D21" s="72">
        <v>41666</v>
      </c>
      <c r="E21" s="88" t="s">
        <v>12</v>
      </c>
      <c r="F21" s="88" t="s">
        <v>12</v>
      </c>
      <c r="G21" s="88" t="s">
        <v>12</v>
      </c>
      <c r="H21" s="100" t="s">
        <v>13</v>
      </c>
      <c r="I21" s="90"/>
      <c r="J21" s="101"/>
      <c r="K21" s="87"/>
      <c r="L21" s="90"/>
      <c r="M21" s="101"/>
      <c r="N21" s="90"/>
      <c r="O21" s="88" t="s">
        <v>12</v>
      </c>
      <c r="P21" s="22"/>
    </row>
    <row r="22" spans="2:19" x14ac:dyDescent="0.2">
      <c r="B22" s="71" t="s">
        <v>161</v>
      </c>
      <c r="C22" s="72" t="s">
        <v>16</v>
      </c>
      <c r="D22" s="72">
        <v>41667</v>
      </c>
      <c r="E22" s="88" t="s">
        <v>12</v>
      </c>
      <c r="F22" s="102" t="s">
        <v>13</v>
      </c>
      <c r="G22" s="88" t="s">
        <v>12</v>
      </c>
      <c r="H22" s="87"/>
      <c r="I22" s="90"/>
      <c r="J22" s="101"/>
      <c r="K22" s="87"/>
      <c r="L22" s="90"/>
      <c r="M22" s="101"/>
      <c r="N22" s="90"/>
      <c r="O22" s="88"/>
      <c r="P22" s="62"/>
    </row>
    <row r="23" spans="2:19" x14ac:dyDescent="0.2">
      <c r="B23" s="71" t="s">
        <v>161</v>
      </c>
      <c r="C23" s="72" t="s">
        <v>21</v>
      </c>
      <c r="D23" s="72">
        <v>41668</v>
      </c>
      <c r="E23" s="88" t="s">
        <v>12</v>
      </c>
      <c r="F23" s="88" t="s">
        <v>12</v>
      </c>
      <c r="G23" s="88" t="s">
        <v>12</v>
      </c>
      <c r="H23" s="89"/>
      <c r="I23" s="90"/>
      <c r="J23" s="101"/>
      <c r="K23" s="87"/>
      <c r="L23" s="88"/>
      <c r="M23" s="89"/>
      <c r="N23" s="90"/>
      <c r="O23" s="88"/>
      <c r="P23" s="22"/>
    </row>
    <row r="24" spans="2:19" x14ac:dyDescent="0.2">
      <c r="B24" s="71" t="s">
        <v>161</v>
      </c>
      <c r="C24" s="72" t="s">
        <v>17</v>
      </c>
      <c r="D24" s="72">
        <v>41669</v>
      </c>
      <c r="E24" s="102" t="s">
        <v>13</v>
      </c>
      <c r="F24" s="88" t="s">
        <v>12</v>
      </c>
      <c r="G24" s="88" t="s">
        <v>12</v>
      </c>
      <c r="H24" s="89"/>
      <c r="I24" s="90"/>
      <c r="J24" s="89"/>
      <c r="K24" s="87"/>
      <c r="L24" s="88"/>
      <c r="M24" s="89"/>
      <c r="N24" s="90"/>
      <c r="O24" s="88"/>
      <c r="P24" s="22"/>
    </row>
    <row r="25" spans="2:19" x14ac:dyDescent="0.2">
      <c r="B25" s="71" t="s">
        <v>161</v>
      </c>
      <c r="C25" s="72" t="s">
        <v>18</v>
      </c>
      <c r="D25" s="72">
        <v>41670</v>
      </c>
      <c r="E25" s="88" t="s">
        <v>12</v>
      </c>
      <c r="F25" s="88" t="s">
        <v>12</v>
      </c>
      <c r="G25" s="88" t="s">
        <v>12</v>
      </c>
      <c r="H25" s="89"/>
      <c r="I25" s="90"/>
      <c r="J25" s="89"/>
      <c r="K25" s="87"/>
      <c r="L25" s="88"/>
      <c r="M25" s="89"/>
      <c r="N25" s="90"/>
      <c r="O25" s="88"/>
      <c r="P25" s="22"/>
    </row>
    <row r="26" spans="2:19" ht="15" x14ac:dyDescent="0.25">
      <c r="B26" s="68" t="s">
        <v>161</v>
      </c>
      <c r="C26" s="69" t="s">
        <v>20</v>
      </c>
      <c r="D26" s="69">
        <v>41671</v>
      </c>
      <c r="E26" s="92"/>
      <c r="F26" s="103"/>
      <c r="G26" s="93"/>
      <c r="H26" s="94"/>
      <c r="I26" s="95"/>
      <c r="J26" s="94"/>
      <c r="K26" s="92"/>
      <c r="L26" s="93"/>
      <c r="M26" s="94"/>
      <c r="N26" s="95"/>
      <c r="O26" s="93"/>
      <c r="P26" s="61"/>
    </row>
    <row r="27" spans="2:19" ht="15" x14ac:dyDescent="0.25">
      <c r="B27" s="74" t="s">
        <v>161</v>
      </c>
      <c r="C27" s="75" t="s">
        <v>19</v>
      </c>
      <c r="D27" s="75">
        <v>41672</v>
      </c>
      <c r="E27" s="96"/>
      <c r="F27" s="96"/>
      <c r="G27" s="97"/>
      <c r="H27" s="98"/>
      <c r="I27" s="99"/>
      <c r="J27" s="98"/>
      <c r="K27" s="96"/>
      <c r="L27" s="97"/>
      <c r="M27" s="98"/>
      <c r="N27" s="99"/>
      <c r="O27" s="97"/>
      <c r="P27" s="61"/>
    </row>
    <row r="28" spans="2:19" x14ac:dyDescent="0.2">
      <c r="B28" s="68" t="s">
        <v>161</v>
      </c>
      <c r="C28" s="69" t="s">
        <v>15</v>
      </c>
      <c r="D28" s="69">
        <v>41673</v>
      </c>
      <c r="E28" s="84"/>
      <c r="F28" s="84"/>
      <c r="G28" s="81"/>
      <c r="H28" s="82"/>
      <c r="I28" s="85"/>
      <c r="J28" s="82"/>
      <c r="K28" s="84"/>
      <c r="L28" s="88"/>
      <c r="M28" s="89"/>
      <c r="N28" s="90"/>
      <c r="O28" s="88"/>
      <c r="P28" s="22"/>
    </row>
    <row r="29" spans="2:19" x14ac:dyDescent="0.2">
      <c r="B29" s="71" t="s">
        <v>161</v>
      </c>
      <c r="C29" s="72" t="s">
        <v>16</v>
      </c>
      <c r="D29" s="72">
        <v>41674</v>
      </c>
      <c r="E29" s="87"/>
      <c r="F29" s="87"/>
      <c r="G29" s="88"/>
      <c r="H29" s="89"/>
      <c r="I29" s="90"/>
      <c r="J29" s="89"/>
      <c r="K29" s="87"/>
      <c r="L29" s="88"/>
      <c r="M29" s="89"/>
      <c r="N29" s="90"/>
      <c r="O29" s="88"/>
      <c r="P29" s="22"/>
    </row>
    <row r="30" spans="2:19" x14ac:dyDescent="0.2">
      <c r="B30" s="71" t="s">
        <v>161</v>
      </c>
      <c r="C30" s="72" t="s">
        <v>21</v>
      </c>
      <c r="D30" s="72">
        <v>41675</v>
      </c>
      <c r="E30" s="87"/>
      <c r="F30" s="87"/>
      <c r="G30" s="88"/>
      <c r="H30" s="89"/>
      <c r="I30" s="90"/>
      <c r="J30" s="89"/>
      <c r="K30" s="87"/>
      <c r="L30" s="88"/>
      <c r="M30" s="89"/>
      <c r="N30" s="90"/>
      <c r="O30" s="88"/>
      <c r="P30" s="22"/>
    </row>
    <row r="31" spans="2:19" x14ac:dyDescent="0.2">
      <c r="B31" s="71" t="s">
        <v>161</v>
      </c>
      <c r="C31" s="72" t="s">
        <v>17</v>
      </c>
      <c r="D31" s="72">
        <v>41676</v>
      </c>
      <c r="E31" s="87"/>
      <c r="F31" s="87"/>
      <c r="G31" s="88"/>
      <c r="H31" s="89"/>
      <c r="I31" s="90"/>
      <c r="J31" s="89"/>
      <c r="K31" s="87"/>
      <c r="L31" s="88"/>
      <c r="M31" s="89"/>
      <c r="N31" s="90"/>
      <c r="O31" s="88"/>
      <c r="P31" s="22"/>
    </row>
    <row r="32" spans="2:19" x14ac:dyDescent="0.2">
      <c r="B32" s="71" t="s">
        <v>161</v>
      </c>
      <c r="C32" s="72" t="s">
        <v>18</v>
      </c>
      <c r="D32" s="72">
        <v>41677</v>
      </c>
      <c r="E32" s="87"/>
      <c r="F32" s="87"/>
      <c r="G32" s="88"/>
      <c r="H32" s="89"/>
      <c r="I32" s="90"/>
      <c r="J32" s="89"/>
      <c r="K32" s="87"/>
      <c r="L32" s="88"/>
      <c r="M32" s="89"/>
      <c r="N32" s="90"/>
      <c r="O32" s="88"/>
      <c r="P32" s="22"/>
    </row>
    <row r="33" spans="2:16" ht="15" x14ac:dyDescent="0.25">
      <c r="B33" s="68" t="s">
        <v>161</v>
      </c>
      <c r="C33" s="69" t="s">
        <v>61</v>
      </c>
      <c r="D33" s="69">
        <v>41678</v>
      </c>
      <c r="E33" s="92"/>
      <c r="F33" s="92"/>
      <c r="G33" s="93"/>
      <c r="H33" s="94"/>
      <c r="I33" s="95"/>
      <c r="J33" s="94"/>
      <c r="K33" s="92"/>
      <c r="L33" s="93"/>
      <c r="M33" s="94"/>
      <c r="N33" s="95"/>
      <c r="O33" s="93"/>
      <c r="P33" s="61"/>
    </row>
    <row r="34" spans="2:16" ht="15" x14ac:dyDescent="0.25">
      <c r="B34" s="74" t="s">
        <v>161</v>
      </c>
      <c r="C34" s="75" t="s">
        <v>19</v>
      </c>
      <c r="D34" s="75">
        <v>41679</v>
      </c>
      <c r="E34" s="96"/>
      <c r="F34" s="96"/>
      <c r="G34" s="97"/>
      <c r="H34" s="98"/>
      <c r="I34" s="99"/>
      <c r="J34" s="98"/>
      <c r="K34" s="96"/>
      <c r="L34" s="97"/>
      <c r="M34" s="98"/>
      <c r="N34" s="99"/>
      <c r="O34" s="97"/>
      <c r="P34" s="61"/>
    </row>
    <row r="35" spans="2:16" x14ac:dyDescent="0.2">
      <c r="B35" s="68" t="s">
        <v>161</v>
      </c>
      <c r="C35" s="69" t="s">
        <v>15</v>
      </c>
      <c r="D35" s="69">
        <v>41680</v>
      </c>
      <c r="E35" s="84"/>
      <c r="F35" s="84"/>
      <c r="G35" s="81"/>
      <c r="H35" s="82"/>
      <c r="I35" s="85"/>
      <c r="J35" s="82"/>
      <c r="K35" s="84"/>
      <c r="L35" s="88"/>
      <c r="M35" s="89"/>
      <c r="N35" s="85"/>
      <c r="O35" s="88"/>
      <c r="P35" s="22"/>
    </row>
    <row r="36" spans="2:16" x14ac:dyDescent="0.2">
      <c r="B36" s="71" t="s">
        <v>161</v>
      </c>
      <c r="C36" s="72" t="s">
        <v>16</v>
      </c>
      <c r="D36" s="72">
        <v>41681</v>
      </c>
      <c r="E36" s="87"/>
      <c r="F36" s="87"/>
      <c r="G36" s="88"/>
      <c r="H36" s="89"/>
      <c r="I36" s="90"/>
      <c r="J36" s="89"/>
      <c r="K36" s="87"/>
      <c r="L36" s="88"/>
      <c r="M36" s="89"/>
      <c r="N36" s="90"/>
      <c r="O36" s="88"/>
      <c r="P36" s="22"/>
    </row>
    <row r="37" spans="2:16" x14ac:dyDescent="0.2">
      <c r="B37" s="71" t="s">
        <v>161</v>
      </c>
      <c r="C37" s="72" t="s">
        <v>62</v>
      </c>
      <c r="D37" s="72">
        <v>41682</v>
      </c>
      <c r="E37" s="87"/>
      <c r="F37" s="87"/>
      <c r="G37" s="88"/>
      <c r="H37" s="89"/>
      <c r="I37" s="90"/>
      <c r="J37" s="89"/>
      <c r="K37" s="87"/>
      <c r="L37" s="88"/>
      <c r="M37" s="89"/>
      <c r="N37" s="90"/>
      <c r="O37" s="102"/>
      <c r="P37" s="22"/>
    </row>
    <row r="38" spans="2:16" x14ac:dyDescent="0.2">
      <c r="B38" s="71" t="s">
        <v>161</v>
      </c>
      <c r="C38" s="72" t="s">
        <v>17</v>
      </c>
      <c r="D38" s="72">
        <v>41683</v>
      </c>
      <c r="E38" s="87"/>
      <c r="F38" s="87"/>
      <c r="G38" s="88"/>
      <c r="H38" s="89"/>
      <c r="I38" s="90"/>
      <c r="J38" s="89"/>
      <c r="K38" s="87"/>
      <c r="L38" s="88"/>
      <c r="M38" s="89"/>
      <c r="N38" s="90"/>
      <c r="O38" s="88"/>
      <c r="P38" s="22"/>
    </row>
    <row r="39" spans="2:16" x14ac:dyDescent="0.2">
      <c r="B39" s="71" t="s">
        <v>161</v>
      </c>
      <c r="C39" s="72" t="s">
        <v>18</v>
      </c>
      <c r="D39" s="72">
        <v>41684</v>
      </c>
      <c r="E39" s="87"/>
      <c r="F39" s="87"/>
      <c r="G39" s="88"/>
      <c r="H39" s="89"/>
      <c r="I39" s="90"/>
      <c r="J39" s="89"/>
      <c r="K39" s="87"/>
      <c r="L39" s="88"/>
      <c r="M39" s="89"/>
      <c r="N39" s="90"/>
      <c r="O39" s="88"/>
      <c r="P39" s="22"/>
    </row>
    <row r="40" spans="2:16" ht="15" x14ac:dyDescent="0.25">
      <c r="B40" s="68" t="s">
        <v>161</v>
      </c>
      <c r="C40" s="69" t="s">
        <v>61</v>
      </c>
      <c r="D40" s="69">
        <v>41685</v>
      </c>
      <c r="E40" s="104"/>
      <c r="F40" s="104"/>
      <c r="G40" s="105"/>
      <c r="H40" s="106"/>
      <c r="I40" s="107"/>
      <c r="J40" s="106"/>
      <c r="K40" s="104"/>
      <c r="L40" s="105"/>
      <c r="M40" s="106"/>
      <c r="N40" s="107"/>
      <c r="O40" s="105"/>
      <c r="P40" s="63"/>
    </row>
    <row r="41" spans="2:16" ht="15" x14ac:dyDescent="0.25">
      <c r="B41" s="74" t="s">
        <v>161</v>
      </c>
      <c r="C41" s="75" t="s">
        <v>19</v>
      </c>
      <c r="D41" s="75">
        <v>41686</v>
      </c>
      <c r="E41" s="108"/>
      <c r="F41" s="108"/>
      <c r="G41" s="109"/>
      <c r="H41" s="110"/>
      <c r="I41" s="111"/>
      <c r="J41" s="110"/>
      <c r="K41" s="108"/>
      <c r="L41" s="109"/>
      <c r="M41" s="110"/>
      <c r="N41" s="111"/>
      <c r="O41" s="109"/>
      <c r="P41" s="63"/>
    </row>
    <row r="42" spans="2:16" x14ac:dyDescent="0.2">
      <c r="B42" s="68" t="s">
        <v>161</v>
      </c>
      <c r="C42" s="69" t="s">
        <v>15</v>
      </c>
      <c r="D42" s="69">
        <v>41687</v>
      </c>
      <c r="E42" s="112"/>
      <c r="F42" s="112"/>
      <c r="G42" s="113"/>
      <c r="H42" s="114"/>
      <c r="I42" s="115"/>
      <c r="J42" s="114"/>
      <c r="K42" s="112"/>
      <c r="L42" s="116"/>
      <c r="M42" s="117"/>
      <c r="N42" s="115"/>
      <c r="O42" s="102"/>
      <c r="P42" s="22"/>
    </row>
    <row r="43" spans="2:16" x14ac:dyDescent="0.2">
      <c r="B43" s="71" t="s">
        <v>161</v>
      </c>
      <c r="C43" s="72" t="s">
        <v>16</v>
      </c>
      <c r="D43" s="72">
        <v>41688</v>
      </c>
      <c r="E43" s="118"/>
      <c r="F43" s="118"/>
      <c r="G43" s="116"/>
      <c r="H43" s="117"/>
      <c r="I43" s="119"/>
      <c r="J43" s="117"/>
      <c r="K43" s="118"/>
      <c r="L43" s="116"/>
      <c r="M43" s="117"/>
      <c r="N43" s="119"/>
      <c r="O43" s="88"/>
      <c r="P43" s="22"/>
    </row>
    <row r="44" spans="2:16" x14ac:dyDescent="0.2">
      <c r="B44" s="71" t="s">
        <v>161</v>
      </c>
      <c r="C44" s="72" t="s">
        <v>62</v>
      </c>
      <c r="D44" s="72">
        <v>41689</v>
      </c>
      <c r="E44" s="118"/>
      <c r="F44" s="118"/>
      <c r="G44" s="116"/>
      <c r="H44" s="117"/>
      <c r="I44" s="119"/>
      <c r="J44" s="117"/>
      <c r="K44" s="118"/>
      <c r="L44" s="116"/>
      <c r="M44" s="117"/>
      <c r="N44" s="119"/>
      <c r="O44" s="102"/>
      <c r="P44" s="22"/>
    </row>
    <row r="45" spans="2:16" x14ac:dyDescent="0.2">
      <c r="B45" s="71" t="s">
        <v>161</v>
      </c>
      <c r="C45" s="72" t="s">
        <v>17</v>
      </c>
      <c r="D45" s="72">
        <v>41690</v>
      </c>
      <c r="E45" s="118"/>
      <c r="F45" s="118"/>
      <c r="G45" s="116"/>
      <c r="H45" s="117"/>
      <c r="I45" s="119"/>
      <c r="J45" s="117"/>
      <c r="K45" s="118"/>
      <c r="L45" s="116"/>
      <c r="M45" s="117"/>
      <c r="N45" s="119"/>
      <c r="O45" s="88"/>
      <c r="P45" s="22"/>
    </row>
    <row r="46" spans="2:16" x14ac:dyDescent="0.2">
      <c r="B46" s="78" t="s">
        <v>161</v>
      </c>
      <c r="C46" s="80" t="s">
        <v>18</v>
      </c>
      <c r="D46" s="80">
        <v>41691</v>
      </c>
      <c r="E46" s="120"/>
      <c r="F46" s="120"/>
      <c r="G46" s="121"/>
      <c r="H46" s="122"/>
      <c r="I46" s="123"/>
      <c r="J46" s="122"/>
      <c r="K46" s="120"/>
      <c r="L46" s="124"/>
      <c r="M46" s="122"/>
      <c r="N46" s="123"/>
      <c r="O46" s="88"/>
      <c r="P46" s="22"/>
    </row>
    <row r="47" spans="2:16" ht="15" x14ac:dyDescent="0.25">
      <c r="B47" s="68" t="s">
        <v>161</v>
      </c>
      <c r="C47" s="69" t="s">
        <v>61</v>
      </c>
      <c r="D47" s="69">
        <v>41692</v>
      </c>
      <c r="E47" s="104"/>
      <c r="F47" s="104"/>
      <c r="G47" s="105"/>
      <c r="H47" s="106"/>
      <c r="I47" s="107"/>
      <c r="J47" s="106"/>
      <c r="K47" s="104"/>
      <c r="L47" s="105"/>
      <c r="M47" s="106"/>
      <c r="N47" s="107"/>
      <c r="O47" s="105"/>
      <c r="P47" s="63"/>
    </row>
    <row r="48" spans="2:16" ht="15" x14ac:dyDescent="0.25">
      <c r="B48" s="74" t="s">
        <v>161</v>
      </c>
      <c r="C48" s="75" t="s">
        <v>19</v>
      </c>
      <c r="D48" s="75">
        <v>41693</v>
      </c>
      <c r="E48" s="108"/>
      <c r="F48" s="108"/>
      <c r="G48" s="109"/>
      <c r="H48" s="110"/>
      <c r="I48" s="111"/>
      <c r="J48" s="110"/>
      <c r="K48" s="108"/>
      <c r="L48" s="109"/>
      <c r="M48" s="110"/>
      <c r="N48" s="111"/>
      <c r="O48" s="109"/>
      <c r="P48" s="63"/>
    </row>
    <row r="49" spans="2:18" x14ac:dyDescent="0.2">
      <c r="B49" s="68" t="s">
        <v>161</v>
      </c>
      <c r="C49" s="69" t="s">
        <v>15</v>
      </c>
      <c r="D49" s="69">
        <v>41694</v>
      </c>
      <c r="E49" s="112"/>
      <c r="F49" s="112"/>
      <c r="G49" s="113"/>
      <c r="H49" s="114"/>
      <c r="I49" s="115"/>
      <c r="J49" s="114"/>
      <c r="K49" s="112"/>
      <c r="L49" s="116"/>
      <c r="M49" s="117"/>
      <c r="N49" s="115"/>
      <c r="O49" s="88"/>
      <c r="P49" s="22"/>
    </row>
    <row r="50" spans="2:18" x14ac:dyDescent="0.2">
      <c r="B50" s="71" t="s">
        <v>161</v>
      </c>
      <c r="C50" s="72" t="s">
        <v>16</v>
      </c>
      <c r="D50" s="72">
        <v>41695</v>
      </c>
      <c r="E50" s="118"/>
      <c r="F50" s="118"/>
      <c r="G50" s="116"/>
      <c r="H50" s="117"/>
      <c r="I50" s="119"/>
      <c r="J50" s="117"/>
      <c r="K50" s="118"/>
      <c r="L50" s="116"/>
      <c r="M50" s="117"/>
      <c r="N50" s="119"/>
      <c r="O50" s="88"/>
      <c r="P50" s="22"/>
    </row>
    <row r="51" spans="2:18" x14ac:dyDescent="0.2">
      <c r="B51" s="71" t="s">
        <v>161</v>
      </c>
      <c r="C51" s="72" t="s">
        <v>62</v>
      </c>
      <c r="D51" s="72">
        <v>41696</v>
      </c>
      <c r="E51" s="118"/>
      <c r="F51" s="118"/>
      <c r="G51" s="116"/>
      <c r="H51" s="117"/>
      <c r="I51" s="119"/>
      <c r="J51" s="117"/>
      <c r="K51" s="118"/>
      <c r="L51" s="116"/>
      <c r="M51" s="117"/>
      <c r="N51" s="119"/>
      <c r="O51" s="88"/>
      <c r="P51" s="22"/>
    </row>
    <row r="52" spans="2:18" x14ac:dyDescent="0.2">
      <c r="B52" s="71" t="s">
        <v>161</v>
      </c>
      <c r="C52" s="72" t="s">
        <v>17</v>
      </c>
      <c r="D52" s="72">
        <v>41697</v>
      </c>
      <c r="E52" s="118"/>
      <c r="F52" s="118"/>
      <c r="G52" s="116"/>
      <c r="H52" s="117"/>
      <c r="I52" s="119"/>
      <c r="J52" s="117"/>
      <c r="K52" s="118"/>
      <c r="L52" s="116"/>
      <c r="M52" s="117"/>
      <c r="N52" s="119"/>
      <c r="O52" s="88"/>
      <c r="P52" s="22"/>
    </row>
    <row r="53" spans="2:18" x14ac:dyDescent="0.2">
      <c r="B53" s="78" t="s">
        <v>161</v>
      </c>
      <c r="C53" s="80" t="s">
        <v>18</v>
      </c>
      <c r="D53" s="80">
        <v>41698</v>
      </c>
      <c r="E53" s="120"/>
      <c r="F53" s="120"/>
      <c r="G53" s="121"/>
      <c r="H53" s="122"/>
      <c r="I53" s="123"/>
      <c r="J53" s="122"/>
      <c r="K53" s="120"/>
      <c r="L53" s="124"/>
      <c r="M53" s="122"/>
      <c r="N53" s="123"/>
      <c r="O53" s="121"/>
      <c r="P53" s="22"/>
    </row>
    <row r="54" spans="2:18" ht="15" x14ac:dyDescent="0.25">
      <c r="B54" s="68" t="s">
        <v>161</v>
      </c>
      <c r="C54" s="69" t="s">
        <v>61</v>
      </c>
      <c r="D54" s="69">
        <v>41699</v>
      </c>
      <c r="E54" s="104"/>
      <c r="F54" s="104"/>
      <c r="G54" s="105"/>
      <c r="H54" s="106"/>
      <c r="I54" s="107"/>
      <c r="J54" s="106"/>
      <c r="K54" s="104"/>
      <c r="L54" s="105"/>
      <c r="M54" s="106"/>
      <c r="N54" s="107"/>
      <c r="O54" s="105"/>
      <c r="P54" s="63"/>
    </row>
    <row r="55" spans="2:18" ht="15" x14ac:dyDescent="0.25">
      <c r="B55" s="74" t="s">
        <v>161</v>
      </c>
      <c r="C55" s="75" t="s">
        <v>19</v>
      </c>
      <c r="D55" s="75">
        <v>41700</v>
      </c>
      <c r="E55" s="108"/>
      <c r="F55" s="108"/>
      <c r="G55" s="109"/>
      <c r="H55" s="110"/>
      <c r="I55" s="111"/>
      <c r="J55" s="110"/>
      <c r="K55" s="108"/>
      <c r="L55" s="109"/>
      <c r="M55" s="110"/>
      <c r="N55" s="111"/>
      <c r="O55" s="109"/>
      <c r="P55" s="63"/>
    </row>
    <row r="56" spans="2:18" x14ac:dyDescent="0.2">
      <c r="B56" s="68" t="s">
        <v>161</v>
      </c>
      <c r="C56" s="69" t="s">
        <v>15</v>
      </c>
      <c r="D56" s="69">
        <v>41701</v>
      </c>
      <c r="E56" s="112"/>
      <c r="F56" s="112"/>
      <c r="G56" s="113"/>
      <c r="H56" s="114"/>
      <c r="I56" s="115"/>
      <c r="J56" s="114"/>
      <c r="K56" s="112"/>
      <c r="L56" s="116"/>
      <c r="M56" s="117"/>
      <c r="N56" s="115"/>
      <c r="O56" s="88"/>
      <c r="P56" s="22"/>
    </row>
    <row r="57" spans="2:18" x14ac:dyDescent="0.2">
      <c r="B57" s="71" t="s">
        <v>161</v>
      </c>
      <c r="C57" s="72" t="s">
        <v>16</v>
      </c>
      <c r="D57" s="72">
        <v>41702</v>
      </c>
      <c r="E57" s="118"/>
      <c r="F57" s="118"/>
      <c r="G57" s="116"/>
      <c r="H57" s="117"/>
      <c r="I57" s="119"/>
      <c r="J57" s="117"/>
      <c r="K57" s="118"/>
      <c r="L57" s="116"/>
      <c r="M57" s="117"/>
      <c r="N57" s="119"/>
      <c r="O57" s="88"/>
      <c r="P57" s="22"/>
    </row>
    <row r="58" spans="2:18" x14ac:dyDescent="0.2">
      <c r="B58" s="71" t="s">
        <v>161</v>
      </c>
      <c r="C58" s="72" t="s">
        <v>62</v>
      </c>
      <c r="D58" s="72">
        <v>41703</v>
      </c>
      <c r="E58" s="118"/>
      <c r="F58" s="118"/>
      <c r="G58" s="116"/>
      <c r="H58" s="117"/>
      <c r="I58" s="119"/>
      <c r="J58" s="117"/>
      <c r="K58" s="118"/>
      <c r="L58" s="116"/>
      <c r="M58" s="117"/>
      <c r="N58" s="119"/>
      <c r="O58" s="102"/>
      <c r="P58" s="22"/>
    </row>
    <row r="59" spans="2:18" x14ac:dyDescent="0.2">
      <c r="B59" s="71" t="s">
        <v>161</v>
      </c>
      <c r="C59" s="72" t="s">
        <v>17</v>
      </c>
      <c r="D59" s="72">
        <v>41704</v>
      </c>
      <c r="E59" s="118"/>
      <c r="F59" s="118"/>
      <c r="G59" s="116"/>
      <c r="H59" s="117"/>
      <c r="I59" s="119"/>
      <c r="J59" s="117"/>
      <c r="K59" s="118"/>
      <c r="L59" s="116"/>
      <c r="M59" s="117"/>
      <c r="N59" s="119"/>
      <c r="O59" s="88"/>
      <c r="P59" s="22"/>
    </row>
    <row r="60" spans="2:18" x14ac:dyDescent="0.2">
      <c r="B60" s="78" t="s">
        <v>161</v>
      </c>
      <c r="C60" s="80" t="s">
        <v>18</v>
      </c>
      <c r="D60" s="80">
        <v>41705</v>
      </c>
      <c r="E60" s="120"/>
      <c r="F60" s="120"/>
      <c r="G60" s="121"/>
      <c r="H60" s="122"/>
      <c r="I60" s="123"/>
      <c r="J60" s="122"/>
      <c r="K60" s="120"/>
      <c r="L60" s="124"/>
      <c r="M60" s="122"/>
      <c r="N60" s="123"/>
      <c r="O60" s="121"/>
      <c r="P60" s="22"/>
    </row>
    <row r="61" spans="2:18" s="18" customFormat="1" x14ac:dyDescent="0.2">
      <c r="B61" s="129"/>
      <c r="C61" s="130"/>
      <c r="D61" s="130"/>
      <c r="E61" s="131"/>
      <c r="F61" s="131"/>
      <c r="G61" s="132"/>
      <c r="H61" s="133"/>
      <c r="I61" s="133"/>
      <c r="J61" s="133"/>
      <c r="K61" s="131"/>
      <c r="L61" s="134"/>
      <c r="M61" s="133"/>
      <c r="N61" s="133"/>
      <c r="O61" s="132"/>
      <c r="P61" s="22"/>
    </row>
    <row r="62" spans="2:18" s="18" customFormat="1" ht="15" x14ac:dyDescent="0.25">
      <c r="B62" s="21"/>
      <c r="C62" s="20"/>
      <c r="D62" s="20"/>
      <c r="E62" s="66" t="str">
        <f>E$2</f>
        <v>PERU</v>
      </c>
      <c r="F62" s="66" t="str">
        <f t="shared" ref="F62:O62" si="0">F$2</f>
        <v>COLOMBIA</v>
      </c>
      <c r="G62" s="66" t="str">
        <f t="shared" si="0"/>
        <v>ECUADOR</v>
      </c>
      <c r="H62" s="66" t="str">
        <f t="shared" si="0"/>
        <v>CHILE</v>
      </c>
      <c r="I62" s="66" t="str">
        <f t="shared" si="0"/>
        <v>COSTA RICA</v>
      </c>
      <c r="J62" s="66" t="str">
        <f t="shared" si="0"/>
        <v>GUATEMALA</v>
      </c>
      <c r="K62" s="66" t="str">
        <f t="shared" si="0"/>
        <v>SALVADOR</v>
      </c>
      <c r="L62" s="66" t="str">
        <f t="shared" si="0"/>
        <v>PANAMA</v>
      </c>
      <c r="M62" s="66" t="str">
        <f t="shared" si="0"/>
        <v>DOMINICANA</v>
      </c>
      <c r="N62" s="66" t="str">
        <f t="shared" si="0"/>
        <v>PUERTO RICO</v>
      </c>
      <c r="O62" s="66" t="str">
        <f t="shared" si="0"/>
        <v>VENEZUELA</v>
      </c>
      <c r="P62" s="22"/>
    </row>
    <row r="63" spans="2:18" ht="15.75" thickBot="1" x14ac:dyDescent="0.3">
      <c r="B63" s="163" t="s">
        <v>72</v>
      </c>
      <c r="C63" s="163"/>
      <c r="D63" s="164"/>
      <c r="E63" s="28">
        <f>COUNTIF(E3:E60,"&lt;&gt;")</f>
        <v>15</v>
      </c>
      <c r="F63" s="28">
        <f t="shared" ref="F63:O63" si="1">COUNTIF(F3:F60,"&lt;&gt;")</f>
        <v>14</v>
      </c>
      <c r="G63" s="28">
        <f t="shared" si="1"/>
        <v>17</v>
      </c>
      <c r="H63" s="28">
        <f t="shared" si="1"/>
        <v>11</v>
      </c>
      <c r="I63" s="28">
        <f t="shared" si="1"/>
        <v>10</v>
      </c>
      <c r="J63" s="28">
        <f t="shared" si="1"/>
        <v>9</v>
      </c>
      <c r="K63" s="28">
        <f t="shared" si="1"/>
        <v>11</v>
      </c>
      <c r="L63" s="28">
        <f t="shared" si="1"/>
        <v>5</v>
      </c>
      <c r="M63" s="28">
        <f t="shared" si="1"/>
        <v>0</v>
      </c>
      <c r="N63" s="28">
        <f t="shared" si="1"/>
        <v>0</v>
      </c>
      <c r="O63" s="28">
        <f t="shared" si="1"/>
        <v>11</v>
      </c>
      <c r="P63" s="125">
        <f>SUM(E63:O63)</f>
        <v>103</v>
      </c>
    </row>
    <row r="64" spans="2:18" ht="15.75" thickTop="1" x14ac:dyDescent="0.25">
      <c r="B64" s="167" t="s">
        <v>12</v>
      </c>
      <c r="C64" s="167"/>
      <c r="D64" s="168"/>
      <c r="E64" s="29">
        <f>COUNTIF(E3:E60,$B$64)</f>
        <v>13</v>
      </c>
      <c r="F64" s="29">
        <f t="shared" ref="F64:O64" si="2">COUNTIF(F3:F60,$B$64)</f>
        <v>9</v>
      </c>
      <c r="G64" s="29">
        <f t="shared" si="2"/>
        <v>14</v>
      </c>
      <c r="H64" s="29">
        <f t="shared" si="2"/>
        <v>9</v>
      </c>
      <c r="I64" s="29">
        <f t="shared" si="2"/>
        <v>10</v>
      </c>
      <c r="J64" s="29">
        <f t="shared" si="2"/>
        <v>9</v>
      </c>
      <c r="K64" s="29">
        <f t="shared" si="2"/>
        <v>11</v>
      </c>
      <c r="L64" s="29">
        <f t="shared" si="2"/>
        <v>5</v>
      </c>
      <c r="M64" s="29">
        <f t="shared" si="2"/>
        <v>0</v>
      </c>
      <c r="N64" s="29">
        <f t="shared" si="2"/>
        <v>0</v>
      </c>
      <c r="O64" s="29">
        <f t="shared" si="2"/>
        <v>11</v>
      </c>
      <c r="P64" s="126">
        <f>SUM(E64:O64)</f>
        <v>91</v>
      </c>
      <c r="Q64" s="13" t="s">
        <v>12</v>
      </c>
      <c r="R64" s="65" t="s">
        <v>94</v>
      </c>
    </row>
    <row r="65" spans="2:18" ht="15" x14ac:dyDescent="0.25">
      <c r="B65" s="169" t="s">
        <v>13</v>
      </c>
      <c r="C65" s="169"/>
      <c r="D65" s="170"/>
      <c r="E65" s="30">
        <f>COUNTIF(E3:E60,$B$65)</f>
        <v>2</v>
      </c>
      <c r="F65" s="30">
        <f t="shared" ref="F65:O65" si="3">COUNTIF(F3:F60,$B$65)</f>
        <v>5</v>
      </c>
      <c r="G65" s="30">
        <f t="shared" si="3"/>
        <v>3</v>
      </c>
      <c r="H65" s="30">
        <f t="shared" si="3"/>
        <v>2</v>
      </c>
      <c r="I65" s="30">
        <f t="shared" si="3"/>
        <v>0</v>
      </c>
      <c r="J65" s="30">
        <f t="shared" si="3"/>
        <v>0</v>
      </c>
      <c r="K65" s="30">
        <f t="shared" si="3"/>
        <v>0</v>
      </c>
      <c r="L65" s="30">
        <f t="shared" si="3"/>
        <v>0</v>
      </c>
      <c r="M65" s="30">
        <f t="shared" si="3"/>
        <v>0</v>
      </c>
      <c r="N65" s="30">
        <f t="shared" si="3"/>
        <v>0</v>
      </c>
      <c r="O65" s="30">
        <f t="shared" si="3"/>
        <v>0</v>
      </c>
      <c r="P65" s="127">
        <f>SUM(E65:O65)</f>
        <v>12</v>
      </c>
      <c r="Q65" s="14" t="s">
        <v>13</v>
      </c>
      <c r="R65" s="65" t="s">
        <v>95</v>
      </c>
    </row>
    <row r="66" spans="2:18" ht="15" x14ac:dyDescent="0.25">
      <c r="B66" s="171" t="s">
        <v>32</v>
      </c>
      <c r="C66" s="171"/>
      <c r="D66" s="172"/>
      <c r="E66" s="30">
        <f>COUNTIF(E4:E60,$B$66)</f>
        <v>0</v>
      </c>
      <c r="F66" s="30">
        <f t="shared" ref="F66:O66" si="4">COUNTIF(F4:F60,$B$66)</f>
        <v>0</v>
      </c>
      <c r="G66" s="30">
        <f t="shared" si="4"/>
        <v>0</v>
      </c>
      <c r="H66" s="30">
        <f t="shared" si="4"/>
        <v>0</v>
      </c>
      <c r="I66" s="30">
        <f t="shared" si="4"/>
        <v>0</v>
      </c>
      <c r="J66" s="30">
        <f t="shared" si="4"/>
        <v>0</v>
      </c>
      <c r="K66" s="30">
        <f t="shared" si="4"/>
        <v>0</v>
      </c>
      <c r="L66" s="30">
        <f t="shared" si="4"/>
        <v>0</v>
      </c>
      <c r="M66" s="30">
        <f t="shared" si="4"/>
        <v>0</v>
      </c>
      <c r="N66" s="30">
        <f t="shared" si="4"/>
        <v>0</v>
      </c>
      <c r="O66" s="30">
        <f t="shared" si="4"/>
        <v>0</v>
      </c>
      <c r="P66" s="127">
        <f>SUM(E66:O66)</f>
        <v>0</v>
      </c>
      <c r="Q66" s="15" t="s">
        <v>32</v>
      </c>
      <c r="R66" s="65" t="s">
        <v>96</v>
      </c>
    </row>
    <row r="67" spans="2:18" ht="15" x14ac:dyDescent="0.25">
      <c r="B67" s="173" t="s">
        <v>33</v>
      </c>
      <c r="C67" s="173"/>
      <c r="D67" s="174"/>
      <c r="E67" s="31">
        <f>COUNTIF(E5:E60,$B$67)</f>
        <v>0</v>
      </c>
      <c r="F67" s="31">
        <f t="shared" ref="F67:O67" si="5">COUNTIF(F5:F60,$B$67)</f>
        <v>0</v>
      </c>
      <c r="G67" s="31">
        <f t="shared" si="5"/>
        <v>0</v>
      </c>
      <c r="H67" s="31">
        <f t="shared" si="5"/>
        <v>0</v>
      </c>
      <c r="I67" s="31">
        <f t="shared" si="5"/>
        <v>0</v>
      </c>
      <c r="J67" s="31">
        <f t="shared" si="5"/>
        <v>0</v>
      </c>
      <c r="K67" s="31">
        <f t="shared" si="5"/>
        <v>0</v>
      </c>
      <c r="L67" s="31">
        <f t="shared" si="5"/>
        <v>0</v>
      </c>
      <c r="M67" s="31">
        <f t="shared" si="5"/>
        <v>0</v>
      </c>
      <c r="N67" s="31">
        <f t="shared" si="5"/>
        <v>0</v>
      </c>
      <c r="O67" s="31">
        <f t="shared" si="5"/>
        <v>0</v>
      </c>
      <c r="P67" s="127">
        <f>SUM(E67:O67)</f>
        <v>0</v>
      </c>
      <c r="Q67" s="15" t="s">
        <v>33</v>
      </c>
      <c r="R67" s="65" t="s">
        <v>97</v>
      </c>
    </row>
    <row r="68" spans="2:18" s="18" customFormat="1" ht="15" x14ac:dyDescent="0.25">
      <c r="B68" s="21"/>
      <c r="C68" s="20"/>
      <c r="D68" s="20"/>
      <c r="E68" s="22"/>
      <c r="F68" s="22"/>
      <c r="G68" s="22"/>
      <c r="H68" s="22"/>
      <c r="I68" s="22"/>
      <c r="J68" s="22"/>
      <c r="K68" s="22"/>
      <c r="L68" s="22"/>
      <c r="M68" s="22"/>
      <c r="N68" s="22"/>
      <c r="O68" s="22"/>
      <c r="P68" s="22"/>
    </row>
    <row r="69" spans="2:18" ht="15.75" thickBot="1" x14ac:dyDescent="0.3">
      <c r="B69" s="165" t="s">
        <v>73</v>
      </c>
      <c r="C69" s="165"/>
      <c r="D69" s="166"/>
      <c r="E69" s="32">
        <f>COUNTIF(INC!$B$2:$B$50,#REF!)</f>
        <v>0</v>
      </c>
      <c r="F69" s="32">
        <f>COUNTIF(INC!$B$2:$B$50,F$2)</f>
        <v>5</v>
      </c>
      <c r="G69" s="32">
        <f>COUNTIF(INC!$B$2:$B$50,G$2)</f>
        <v>4</v>
      </c>
      <c r="H69" s="32">
        <f>COUNTIF(INC!$B$2:$B$50,H$2)</f>
        <v>2</v>
      </c>
      <c r="I69" s="32">
        <f>COUNTIF(INC!$B$2:$B$50,I$2)</f>
        <v>0</v>
      </c>
      <c r="J69" s="32">
        <f>COUNTIF(INC!$B$2:$B$50,J$2)</f>
        <v>0</v>
      </c>
      <c r="K69" s="32">
        <f>COUNTIF(INC!$B$2:$B$50,K$2)</f>
        <v>0</v>
      </c>
      <c r="L69" s="32">
        <f>COUNTIF(INC!$B$2:$B$50,L$2)</f>
        <v>0</v>
      </c>
      <c r="M69" s="32">
        <f>COUNTIF(INC!$B$2:$B$50,M$2)</f>
        <v>0</v>
      </c>
      <c r="N69" s="32">
        <f>COUNTIF(INC!$B$2:$B$50,N$2)</f>
        <v>0</v>
      </c>
      <c r="O69" s="32">
        <f>COUNTIF(INC!$B$2:$B$50,O$2)</f>
        <v>0</v>
      </c>
      <c r="P69" s="27">
        <f>SUM(E69:O69)</f>
        <v>11</v>
      </c>
    </row>
    <row r="70" spans="2:18" ht="13.5" thickTop="1" x14ac:dyDescent="0.2">
      <c r="B70" s="159" t="s">
        <v>67</v>
      </c>
      <c r="C70" s="159"/>
      <c r="D70" s="160"/>
      <c r="E70" s="25">
        <f>COUNTIFS(INC!$B$2:$B$50,E$2,INC!$C$2:$C$50,$B70)</f>
        <v>2</v>
      </c>
      <c r="F70" s="25">
        <f>COUNTIFS(INC!$B$2:$B$50,F$2,INC!$C$2:$C$50,$B70)</f>
        <v>5</v>
      </c>
      <c r="G70" s="25">
        <f>COUNTIFS(INC!$B$2:$B$50,G$2,INC!$C$2:$C$50,$B70)</f>
        <v>3</v>
      </c>
      <c r="H70" s="25">
        <f>COUNTIFS(INC!$B$2:$B$50,H$2,INC!$C$2:$C$50,$B70)</f>
        <v>2</v>
      </c>
      <c r="I70" s="25">
        <f>COUNTIFS(INC!$B$2:$B$50,I$2,INC!$C$2:$C$50,$B70)</f>
        <v>0</v>
      </c>
      <c r="J70" s="25">
        <f>COUNTIFS(INC!$B$2:$B$50,J$2,INC!$C$2:$C$50,$B70)</f>
        <v>0</v>
      </c>
      <c r="K70" s="25">
        <f>COUNTIFS(INC!$B$2:$B$50,K$2,INC!$C$2:$C$50,$B70)</f>
        <v>0</v>
      </c>
      <c r="L70" s="25">
        <f>COUNTIFS(INC!$B$2:$B$50,L$2,INC!$C$2:$C$50,$B70)</f>
        <v>0</v>
      </c>
      <c r="M70" s="25">
        <f>COUNTIFS(INC!$B$2:$B$50,M$2,INC!$C$2:$C$50,$B70)</f>
        <v>0</v>
      </c>
      <c r="N70" s="25">
        <f>COUNTIFS(INC!$B$2:$B$50,N$2,INC!$C$2:$C$50,$B70)</f>
        <v>0</v>
      </c>
      <c r="O70" s="25">
        <f>COUNTIFS(INC!$B$2:$B$50,O$2,INC!$C$2:$C$50,$B70)</f>
        <v>0</v>
      </c>
      <c r="P70" s="23">
        <f>SUM(E70:O70)</f>
        <v>12</v>
      </c>
    </row>
    <row r="71" spans="2:18" x14ac:dyDescent="0.2">
      <c r="B71" s="155" t="s">
        <v>69</v>
      </c>
      <c r="C71" s="155"/>
      <c r="D71" s="156"/>
      <c r="E71" s="25">
        <f>COUNTIFS(INC!$B$2:$B$50,E$2,INC!$C$2:$C$50,$B71)</f>
        <v>0</v>
      </c>
      <c r="F71" s="25">
        <f>COUNTIFS(INC!$B$2:$B$50,F$2,INC!$C$2:$C$50,$B71)</f>
        <v>0</v>
      </c>
      <c r="G71" s="25">
        <f>COUNTIFS(INC!$B$2:$B$50,G$2,INC!$C$2:$C$50,$B71)</f>
        <v>0</v>
      </c>
      <c r="H71" s="25">
        <f>COUNTIFS(INC!$B$2:$B$50,H$2,INC!$C$2:$C$50,$B71)</f>
        <v>0</v>
      </c>
      <c r="I71" s="25">
        <f>COUNTIFS(INC!$B$2:$B$50,I$2,INC!$C$2:$C$50,$B71)</f>
        <v>0</v>
      </c>
      <c r="J71" s="25">
        <f>COUNTIFS(INC!$B$2:$B$50,J$2,INC!$C$2:$C$50,$B71)</f>
        <v>0</v>
      </c>
      <c r="K71" s="25">
        <f>COUNTIFS(INC!$B$2:$B$50,K$2,INC!$C$2:$C$50,$B71)</f>
        <v>0</v>
      </c>
      <c r="L71" s="25">
        <f>COUNTIFS(INC!$B$2:$B$50,L$2,INC!$C$2:$C$50,$B71)</f>
        <v>0</v>
      </c>
      <c r="M71" s="25">
        <f>COUNTIFS(INC!$B$2:$B$50,M$2,INC!$C$2:$C$50,$B71)</f>
        <v>0</v>
      </c>
      <c r="N71" s="25">
        <f>COUNTIFS(INC!$B$2:$B$50,N$2,INC!$C$2:$C$50,$B71)</f>
        <v>0</v>
      </c>
      <c r="O71" s="25">
        <f>COUNTIFS(INC!$B$2:$B$50,O$2,INC!$C$2:$C$50,$B71)</f>
        <v>0</v>
      </c>
      <c r="P71" s="23">
        <f>SUM(E71:O71)</f>
        <v>0</v>
      </c>
    </row>
    <row r="72" spans="2:18" x14ac:dyDescent="0.2">
      <c r="B72" s="157" t="s">
        <v>64</v>
      </c>
      <c r="C72" s="157"/>
      <c r="D72" s="158"/>
      <c r="E72" s="26">
        <f>COUNTIFS(INC!$B$2:$B$50,E$2,INC!$C$2:$C$50,$B72)</f>
        <v>0</v>
      </c>
      <c r="F72" s="26">
        <f>COUNTIFS(INC!$B$2:$B$50,F$2,INC!$C$2:$C$50,$B72)</f>
        <v>0</v>
      </c>
      <c r="G72" s="26">
        <f>COUNTIFS(INC!$B$2:$B$50,G$2,INC!$C$2:$C$50,$B72)</f>
        <v>1</v>
      </c>
      <c r="H72" s="26">
        <f>COUNTIFS(INC!$B$2:$B$50,H$2,INC!$C$2:$C$50,$B72)</f>
        <v>0</v>
      </c>
      <c r="I72" s="26">
        <f>COUNTIFS(INC!$B$2:$B$50,I$2,INC!$C$2:$C$50,$B72)</f>
        <v>0</v>
      </c>
      <c r="J72" s="26">
        <f>COUNTIFS(INC!$B$2:$B$50,J$2,INC!$C$2:$C$50,$B72)</f>
        <v>0</v>
      </c>
      <c r="K72" s="26">
        <f>COUNTIFS(INC!$B$2:$B$50,K$2,INC!$C$2:$C$50,$B72)</f>
        <v>0</v>
      </c>
      <c r="L72" s="26">
        <f>COUNTIFS(INC!$B$2:$B$50,L$2,INC!$C$2:$C$50,$B72)</f>
        <v>0</v>
      </c>
      <c r="M72" s="26">
        <f>COUNTIFS(INC!$B$2:$B$50,M$2,INC!$C$2:$C$50,$B72)</f>
        <v>0</v>
      </c>
      <c r="N72" s="26">
        <f>COUNTIFS(INC!$B$2:$B$50,N$2,INC!$C$2:$C$50,$B72)</f>
        <v>0</v>
      </c>
      <c r="O72" s="26">
        <f>COUNTIFS(INC!$B$2:$B$50,O$2,INC!$C$2:$C$50,$B72)</f>
        <v>0</v>
      </c>
      <c r="P72" s="24">
        <f>SUM(E72:O72)</f>
        <v>1</v>
      </c>
    </row>
    <row r="74" spans="2:18" ht="15.75" thickBot="1" x14ac:dyDescent="0.3">
      <c r="B74" s="161" t="s">
        <v>74</v>
      </c>
      <c r="C74" s="161"/>
      <c r="D74" s="162"/>
      <c r="E74" s="32">
        <f>SUM(E75:E77)</f>
        <v>6</v>
      </c>
      <c r="F74" s="32">
        <f t="shared" ref="F74:P74" si="6">SUM(F75:F77)</f>
        <v>11</v>
      </c>
      <c r="G74" s="32">
        <f t="shared" si="6"/>
        <v>8.5</v>
      </c>
      <c r="H74" s="32">
        <f>SUM(H75:H77)</f>
        <v>4.5</v>
      </c>
      <c r="I74" s="32">
        <f t="shared" si="6"/>
        <v>0</v>
      </c>
      <c r="J74" s="32">
        <f>SUM(J75:J77)</f>
        <v>0</v>
      </c>
      <c r="K74" s="32">
        <f>SUM(K75:K77)</f>
        <v>0</v>
      </c>
      <c r="L74" s="32">
        <f>SUM(L75:L77)</f>
        <v>0</v>
      </c>
      <c r="M74" s="32">
        <f t="shared" si="6"/>
        <v>0</v>
      </c>
      <c r="N74" s="32">
        <f>SUM(N75:N77)</f>
        <v>0</v>
      </c>
      <c r="O74" s="32">
        <f t="shared" si="6"/>
        <v>0</v>
      </c>
      <c r="P74" s="32">
        <f t="shared" si="6"/>
        <v>30</v>
      </c>
    </row>
    <row r="75" spans="2:18" ht="13.5" thickTop="1" x14ac:dyDescent="0.2">
      <c r="B75" s="159" t="s">
        <v>67</v>
      </c>
      <c r="C75" s="159"/>
      <c r="D75" s="160"/>
      <c r="E75" s="25">
        <f>SUMIFS(INC!$J$2:$J$50,INC!$B$2:$B$50,E$2,INC!$C$2:$C$50,$B75)</f>
        <v>6</v>
      </c>
      <c r="F75" s="25">
        <f>SUMIFS(INC!$J$2:$J$50,INC!$B$2:$B$50,F$2,INC!$C$2:$C$50,$B75)</f>
        <v>11</v>
      </c>
      <c r="G75" s="25">
        <f>SUMIFS(INC!$J$2:$J$50,INC!$B$2:$B$50,G$2,INC!$C$2:$C$50,$B75)</f>
        <v>5.5</v>
      </c>
      <c r="H75" s="25">
        <f>SUMIFS(INC!$J$2:$J$50,INC!$B$2:$B$50,H$2,INC!$C$2:$C$50,$B75)</f>
        <v>4.5</v>
      </c>
      <c r="I75" s="25">
        <f>SUMIFS(INC!$J$2:$J$50,INC!$B$2:$B$50,I$2,INC!$C$2:$C$50,$B75)</f>
        <v>0</v>
      </c>
      <c r="J75" s="25">
        <f>SUMIFS(INC!$J$2:$J$50,INC!$B$2:$B$50,J$2,INC!$C$2:$C$50,$B75)</f>
        <v>0</v>
      </c>
      <c r="K75" s="25">
        <f>SUMIFS(INC!$J$2:$J$50,INC!$B$2:$B$50,K$2,INC!$C$2:$C$50,$B75)</f>
        <v>0</v>
      </c>
      <c r="L75" s="25">
        <f>SUMIFS(INC!$J$2:$J$50,INC!$B$2:$B$50,L$2,INC!$C$2:$C$50,$B75)</f>
        <v>0</v>
      </c>
      <c r="M75" s="25">
        <f>SUMIFS(INC!$J$2:$J$50,INC!$B$2:$B$50,M$2,INC!$C$2:$C$50,$B75)</f>
        <v>0</v>
      </c>
      <c r="N75" s="25">
        <f>SUMIFS(INC!$J$2:$J$50,INC!$B$2:$B$50,N$2,INC!$C$2:$C$50,$B75)</f>
        <v>0</v>
      </c>
      <c r="O75" s="25">
        <f>SUMIFS(INC!$J$2:$J$50,INC!$B$2:$B$50,O$2,INC!$C$2:$C$50,$B75)</f>
        <v>0</v>
      </c>
      <c r="P75" s="23">
        <f>SUM(E75:O75)</f>
        <v>27</v>
      </c>
    </row>
    <row r="76" spans="2:18" x14ac:dyDescent="0.2">
      <c r="B76" s="155" t="s">
        <v>69</v>
      </c>
      <c r="C76" s="155"/>
      <c r="D76" s="156"/>
      <c r="E76" s="25">
        <f>SUMIFS(INC!$J$2:$J$50,INC!$B$2:$B$50,E$2,INC!$C$2:$C$50,$B76)</f>
        <v>0</v>
      </c>
      <c r="F76" s="25">
        <f>SUMIFS(INC!$J$2:$J$50,INC!$B$2:$B$50,F$2,INC!$C$2:$C$50,$B76)</f>
        <v>0</v>
      </c>
      <c r="G76" s="25">
        <f>SUMIFS(INC!$J$2:$J$50,INC!$B$2:$B$50,G$2,INC!$C$2:$C$50,$B76)</f>
        <v>0</v>
      </c>
      <c r="H76" s="25">
        <f>SUMIFS(INC!$J$2:$J$50,INC!$B$2:$B$50,H$2,INC!$C$2:$C$50,$B76)</f>
        <v>0</v>
      </c>
      <c r="I76" s="25">
        <f>SUMIFS(INC!$J$2:$J$50,INC!$B$2:$B$50,I$2,INC!$C$2:$C$50,$B76)</f>
        <v>0</v>
      </c>
      <c r="J76" s="25">
        <f>SUMIFS(INC!$J$2:$J$50,INC!$B$2:$B$50,J$2,INC!$C$2:$C$50,$B76)</f>
        <v>0</v>
      </c>
      <c r="K76" s="25">
        <f>SUMIFS(INC!$J$2:$J$50,INC!$B$2:$B$50,K$2,INC!$C$2:$C$50,$B76)</f>
        <v>0</v>
      </c>
      <c r="L76" s="25">
        <f>SUMIFS(INC!$J$2:$J$50,INC!$B$2:$B$50,L$2,INC!$C$2:$C$50,$B76)</f>
        <v>0</v>
      </c>
      <c r="M76" s="25">
        <f>SUMIFS(INC!$J$2:$J$50,INC!$B$2:$B$50,M$2,INC!$C$2:$C$50,$B76)</f>
        <v>0</v>
      </c>
      <c r="N76" s="25">
        <f>SUMIFS(INC!$J$2:$J$50,INC!$B$2:$B$50,N$2,INC!$C$2:$C$50,$B76)</f>
        <v>0</v>
      </c>
      <c r="O76" s="25">
        <f>SUMIFS(INC!$J$2:$J$50,INC!$B$2:$B$50,O$2,INC!$C$2:$C$50,$B76)</f>
        <v>0</v>
      </c>
      <c r="P76" s="23">
        <f>SUM(E76:O76)</f>
        <v>0</v>
      </c>
    </row>
    <row r="77" spans="2:18" x14ac:dyDescent="0.2">
      <c r="B77" s="157" t="s">
        <v>64</v>
      </c>
      <c r="C77" s="157"/>
      <c r="D77" s="158"/>
      <c r="E77" s="26">
        <f>SUMIFS(INC!$J$2:$J$50,INC!$B$2:$B$50,E$2,INC!$C$2:$C$50,$B77)</f>
        <v>0</v>
      </c>
      <c r="F77" s="26">
        <f>SUMIFS(INC!$J$2:$J$50,INC!$B$2:$B$50,F$2,INC!$C$2:$C$50,$B77)</f>
        <v>0</v>
      </c>
      <c r="G77" s="26">
        <f>SUMIFS(INC!$J$2:$J$50,INC!$B$2:$B$50,G$2,INC!$C$2:$C$50,$B77)</f>
        <v>3</v>
      </c>
      <c r="H77" s="26">
        <f>SUMIFS(INC!$J$2:$J$50,INC!$B$2:$B$50,H$2,INC!$C$2:$C$50,$B77)</f>
        <v>0</v>
      </c>
      <c r="I77" s="26">
        <f>SUMIFS(INC!$J$2:$J$50,INC!$B$2:$B$50,I$2,INC!$C$2:$C$50,$B77)</f>
        <v>0</v>
      </c>
      <c r="J77" s="26">
        <f>SUMIFS(INC!$J$2:$J$50,INC!$B$2:$B$50,J$2,INC!$C$2:$C$50,$B77)</f>
        <v>0</v>
      </c>
      <c r="K77" s="26">
        <f>SUMIFS(INC!$J$2:$J$50,INC!$B$2:$B$50,K$2,INC!$C$2:$C$50,$B77)</f>
        <v>0</v>
      </c>
      <c r="L77" s="26">
        <f>SUMIFS(INC!$J$2:$J$50,INC!$B$2:$B$50,L$2,INC!$C$2:$C$50,$B77)</f>
        <v>0</v>
      </c>
      <c r="M77" s="26">
        <f>SUMIFS(INC!$J$2:$J$50,INC!$B$2:$B$50,M$2,INC!$C$2:$C$50,$B77)</f>
        <v>0</v>
      </c>
      <c r="N77" s="26">
        <f>SUMIFS(INC!$J$2:$J$50,INC!$B$2:$B$50,N$2,INC!$C$2:$C$50,$B77)</f>
        <v>0</v>
      </c>
      <c r="O77" s="26">
        <f>SUMIFS(INC!$J$2:$J$50,INC!$B$2:$B$50,O$2,INC!$C$2:$C$50,$B77)</f>
        <v>0</v>
      </c>
      <c r="P77" s="24">
        <f>SUM(E77:O77)</f>
        <v>3</v>
      </c>
    </row>
    <row r="78" spans="2:18" x14ac:dyDescent="0.2">
      <c r="G78" s="1"/>
      <c r="H78" s="1"/>
      <c r="I78" s="1"/>
      <c r="L78" s="1"/>
      <c r="M78" s="1"/>
    </row>
    <row r="79" spans="2:18" x14ac:dyDescent="0.2">
      <c r="G79" s="1"/>
      <c r="H79" s="1"/>
      <c r="I79" s="1"/>
      <c r="L79" s="1"/>
      <c r="M79" s="1"/>
    </row>
    <row r="80" spans="2:18" x14ac:dyDescent="0.2">
      <c r="G80" s="1"/>
      <c r="H80" s="1"/>
      <c r="I80" s="1"/>
      <c r="L80" s="1"/>
      <c r="M80" s="1"/>
    </row>
    <row r="81" spans="5:16" x14ac:dyDescent="0.2">
      <c r="G81" s="1"/>
      <c r="H81" s="1"/>
      <c r="I81" s="1"/>
      <c r="L81" s="1"/>
      <c r="M81" s="1"/>
    </row>
    <row r="82" spans="5:16" x14ac:dyDescent="0.2">
      <c r="G82" s="1"/>
      <c r="H82" s="1"/>
      <c r="I82" s="1"/>
      <c r="L82" s="1"/>
      <c r="M82" s="1"/>
    </row>
    <row r="83" spans="5:16" x14ac:dyDescent="0.2">
      <c r="E83" s="64"/>
      <c r="F83" s="64"/>
      <c r="G83" s="64"/>
      <c r="H83" s="64"/>
      <c r="I83" s="64"/>
      <c r="J83" s="64"/>
      <c r="K83" s="64"/>
      <c r="L83" s="64"/>
      <c r="M83" s="64"/>
      <c r="N83" s="64"/>
      <c r="O83" s="64"/>
      <c r="P83" s="64"/>
    </row>
    <row r="84" spans="5:16" x14ac:dyDescent="0.2">
      <c r="E84" s="64"/>
      <c r="F84" s="64"/>
      <c r="G84" s="64"/>
      <c r="H84" s="64"/>
      <c r="I84" s="64"/>
      <c r="J84" s="64"/>
      <c r="K84" s="64"/>
      <c r="L84" s="64"/>
      <c r="M84" s="64"/>
      <c r="N84" s="64"/>
      <c r="O84" s="64"/>
      <c r="P84" s="64"/>
    </row>
    <row r="85" spans="5:16" x14ac:dyDescent="0.2">
      <c r="E85" s="65"/>
      <c r="F85" s="65"/>
      <c r="G85" s="65"/>
      <c r="H85" s="65"/>
      <c r="I85" s="65"/>
      <c r="J85" s="65"/>
      <c r="K85" s="65"/>
      <c r="L85" s="65"/>
      <c r="M85" s="65"/>
      <c r="N85" s="65"/>
      <c r="O85" s="65"/>
      <c r="P85" s="65"/>
    </row>
    <row r="86" spans="5:16" x14ac:dyDescent="0.2">
      <c r="E86" s="65"/>
      <c r="F86" s="65"/>
      <c r="G86" s="65"/>
      <c r="H86" s="65"/>
      <c r="I86" s="65"/>
      <c r="J86" s="65"/>
      <c r="K86" s="65"/>
      <c r="L86" s="65"/>
      <c r="M86" s="65"/>
      <c r="N86" s="65"/>
      <c r="O86" s="65"/>
      <c r="P86" s="65"/>
    </row>
    <row r="87" spans="5:16" x14ac:dyDescent="0.2">
      <c r="G87" s="1"/>
      <c r="H87" s="1"/>
      <c r="I87" s="1"/>
      <c r="L87" s="1"/>
      <c r="M87" s="1"/>
    </row>
    <row r="88" spans="5:16" x14ac:dyDescent="0.2">
      <c r="G88" s="1"/>
      <c r="H88" s="1"/>
      <c r="I88" s="1"/>
      <c r="L88" s="1"/>
      <c r="M88" s="1"/>
    </row>
  </sheetData>
  <mergeCells count="13">
    <mergeCell ref="B70:D70"/>
    <mergeCell ref="B63:D63"/>
    <mergeCell ref="B69:D69"/>
    <mergeCell ref="B64:D64"/>
    <mergeCell ref="B65:D65"/>
    <mergeCell ref="B66:D66"/>
    <mergeCell ref="B67:D67"/>
    <mergeCell ref="B76:D76"/>
    <mergeCell ref="B77:D77"/>
    <mergeCell ref="B75:D75"/>
    <mergeCell ref="B71:D71"/>
    <mergeCell ref="B72:D72"/>
    <mergeCell ref="B74:D74"/>
  </mergeCells>
  <pageMargins left="0.70866141732283472" right="0.70866141732283472" top="0.74803149606299213" bottom="0.74803149606299213" header="0.31496062992125984" footer="0.31496062992125984"/>
  <pageSetup paperSize="9" scale="34"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4"/>
  <sheetViews>
    <sheetView topLeftCell="B20" workbookViewId="0">
      <selection activeCell="D22" sqref="D22"/>
    </sheetView>
  </sheetViews>
  <sheetFormatPr baseColWidth="10" defaultRowHeight="12.75" x14ac:dyDescent="0.2"/>
  <cols>
    <col min="1" max="1" width="4.140625" customWidth="1"/>
    <col min="2" max="3" width="9.140625" bestFit="1" customWidth="1"/>
    <col min="4" max="4" width="11.140625" bestFit="1" customWidth="1"/>
    <col min="5" max="12" width="11.140625" customWidth="1"/>
    <col min="13" max="16" width="14.140625" customWidth="1"/>
  </cols>
  <sheetData>
    <row r="2" spans="2:16" ht="15" x14ac:dyDescent="0.25">
      <c r="D2" s="180" t="s">
        <v>77</v>
      </c>
      <c r="E2" s="180"/>
      <c r="F2" s="180"/>
      <c r="G2" s="180"/>
      <c r="H2" s="180"/>
      <c r="I2" s="180"/>
      <c r="J2" s="180"/>
      <c r="K2" s="180"/>
      <c r="L2" s="180"/>
      <c r="M2" s="180"/>
      <c r="N2" s="180"/>
      <c r="O2" s="180"/>
      <c r="P2" s="180"/>
    </row>
    <row r="3" spans="2:16" ht="15" x14ac:dyDescent="0.25">
      <c r="D3" s="33"/>
      <c r="E3" s="175" t="s">
        <v>78</v>
      </c>
      <c r="F3" s="177"/>
      <c r="G3" s="176"/>
      <c r="H3" s="178" t="s">
        <v>26</v>
      </c>
      <c r="I3" s="178"/>
      <c r="J3" s="179"/>
      <c r="K3" s="175" t="s">
        <v>76</v>
      </c>
      <c r="L3" s="176"/>
      <c r="M3" s="175" t="s">
        <v>22</v>
      </c>
      <c r="N3" s="177"/>
      <c r="O3" s="177"/>
      <c r="P3" s="176"/>
    </row>
    <row r="4" spans="2:16" ht="15" x14ac:dyDescent="0.25">
      <c r="D4" s="36" t="s">
        <v>10</v>
      </c>
      <c r="E4" s="46" t="s">
        <v>80</v>
      </c>
      <c r="F4" s="34" t="s">
        <v>79</v>
      </c>
      <c r="G4" s="47" t="s">
        <v>28</v>
      </c>
      <c r="H4" s="46" t="s">
        <v>80</v>
      </c>
      <c r="I4" s="34" t="s">
        <v>79</v>
      </c>
      <c r="J4" s="46" t="s">
        <v>28</v>
      </c>
      <c r="K4" s="46" t="s">
        <v>80</v>
      </c>
      <c r="L4" s="34" t="s">
        <v>79</v>
      </c>
      <c r="M4" s="34" t="s">
        <v>12</v>
      </c>
      <c r="N4" s="39" t="s">
        <v>13</v>
      </c>
      <c r="O4" s="34" t="s">
        <v>76</v>
      </c>
      <c r="P4" s="34" t="s">
        <v>28</v>
      </c>
    </row>
    <row r="5" spans="2:16" ht="15" x14ac:dyDescent="0.25">
      <c r="D5" s="41" t="s">
        <v>67</v>
      </c>
      <c r="E5" s="40">
        <f>COUNTIFS(INC!$C$2:$C$50,$D5,INC!$K$2:$K$50,1)</f>
        <v>4</v>
      </c>
      <c r="F5" s="45">
        <f>G5-E5</f>
        <v>8</v>
      </c>
      <c r="G5" s="18">
        <f>COUNTIF(INC!$B$2:$C$976,$D5)</f>
        <v>12</v>
      </c>
      <c r="H5" s="43">
        <f>SUMIFS(INC!$L$2:$L$50,INC!$C$2:$C$50,D5,INC!$K$2:$K$50,1)</f>
        <v>4.5</v>
      </c>
      <c r="I5" s="45">
        <f>J5-H5</f>
        <v>22.5</v>
      </c>
      <c r="J5" s="38">
        <f>SUMIFS(INC!$J$2:$J$50,INC!$C$2:$C$50,$D5)</f>
        <v>27</v>
      </c>
      <c r="K5" s="43">
        <f>CNT!P66</f>
        <v>0</v>
      </c>
      <c r="L5" s="45">
        <f>CNT!P67</f>
        <v>0</v>
      </c>
      <c r="M5" s="45">
        <f>CNT!$P$64</f>
        <v>91</v>
      </c>
      <c r="N5" s="38">
        <f>CNT!$P$65</f>
        <v>12</v>
      </c>
      <c r="O5" s="43">
        <f>L5+K5</f>
        <v>0</v>
      </c>
      <c r="P5" s="44">
        <f>SUM(M5:O5)</f>
        <v>103</v>
      </c>
    </row>
    <row r="6" spans="2:16" ht="15" x14ac:dyDescent="0.25">
      <c r="D6" s="41" t="s">
        <v>69</v>
      </c>
      <c r="E6" s="40">
        <f>COUNTIFS(INC!$C$2:$C$50,$D6,INC!$K$2:$K$50,1)</f>
        <v>0</v>
      </c>
      <c r="F6" s="45">
        <f t="shared" ref="F6:F7" si="0">G6-E6</f>
        <v>0</v>
      </c>
      <c r="G6" s="18">
        <f>COUNTIF(INC!$B$2:$C$976,$D6)</f>
        <v>0</v>
      </c>
      <c r="H6" s="43">
        <f>SUMIFS(INC!$L$2:$L$50,INC!$C$2:$C$50,D6,INC!$K$2:$K$50,1)</f>
        <v>0</v>
      </c>
      <c r="I6" s="45">
        <f t="shared" ref="I6:I7" si="1">J6-H6</f>
        <v>0</v>
      </c>
      <c r="J6" s="38">
        <f>SUMIFS(INC!$J$2:$J$50,INC!$C$2:$C$50,$D6)</f>
        <v>0</v>
      </c>
      <c r="K6" s="43"/>
      <c r="L6" s="45"/>
      <c r="M6" s="45"/>
      <c r="N6" s="38"/>
      <c r="O6" s="43"/>
      <c r="P6" s="44"/>
    </row>
    <row r="7" spans="2:16" ht="15" x14ac:dyDescent="0.25">
      <c r="D7" s="41" t="s">
        <v>64</v>
      </c>
      <c r="E7" s="40">
        <f>COUNTIFS(INC!$C$2:$C$50,$D7,INC!$K$2:$K$50,1)</f>
        <v>0</v>
      </c>
      <c r="F7" s="45">
        <f t="shared" si="0"/>
        <v>1</v>
      </c>
      <c r="G7" s="18">
        <f>COUNTIF(INC!$B$2:$C$976,$D7)</f>
        <v>1</v>
      </c>
      <c r="H7" s="43">
        <f>SUMIFS(INC!$L$2:$L$50,INC!$C$2:$C$50,D7,INC!$K$2:$K$50,1)</f>
        <v>0</v>
      </c>
      <c r="I7" s="45">
        <f t="shared" si="1"/>
        <v>3</v>
      </c>
      <c r="J7" s="38">
        <f>SUMIFS(INC!$J$2:$J$50,INC!$C$2:$C$50,$D7)</f>
        <v>3</v>
      </c>
      <c r="K7" s="43"/>
      <c r="L7" s="45"/>
      <c r="M7" s="45"/>
      <c r="N7" s="38"/>
      <c r="O7" s="43"/>
      <c r="P7" s="44"/>
    </row>
    <row r="8" spans="2:16" ht="15" x14ac:dyDescent="0.25">
      <c r="D8" s="36" t="s">
        <v>28</v>
      </c>
      <c r="E8" s="48">
        <f>SUM(E5:E7)</f>
        <v>4</v>
      </c>
      <c r="F8" s="49">
        <f t="shared" ref="F8:L8" si="2">SUM(F5:F7)</f>
        <v>9</v>
      </c>
      <c r="G8" s="50">
        <f t="shared" si="2"/>
        <v>13</v>
      </c>
      <c r="H8" s="48">
        <f t="shared" si="2"/>
        <v>4.5</v>
      </c>
      <c r="I8" s="49">
        <f t="shared" si="2"/>
        <v>25.5</v>
      </c>
      <c r="J8" s="49">
        <f t="shared" si="2"/>
        <v>30</v>
      </c>
      <c r="K8" s="49">
        <f t="shared" si="2"/>
        <v>0</v>
      </c>
      <c r="L8" s="49">
        <f t="shared" si="2"/>
        <v>0</v>
      </c>
      <c r="M8" s="49">
        <f t="shared" ref="M8" si="3">SUM(M5:M7)</f>
        <v>91</v>
      </c>
      <c r="N8" s="49">
        <f t="shared" ref="N8" si="4">SUM(N5:N7)</f>
        <v>12</v>
      </c>
      <c r="O8" s="49">
        <f t="shared" ref="O8" si="5">SUM(O5:O7)</f>
        <v>0</v>
      </c>
      <c r="P8" s="49">
        <f t="shared" ref="P8" si="6">SUM(P5:P7)</f>
        <v>103</v>
      </c>
    </row>
    <row r="10" spans="2:16" ht="15" x14ac:dyDescent="0.25">
      <c r="B10" s="175"/>
      <c r="C10" s="176"/>
      <c r="D10" s="180" t="s">
        <v>75</v>
      </c>
      <c r="E10" s="180"/>
      <c r="F10" s="180"/>
      <c r="G10" s="180"/>
      <c r="H10" s="180"/>
      <c r="I10" s="180"/>
      <c r="J10" s="180"/>
      <c r="K10" s="180"/>
      <c r="L10" s="180"/>
      <c r="M10" s="180"/>
      <c r="N10" s="180"/>
      <c r="O10" s="180"/>
      <c r="P10" s="180"/>
    </row>
    <row r="11" spans="2:16" ht="15" x14ac:dyDescent="0.25">
      <c r="B11" s="175"/>
      <c r="C11" s="177"/>
      <c r="D11" s="59"/>
      <c r="E11" s="175" t="s">
        <v>78</v>
      </c>
      <c r="F11" s="177"/>
      <c r="G11" s="176"/>
      <c r="H11" s="178" t="s">
        <v>26</v>
      </c>
      <c r="I11" s="178"/>
      <c r="J11" s="179"/>
      <c r="K11" s="175" t="s">
        <v>76</v>
      </c>
      <c r="L11" s="176"/>
      <c r="M11" s="175" t="s">
        <v>22</v>
      </c>
      <c r="N11" s="177"/>
      <c r="O11" s="177"/>
      <c r="P11" s="176"/>
    </row>
    <row r="12" spans="2:16" ht="15" x14ac:dyDescent="0.25">
      <c r="B12" s="35" t="s">
        <v>4</v>
      </c>
      <c r="C12" s="35" t="s">
        <v>86</v>
      </c>
      <c r="D12" s="35" t="s">
        <v>10</v>
      </c>
      <c r="E12" s="46" t="s">
        <v>80</v>
      </c>
      <c r="F12" s="34" t="s">
        <v>79</v>
      </c>
      <c r="G12" s="47" t="s">
        <v>28</v>
      </c>
      <c r="H12" s="46" t="s">
        <v>80</v>
      </c>
      <c r="I12" s="34" t="s">
        <v>79</v>
      </c>
      <c r="J12" s="47" t="s">
        <v>28</v>
      </c>
      <c r="K12" s="46" t="s">
        <v>80</v>
      </c>
      <c r="L12" s="34" t="s">
        <v>79</v>
      </c>
      <c r="M12" s="34" t="s">
        <v>12</v>
      </c>
      <c r="N12" s="39" t="s">
        <v>13</v>
      </c>
      <c r="O12" s="34" t="s">
        <v>76</v>
      </c>
      <c r="P12" s="34" t="s">
        <v>28</v>
      </c>
    </row>
    <row r="13" spans="2:16" ht="15" x14ac:dyDescent="0.25">
      <c r="B13" s="34">
        <v>201303</v>
      </c>
      <c r="C13" s="34" t="s">
        <v>44</v>
      </c>
      <c r="D13" s="36" t="s">
        <v>67</v>
      </c>
      <c r="E13" s="57">
        <v>0</v>
      </c>
      <c r="F13" s="37">
        <v>0</v>
      </c>
      <c r="G13" s="57">
        <v>0</v>
      </c>
      <c r="H13" s="57">
        <v>0</v>
      </c>
      <c r="I13" s="37">
        <v>0</v>
      </c>
      <c r="J13" s="57">
        <v>0</v>
      </c>
      <c r="K13" s="57">
        <v>0</v>
      </c>
      <c r="L13" s="57">
        <v>0</v>
      </c>
      <c r="M13" s="57"/>
      <c r="N13" s="57"/>
      <c r="O13" s="57">
        <v>0</v>
      </c>
      <c r="P13" s="57">
        <v>100</v>
      </c>
    </row>
    <row r="14" spans="2:16" ht="15" x14ac:dyDescent="0.25">
      <c r="B14" s="34">
        <v>201304</v>
      </c>
      <c r="C14" s="34" t="s">
        <v>45</v>
      </c>
      <c r="D14" s="36" t="s">
        <v>67</v>
      </c>
      <c r="E14" s="57">
        <v>1</v>
      </c>
      <c r="F14" s="37">
        <v>6</v>
      </c>
      <c r="G14" s="57">
        <v>7</v>
      </c>
      <c r="H14" s="57">
        <v>2</v>
      </c>
      <c r="I14" s="37">
        <v>8</v>
      </c>
      <c r="J14" s="57">
        <v>10</v>
      </c>
      <c r="K14" s="57">
        <v>0</v>
      </c>
      <c r="L14" s="57">
        <v>0</v>
      </c>
      <c r="M14" s="57"/>
      <c r="N14" s="57"/>
      <c r="O14" s="57">
        <v>0</v>
      </c>
      <c r="P14" s="57">
        <v>100</v>
      </c>
    </row>
    <row r="15" spans="2:16" ht="15" x14ac:dyDescent="0.25">
      <c r="B15" s="34">
        <v>201305</v>
      </c>
      <c r="C15" s="34" t="s">
        <v>35</v>
      </c>
      <c r="D15" s="36" t="s">
        <v>67</v>
      </c>
      <c r="E15" s="57">
        <v>2</v>
      </c>
      <c r="F15" s="37">
        <v>5</v>
      </c>
      <c r="G15" s="57">
        <v>7</v>
      </c>
      <c r="H15" s="57">
        <v>3</v>
      </c>
      <c r="I15" s="37">
        <v>12</v>
      </c>
      <c r="J15" s="57">
        <v>15</v>
      </c>
      <c r="K15" s="57">
        <v>0</v>
      </c>
      <c r="L15" s="57">
        <v>0</v>
      </c>
      <c r="M15" s="57"/>
      <c r="N15" s="57"/>
      <c r="O15" s="57">
        <v>0</v>
      </c>
      <c r="P15" s="57">
        <v>100</v>
      </c>
    </row>
    <row r="16" spans="2:16" ht="15" x14ac:dyDescent="0.25">
      <c r="B16" s="34">
        <v>201306</v>
      </c>
      <c r="C16" s="34" t="s">
        <v>34</v>
      </c>
      <c r="D16" s="36" t="s">
        <v>67</v>
      </c>
      <c r="E16" s="57">
        <v>3</v>
      </c>
      <c r="F16" s="37">
        <v>1</v>
      </c>
      <c r="G16" s="57">
        <v>4</v>
      </c>
      <c r="H16" s="57">
        <v>3</v>
      </c>
      <c r="I16" s="37">
        <v>4</v>
      </c>
      <c r="J16" s="57">
        <v>7</v>
      </c>
      <c r="K16" s="57">
        <v>0</v>
      </c>
      <c r="L16" s="57">
        <v>0</v>
      </c>
      <c r="M16" s="57"/>
      <c r="N16" s="57"/>
      <c r="O16" s="57">
        <v>0</v>
      </c>
      <c r="P16" s="57">
        <v>100</v>
      </c>
    </row>
    <row r="17" spans="2:16" ht="15" x14ac:dyDescent="0.25">
      <c r="B17" s="34">
        <v>201307</v>
      </c>
      <c r="C17" s="34" t="s">
        <v>162</v>
      </c>
      <c r="D17" s="36" t="s">
        <v>67</v>
      </c>
      <c r="E17" s="57">
        <v>2</v>
      </c>
      <c r="F17" s="37">
        <v>4</v>
      </c>
      <c r="G17" s="57">
        <v>6</v>
      </c>
      <c r="H17" s="57">
        <v>1.5</v>
      </c>
      <c r="I17" s="37">
        <v>5</v>
      </c>
      <c r="J17" s="57">
        <v>6.5</v>
      </c>
      <c r="K17" s="57">
        <v>0</v>
      </c>
      <c r="L17" s="57">
        <v>0</v>
      </c>
      <c r="M17" s="57"/>
      <c r="N17" s="57"/>
      <c r="O17" s="57">
        <v>0</v>
      </c>
      <c r="P17" s="57">
        <v>100</v>
      </c>
    </row>
    <row r="18" spans="2:16" ht="15" x14ac:dyDescent="0.25">
      <c r="B18" s="34">
        <v>201308</v>
      </c>
      <c r="C18" s="34" t="s">
        <v>163</v>
      </c>
      <c r="D18" s="36" t="s">
        <v>67</v>
      </c>
      <c r="E18" s="57">
        <v>2</v>
      </c>
      <c r="F18" s="37">
        <v>2</v>
      </c>
      <c r="G18" s="57">
        <v>4</v>
      </c>
      <c r="H18" s="57">
        <v>4</v>
      </c>
      <c r="I18" s="37">
        <v>2</v>
      </c>
      <c r="J18" s="57">
        <v>6</v>
      </c>
      <c r="K18" s="57">
        <v>0</v>
      </c>
      <c r="L18" s="57">
        <v>0</v>
      </c>
      <c r="M18" s="57"/>
      <c r="N18" s="57"/>
      <c r="O18" s="57">
        <v>0</v>
      </c>
      <c r="P18" s="57">
        <v>100</v>
      </c>
    </row>
    <row r="19" spans="2:16" ht="15" x14ac:dyDescent="0.25">
      <c r="B19" s="34">
        <v>201309</v>
      </c>
      <c r="C19" s="34" t="s">
        <v>41</v>
      </c>
      <c r="D19" s="36" t="s">
        <v>67</v>
      </c>
      <c r="E19" s="57">
        <v>1</v>
      </c>
      <c r="F19" s="37">
        <v>1</v>
      </c>
      <c r="G19" s="57">
        <v>2</v>
      </c>
      <c r="H19" s="57">
        <v>1</v>
      </c>
      <c r="I19" s="37">
        <v>2</v>
      </c>
      <c r="J19" s="57">
        <v>3</v>
      </c>
      <c r="K19" s="57">
        <v>0</v>
      </c>
      <c r="L19" s="57">
        <v>0</v>
      </c>
      <c r="M19" s="57"/>
      <c r="N19" s="57"/>
      <c r="O19" s="57">
        <v>0</v>
      </c>
      <c r="P19" s="57">
        <v>100</v>
      </c>
    </row>
    <row r="20" spans="2:16" ht="15" x14ac:dyDescent="0.25">
      <c r="B20" s="34">
        <v>201310</v>
      </c>
      <c r="C20" s="34" t="s">
        <v>39</v>
      </c>
      <c r="D20" s="36" t="s">
        <v>67</v>
      </c>
      <c r="E20" s="57">
        <v>2</v>
      </c>
      <c r="F20" s="37">
        <v>4</v>
      </c>
      <c r="G20" s="57">
        <v>6</v>
      </c>
      <c r="H20" s="57">
        <v>2</v>
      </c>
      <c r="I20" s="37">
        <v>8</v>
      </c>
      <c r="J20" s="57">
        <v>10</v>
      </c>
      <c r="K20" s="57">
        <v>0</v>
      </c>
      <c r="L20" s="57">
        <v>0</v>
      </c>
      <c r="M20" s="57"/>
      <c r="N20" s="57"/>
      <c r="O20" s="57">
        <v>0</v>
      </c>
      <c r="P20" s="57">
        <v>100</v>
      </c>
    </row>
    <row r="21" spans="2:16" ht="15" x14ac:dyDescent="0.25">
      <c r="B21" s="34">
        <v>201311</v>
      </c>
      <c r="C21" s="34" t="s">
        <v>40</v>
      </c>
      <c r="D21" s="36" t="s">
        <v>67</v>
      </c>
      <c r="E21" s="57">
        <v>0</v>
      </c>
      <c r="F21" s="37">
        <v>1</v>
      </c>
      <c r="G21" s="57">
        <v>1</v>
      </c>
      <c r="H21" s="57">
        <v>0</v>
      </c>
      <c r="I21" s="37">
        <v>1</v>
      </c>
      <c r="J21" s="57">
        <v>1</v>
      </c>
      <c r="K21" s="57">
        <v>0</v>
      </c>
      <c r="L21" s="57">
        <v>0</v>
      </c>
      <c r="M21" s="57"/>
      <c r="N21" s="57"/>
      <c r="O21" s="57">
        <v>0</v>
      </c>
      <c r="P21" s="57">
        <v>100</v>
      </c>
    </row>
    <row r="22" spans="2:16" ht="15" x14ac:dyDescent="0.25">
      <c r="B22" s="34">
        <v>201312</v>
      </c>
      <c r="C22" s="34" t="s">
        <v>38</v>
      </c>
      <c r="D22" s="36" t="s">
        <v>67</v>
      </c>
      <c r="E22" s="57">
        <v>1</v>
      </c>
      <c r="F22" s="37">
        <v>0</v>
      </c>
      <c r="G22" s="57">
        <v>1</v>
      </c>
      <c r="H22" s="57">
        <v>1</v>
      </c>
      <c r="I22" s="37">
        <v>0</v>
      </c>
      <c r="J22" s="57">
        <v>1</v>
      </c>
      <c r="K22" s="57">
        <v>0</v>
      </c>
      <c r="L22" s="57">
        <v>0</v>
      </c>
      <c r="M22" s="57"/>
      <c r="N22" s="57"/>
      <c r="O22" s="57">
        <v>0</v>
      </c>
      <c r="P22" s="57">
        <v>100</v>
      </c>
    </row>
    <row r="23" spans="2:16" ht="15" x14ac:dyDescent="0.25">
      <c r="B23" s="34">
        <v>201313</v>
      </c>
      <c r="C23" s="34" t="s">
        <v>37</v>
      </c>
      <c r="D23" s="36" t="s">
        <v>67</v>
      </c>
      <c r="E23" s="57">
        <v>1</v>
      </c>
      <c r="F23" s="37">
        <v>1</v>
      </c>
      <c r="G23" s="57">
        <v>2</v>
      </c>
      <c r="H23" s="57">
        <v>1.5</v>
      </c>
      <c r="I23" s="37">
        <v>1</v>
      </c>
      <c r="J23" s="57">
        <v>2.5</v>
      </c>
      <c r="K23" s="57">
        <v>0</v>
      </c>
      <c r="L23" s="57">
        <v>0</v>
      </c>
      <c r="M23" s="57"/>
      <c r="N23" s="57"/>
      <c r="O23" s="57">
        <v>0</v>
      </c>
      <c r="P23" s="57">
        <v>100</v>
      </c>
    </row>
    <row r="24" spans="2:16" ht="15" x14ac:dyDescent="0.25">
      <c r="B24" s="34">
        <v>201314</v>
      </c>
      <c r="C24" s="34" t="s">
        <v>47</v>
      </c>
      <c r="D24" s="36" t="s">
        <v>67</v>
      </c>
      <c r="E24" s="57">
        <v>3</v>
      </c>
      <c r="F24" s="37">
        <v>2</v>
      </c>
      <c r="G24" s="57">
        <v>5</v>
      </c>
      <c r="H24" s="57">
        <v>2.5</v>
      </c>
      <c r="I24" s="37">
        <v>2.5</v>
      </c>
      <c r="J24" s="57">
        <v>5</v>
      </c>
      <c r="K24" s="57">
        <v>0</v>
      </c>
      <c r="L24" s="57">
        <v>0</v>
      </c>
      <c r="M24" s="57"/>
      <c r="N24" s="57"/>
      <c r="O24" s="57">
        <v>0</v>
      </c>
      <c r="P24" s="57">
        <v>100</v>
      </c>
    </row>
    <row r="25" spans="2:16" ht="15" x14ac:dyDescent="0.25">
      <c r="B25" s="34">
        <v>201315</v>
      </c>
      <c r="C25" s="34" t="s">
        <v>48</v>
      </c>
      <c r="D25" s="36" t="s">
        <v>67</v>
      </c>
      <c r="E25" s="57">
        <v>1</v>
      </c>
      <c r="F25" s="37">
        <v>5</v>
      </c>
      <c r="G25" s="57">
        <v>6</v>
      </c>
      <c r="H25" s="57">
        <v>1</v>
      </c>
      <c r="I25" s="37">
        <v>12.5</v>
      </c>
      <c r="J25" s="57">
        <v>13.5</v>
      </c>
      <c r="K25" s="57">
        <v>0</v>
      </c>
      <c r="L25" s="57">
        <v>0</v>
      </c>
      <c r="M25" s="57"/>
      <c r="N25" s="57"/>
      <c r="O25" s="57">
        <v>0</v>
      </c>
      <c r="P25" s="57">
        <v>100</v>
      </c>
    </row>
    <row r="26" spans="2:16" ht="15" x14ac:dyDescent="0.25">
      <c r="B26" s="34">
        <v>201316</v>
      </c>
      <c r="C26" s="34" t="s">
        <v>49</v>
      </c>
      <c r="D26" s="36" t="s">
        <v>67</v>
      </c>
      <c r="E26" s="57">
        <v>2</v>
      </c>
      <c r="F26" s="37">
        <v>7</v>
      </c>
      <c r="G26" s="57">
        <v>9</v>
      </c>
      <c r="H26" s="57">
        <v>1.5</v>
      </c>
      <c r="I26" s="37">
        <v>11.5</v>
      </c>
      <c r="J26" s="57">
        <v>13</v>
      </c>
      <c r="K26" s="57">
        <v>0</v>
      </c>
      <c r="L26" s="57">
        <v>0</v>
      </c>
      <c r="M26" s="57"/>
      <c r="N26" s="57"/>
      <c r="O26" s="57">
        <v>0</v>
      </c>
      <c r="P26" s="57">
        <v>100</v>
      </c>
    </row>
    <row r="27" spans="2:16" ht="15" x14ac:dyDescent="0.25">
      <c r="B27" s="34">
        <v>201317</v>
      </c>
      <c r="C27" s="34" t="s">
        <v>50</v>
      </c>
      <c r="D27" s="36" t="s">
        <v>67</v>
      </c>
      <c r="E27" s="57">
        <v>2</v>
      </c>
      <c r="F27" s="37">
        <v>3</v>
      </c>
      <c r="G27" s="57">
        <v>5</v>
      </c>
      <c r="H27" s="57">
        <v>1</v>
      </c>
      <c r="I27" s="37">
        <v>5</v>
      </c>
      <c r="J27" s="57">
        <v>6</v>
      </c>
      <c r="K27" s="57">
        <v>0</v>
      </c>
      <c r="L27" s="57">
        <v>0</v>
      </c>
      <c r="M27" s="57"/>
      <c r="N27" s="57"/>
      <c r="O27" s="57">
        <v>0</v>
      </c>
      <c r="P27" s="57">
        <v>100</v>
      </c>
    </row>
    <row r="28" spans="2:16" ht="15" x14ac:dyDescent="0.25">
      <c r="B28" s="34">
        <v>201318</v>
      </c>
      <c r="C28" s="34" t="s">
        <v>46</v>
      </c>
      <c r="D28" s="36" t="s">
        <v>67</v>
      </c>
      <c r="E28" s="57">
        <v>2</v>
      </c>
      <c r="F28" s="37">
        <v>3</v>
      </c>
      <c r="G28" s="57">
        <v>5</v>
      </c>
      <c r="H28" s="57">
        <v>2.5</v>
      </c>
      <c r="I28" s="37">
        <v>3</v>
      </c>
      <c r="J28" s="57">
        <v>5.5</v>
      </c>
      <c r="K28" s="57">
        <v>0</v>
      </c>
      <c r="L28" s="57">
        <v>0</v>
      </c>
      <c r="M28" s="57"/>
      <c r="N28" s="57"/>
      <c r="O28" s="57">
        <v>0</v>
      </c>
      <c r="P28" s="57">
        <v>100</v>
      </c>
    </row>
    <row r="29" spans="2:16" ht="15" x14ac:dyDescent="0.25">
      <c r="B29" s="34">
        <v>201401</v>
      </c>
      <c r="C29" s="34" t="s">
        <v>42</v>
      </c>
      <c r="D29" s="54" t="s">
        <v>67</v>
      </c>
      <c r="E29" s="52">
        <v>0</v>
      </c>
      <c r="F29" s="51">
        <v>2</v>
      </c>
      <c r="G29" s="51">
        <v>2</v>
      </c>
      <c r="H29" s="51">
        <v>0</v>
      </c>
      <c r="I29" s="51">
        <v>1.5</v>
      </c>
      <c r="J29" s="51">
        <v>1.5</v>
      </c>
      <c r="K29" s="51">
        <v>0</v>
      </c>
      <c r="L29" s="51">
        <v>0</v>
      </c>
      <c r="M29" s="51">
        <v>98</v>
      </c>
      <c r="N29" s="51">
        <v>3</v>
      </c>
      <c r="O29" s="51">
        <v>0</v>
      </c>
      <c r="P29" s="51">
        <v>101</v>
      </c>
    </row>
    <row r="30" spans="2:16" ht="15" x14ac:dyDescent="0.25">
      <c r="B30" s="34">
        <v>201401</v>
      </c>
      <c r="C30" s="34" t="s">
        <v>42</v>
      </c>
      <c r="D30" s="41" t="s">
        <v>69</v>
      </c>
      <c r="E30" s="3">
        <v>0</v>
      </c>
      <c r="F30" s="55">
        <v>0</v>
      </c>
      <c r="G30" s="55">
        <v>0</v>
      </c>
      <c r="H30" s="55">
        <v>0</v>
      </c>
      <c r="I30" s="55">
        <v>0</v>
      </c>
      <c r="J30" s="55">
        <v>0</v>
      </c>
      <c r="K30" s="55">
        <v>0</v>
      </c>
      <c r="L30" s="55">
        <v>0</v>
      </c>
      <c r="M30" s="55">
        <v>0</v>
      </c>
      <c r="N30" s="55">
        <v>0</v>
      </c>
      <c r="O30" s="55">
        <v>0</v>
      </c>
      <c r="P30" s="55">
        <v>0</v>
      </c>
    </row>
    <row r="31" spans="2:16" ht="15" x14ac:dyDescent="0.25">
      <c r="B31" s="34">
        <v>201401</v>
      </c>
      <c r="C31" s="34" t="s">
        <v>42</v>
      </c>
      <c r="D31" s="42" t="s">
        <v>64</v>
      </c>
      <c r="E31" s="53">
        <v>0</v>
      </c>
      <c r="F31" s="56">
        <v>0</v>
      </c>
      <c r="G31" s="56">
        <v>0</v>
      </c>
      <c r="H31" s="56">
        <v>0</v>
      </c>
      <c r="I31" s="56">
        <v>0</v>
      </c>
      <c r="J31" s="56">
        <v>0</v>
      </c>
      <c r="K31" s="56">
        <v>0</v>
      </c>
      <c r="L31" s="56">
        <v>0</v>
      </c>
      <c r="M31" s="56">
        <v>0</v>
      </c>
      <c r="N31" s="56">
        <v>0</v>
      </c>
      <c r="O31" s="56">
        <v>0</v>
      </c>
      <c r="P31" s="56">
        <v>0</v>
      </c>
    </row>
    <row r="32" spans="2:16" ht="15" x14ac:dyDescent="0.2">
      <c r="B32" s="58">
        <v>201402</v>
      </c>
      <c r="C32" s="58" t="s">
        <v>43</v>
      </c>
      <c r="D32" s="54" t="s">
        <v>67</v>
      </c>
      <c r="E32" s="52">
        <f>E5</f>
        <v>4</v>
      </c>
      <c r="F32" s="51">
        <f t="shared" ref="F32:L32" si="7">F5</f>
        <v>8</v>
      </c>
      <c r="G32" s="51">
        <f t="shared" si="7"/>
        <v>12</v>
      </c>
      <c r="H32" s="51">
        <f t="shared" si="7"/>
        <v>4.5</v>
      </c>
      <c r="I32" s="51">
        <f t="shared" si="7"/>
        <v>22.5</v>
      </c>
      <c r="J32" s="51">
        <f t="shared" si="7"/>
        <v>27</v>
      </c>
      <c r="K32" s="51">
        <f t="shared" si="7"/>
        <v>0</v>
      </c>
      <c r="L32" s="51">
        <f t="shared" si="7"/>
        <v>0</v>
      </c>
      <c r="M32" s="51">
        <f t="shared" ref="M32:P32" si="8">M5</f>
        <v>91</v>
      </c>
      <c r="N32" s="51">
        <f t="shared" si="8"/>
        <v>12</v>
      </c>
      <c r="O32" s="51">
        <f t="shared" si="8"/>
        <v>0</v>
      </c>
      <c r="P32" s="51">
        <f t="shared" si="8"/>
        <v>103</v>
      </c>
    </row>
    <row r="33" spans="2:16" ht="15" x14ac:dyDescent="0.2">
      <c r="B33" s="58">
        <v>201402</v>
      </c>
      <c r="C33" s="58" t="s">
        <v>43</v>
      </c>
      <c r="D33" s="41" t="s">
        <v>69</v>
      </c>
      <c r="E33" s="3">
        <f t="shared" ref="E33:L34" si="9">E6</f>
        <v>0</v>
      </c>
      <c r="F33" s="55">
        <f t="shared" si="9"/>
        <v>0</v>
      </c>
      <c r="G33" s="55">
        <f t="shared" si="9"/>
        <v>0</v>
      </c>
      <c r="H33" s="55">
        <f t="shared" si="9"/>
        <v>0</v>
      </c>
      <c r="I33" s="55">
        <f t="shared" si="9"/>
        <v>0</v>
      </c>
      <c r="J33" s="55">
        <f t="shared" si="9"/>
        <v>0</v>
      </c>
      <c r="K33" s="55">
        <f t="shared" si="9"/>
        <v>0</v>
      </c>
      <c r="L33" s="55">
        <f t="shared" si="9"/>
        <v>0</v>
      </c>
      <c r="M33" s="55">
        <f t="shared" ref="M33:P33" si="10">M6</f>
        <v>0</v>
      </c>
      <c r="N33" s="55">
        <f t="shared" si="10"/>
        <v>0</v>
      </c>
      <c r="O33" s="55">
        <f t="shared" si="10"/>
        <v>0</v>
      </c>
      <c r="P33" s="55">
        <f t="shared" si="10"/>
        <v>0</v>
      </c>
    </row>
    <row r="34" spans="2:16" ht="15" x14ac:dyDescent="0.2">
      <c r="B34" s="58">
        <v>201402</v>
      </c>
      <c r="C34" s="58" t="s">
        <v>43</v>
      </c>
      <c r="D34" s="42" t="s">
        <v>64</v>
      </c>
      <c r="E34" s="53">
        <f t="shared" si="9"/>
        <v>0</v>
      </c>
      <c r="F34" s="56">
        <f t="shared" si="9"/>
        <v>1</v>
      </c>
      <c r="G34" s="56">
        <f t="shared" si="9"/>
        <v>1</v>
      </c>
      <c r="H34" s="56">
        <f t="shared" si="9"/>
        <v>0</v>
      </c>
      <c r="I34" s="56">
        <f t="shared" si="9"/>
        <v>3</v>
      </c>
      <c r="J34" s="56">
        <f t="shared" si="9"/>
        <v>3</v>
      </c>
      <c r="K34" s="56">
        <f t="shared" si="9"/>
        <v>0</v>
      </c>
      <c r="L34" s="56">
        <f t="shared" si="9"/>
        <v>0</v>
      </c>
      <c r="M34" s="56">
        <f t="shared" ref="M34:P34" si="11">M7</f>
        <v>0</v>
      </c>
      <c r="N34" s="56">
        <f t="shared" si="11"/>
        <v>0</v>
      </c>
      <c r="O34" s="56">
        <f t="shared" si="11"/>
        <v>0</v>
      </c>
      <c r="P34" s="56">
        <f t="shared" si="11"/>
        <v>0</v>
      </c>
    </row>
  </sheetData>
  <mergeCells count="12">
    <mergeCell ref="D2:P2"/>
    <mergeCell ref="D10:P10"/>
    <mergeCell ref="E11:G11"/>
    <mergeCell ref="H11:J11"/>
    <mergeCell ref="E3:G3"/>
    <mergeCell ref="K11:L11"/>
    <mergeCell ref="K3:L3"/>
    <mergeCell ref="B10:C10"/>
    <mergeCell ref="B11:C11"/>
    <mergeCell ref="H3:J3"/>
    <mergeCell ref="M3:P3"/>
    <mergeCell ref="M11:P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A27" sqref="A27"/>
    </sheetView>
  </sheetViews>
  <sheetFormatPr baseColWidth="10" defaultRowHeight="12.75" x14ac:dyDescent="0.2"/>
  <cols>
    <col min="1" max="1" width="17.85546875" bestFit="1" customWidth="1"/>
    <col min="2" max="2" width="23" bestFit="1" customWidth="1"/>
    <col min="3" max="3" width="11.7109375" bestFit="1" customWidth="1"/>
    <col min="4" max="4" width="10.7109375" bestFit="1" customWidth="1"/>
    <col min="5" max="6" width="13.140625" bestFit="1" customWidth="1"/>
  </cols>
  <sheetData>
    <row r="1" spans="1:5" x14ac:dyDescent="0.2">
      <c r="A1" s="16" t="s">
        <v>82</v>
      </c>
      <c r="B1" s="16" t="s">
        <v>71</v>
      </c>
    </row>
    <row r="2" spans="1:5" x14ac:dyDescent="0.2">
      <c r="A2" s="16" t="s">
        <v>70</v>
      </c>
      <c r="B2" t="s">
        <v>69</v>
      </c>
      <c r="C2" t="s">
        <v>67</v>
      </c>
      <c r="D2" t="s">
        <v>64</v>
      </c>
      <c r="E2" t="s">
        <v>27</v>
      </c>
    </row>
    <row r="3" spans="1:5" x14ac:dyDescent="0.2">
      <c r="A3" s="19">
        <v>201303</v>
      </c>
      <c r="B3" s="17"/>
      <c r="C3" s="17">
        <v>0</v>
      </c>
      <c r="D3" s="17"/>
      <c r="E3" s="17">
        <v>0</v>
      </c>
    </row>
    <row r="4" spans="1:5" x14ac:dyDescent="0.2">
      <c r="A4" s="19">
        <v>201304</v>
      </c>
      <c r="B4" s="17"/>
      <c r="C4" s="17">
        <v>7</v>
      </c>
      <c r="D4" s="17"/>
      <c r="E4" s="17">
        <v>7</v>
      </c>
    </row>
    <row r="5" spans="1:5" x14ac:dyDescent="0.2">
      <c r="A5" s="19">
        <v>201305</v>
      </c>
      <c r="B5" s="17"/>
      <c r="C5" s="17">
        <v>7</v>
      </c>
      <c r="D5" s="17"/>
      <c r="E5" s="17">
        <v>7</v>
      </c>
    </row>
    <row r="6" spans="1:5" x14ac:dyDescent="0.2">
      <c r="A6" s="19">
        <v>201306</v>
      </c>
      <c r="B6" s="17"/>
      <c r="C6" s="17">
        <v>4</v>
      </c>
      <c r="D6" s="17"/>
      <c r="E6" s="17">
        <v>4</v>
      </c>
    </row>
    <row r="7" spans="1:5" x14ac:dyDescent="0.2">
      <c r="A7" s="19">
        <v>201307</v>
      </c>
      <c r="B7" s="17"/>
      <c r="C7" s="17">
        <v>6</v>
      </c>
      <c r="D7" s="17"/>
      <c r="E7" s="17">
        <v>6</v>
      </c>
    </row>
    <row r="8" spans="1:5" x14ac:dyDescent="0.2">
      <c r="A8" s="19">
        <v>201308</v>
      </c>
      <c r="B8" s="17"/>
      <c r="C8" s="17">
        <v>4</v>
      </c>
      <c r="D8" s="17"/>
      <c r="E8" s="17">
        <v>4</v>
      </c>
    </row>
    <row r="9" spans="1:5" x14ac:dyDescent="0.2">
      <c r="A9" s="19">
        <v>201309</v>
      </c>
      <c r="B9" s="17"/>
      <c r="C9" s="17">
        <v>2</v>
      </c>
      <c r="D9" s="17"/>
      <c r="E9" s="17">
        <v>2</v>
      </c>
    </row>
    <row r="10" spans="1:5" x14ac:dyDescent="0.2">
      <c r="A10" s="19">
        <v>201310</v>
      </c>
      <c r="B10" s="17"/>
      <c r="C10" s="17">
        <v>6</v>
      </c>
      <c r="D10" s="17"/>
      <c r="E10" s="17">
        <v>6</v>
      </c>
    </row>
    <row r="11" spans="1:5" x14ac:dyDescent="0.2">
      <c r="A11" s="19">
        <v>201311</v>
      </c>
      <c r="B11" s="17"/>
      <c r="C11" s="17">
        <v>1</v>
      </c>
      <c r="D11" s="17"/>
      <c r="E11" s="17">
        <v>1</v>
      </c>
    </row>
    <row r="12" spans="1:5" x14ac:dyDescent="0.2">
      <c r="A12" s="19">
        <v>201312</v>
      </c>
      <c r="B12" s="17"/>
      <c r="C12" s="17">
        <v>1</v>
      </c>
      <c r="D12" s="17"/>
      <c r="E12" s="17">
        <v>1</v>
      </c>
    </row>
    <row r="13" spans="1:5" x14ac:dyDescent="0.2">
      <c r="A13" s="19">
        <v>201313</v>
      </c>
      <c r="B13" s="17"/>
      <c r="C13" s="17">
        <v>2</v>
      </c>
      <c r="D13" s="17"/>
      <c r="E13" s="17">
        <v>2</v>
      </c>
    </row>
    <row r="14" spans="1:5" x14ac:dyDescent="0.2">
      <c r="A14" s="19">
        <v>201314</v>
      </c>
      <c r="B14" s="17"/>
      <c r="C14" s="17">
        <v>5</v>
      </c>
      <c r="D14" s="17"/>
      <c r="E14" s="17">
        <v>5</v>
      </c>
    </row>
    <row r="15" spans="1:5" x14ac:dyDescent="0.2">
      <c r="A15" s="19">
        <v>201315</v>
      </c>
      <c r="B15" s="17"/>
      <c r="C15" s="17">
        <v>6</v>
      </c>
      <c r="D15" s="17"/>
      <c r="E15" s="17">
        <v>6</v>
      </c>
    </row>
    <row r="16" spans="1:5" x14ac:dyDescent="0.2">
      <c r="A16" s="19">
        <v>201316</v>
      </c>
      <c r="B16" s="17"/>
      <c r="C16" s="17">
        <v>9</v>
      </c>
      <c r="D16" s="17"/>
      <c r="E16" s="17">
        <v>9</v>
      </c>
    </row>
    <row r="17" spans="1:5" x14ac:dyDescent="0.2">
      <c r="A17" s="19">
        <v>201317</v>
      </c>
      <c r="B17" s="17"/>
      <c r="C17" s="17">
        <v>5</v>
      </c>
      <c r="D17" s="17"/>
      <c r="E17" s="17">
        <v>5</v>
      </c>
    </row>
    <row r="18" spans="1:5" x14ac:dyDescent="0.2">
      <c r="A18" s="19">
        <v>201318</v>
      </c>
      <c r="B18" s="17"/>
      <c r="C18" s="17">
        <v>5</v>
      </c>
      <c r="D18" s="17"/>
      <c r="E18" s="17">
        <v>5</v>
      </c>
    </row>
    <row r="19" spans="1:5" x14ac:dyDescent="0.2">
      <c r="A19" s="19">
        <v>201401</v>
      </c>
      <c r="B19" s="17">
        <v>0</v>
      </c>
      <c r="C19" s="17">
        <v>2</v>
      </c>
      <c r="D19" s="17">
        <v>0</v>
      </c>
      <c r="E19" s="17">
        <v>2</v>
      </c>
    </row>
    <row r="20" spans="1:5" x14ac:dyDescent="0.2">
      <c r="A20" s="19">
        <v>201402</v>
      </c>
      <c r="B20" s="17">
        <v>0</v>
      </c>
      <c r="C20" s="17">
        <v>12</v>
      </c>
      <c r="D20" s="17">
        <v>1</v>
      </c>
      <c r="E20" s="17">
        <v>13</v>
      </c>
    </row>
    <row r="21" spans="1:5" x14ac:dyDescent="0.2">
      <c r="A21" s="19" t="s">
        <v>27</v>
      </c>
      <c r="B21" s="17">
        <v>0</v>
      </c>
      <c r="C21" s="17">
        <v>84</v>
      </c>
      <c r="D21" s="17">
        <v>1</v>
      </c>
      <c r="E21" s="17">
        <v>85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3" sqref="A3"/>
    </sheetView>
  </sheetViews>
  <sheetFormatPr baseColWidth="10" defaultRowHeight="12.75" x14ac:dyDescent="0.2"/>
  <cols>
    <col min="1" max="1" width="17.85546875" bestFit="1" customWidth="1"/>
    <col min="2" max="2" width="10.28515625" customWidth="1"/>
    <col min="3" max="3" width="16.85546875" bestFit="1" customWidth="1"/>
    <col min="4" max="4" width="14.5703125" customWidth="1"/>
  </cols>
  <sheetData>
    <row r="1" spans="1:4" x14ac:dyDescent="0.2">
      <c r="A1" s="16" t="s">
        <v>10</v>
      </c>
      <c r="B1" t="s">
        <v>81</v>
      </c>
    </row>
    <row r="3" spans="1:4" x14ac:dyDescent="0.2">
      <c r="A3" s="16" t="s">
        <v>70</v>
      </c>
      <c r="B3" t="s">
        <v>78</v>
      </c>
      <c r="C3" t="s">
        <v>26</v>
      </c>
      <c r="D3" t="s">
        <v>87</v>
      </c>
    </row>
    <row r="4" spans="1:4" x14ac:dyDescent="0.2">
      <c r="A4" s="19" t="s">
        <v>42</v>
      </c>
      <c r="B4" s="17">
        <v>2</v>
      </c>
      <c r="C4" s="17">
        <v>1.5</v>
      </c>
      <c r="D4" s="17">
        <v>0</v>
      </c>
    </row>
    <row r="5" spans="1:4" x14ac:dyDescent="0.2">
      <c r="A5" s="19" t="s">
        <v>43</v>
      </c>
      <c r="B5" s="17">
        <v>13</v>
      </c>
      <c r="C5" s="17">
        <v>30</v>
      </c>
      <c r="D5" s="17">
        <v>0</v>
      </c>
    </row>
    <row r="6" spans="1:4" x14ac:dyDescent="0.2">
      <c r="A6" s="19" t="s">
        <v>27</v>
      </c>
      <c r="B6" s="17">
        <v>15</v>
      </c>
      <c r="C6" s="17">
        <v>31.5</v>
      </c>
      <c r="D6" s="17">
        <v>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5" sqref="A5"/>
    </sheetView>
  </sheetViews>
  <sheetFormatPr baseColWidth="10" defaultRowHeight="12.75" x14ac:dyDescent="0.2"/>
  <cols>
    <col min="1" max="1" width="17.85546875" bestFit="1" customWidth="1"/>
    <col min="2" max="2" width="12.28515625" customWidth="1"/>
    <col min="3" max="3" width="6.28515625" customWidth="1"/>
  </cols>
  <sheetData>
    <row r="1" spans="1:3" x14ac:dyDescent="0.2">
      <c r="A1" s="16" t="s">
        <v>10</v>
      </c>
      <c r="B1" t="s">
        <v>81</v>
      </c>
    </row>
    <row r="3" spans="1:3" x14ac:dyDescent="0.2">
      <c r="A3" s="16" t="s">
        <v>70</v>
      </c>
      <c r="B3" t="s">
        <v>83</v>
      </c>
      <c r="C3" t="s">
        <v>84</v>
      </c>
    </row>
    <row r="4" spans="1:3" x14ac:dyDescent="0.2">
      <c r="A4" s="19" t="s">
        <v>42</v>
      </c>
      <c r="B4" s="17">
        <v>0</v>
      </c>
      <c r="C4" s="17">
        <v>2</v>
      </c>
    </row>
    <row r="5" spans="1:3" x14ac:dyDescent="0.2">
      <c r="A5" s="19" t="s">
        <v>43</v>
      </c>
      <c r="B5" s="17">
        <v>4</v>
      </c>
      <c r="C5" s="17">
        <v>9</v>
      </c>
    </row>
    <row r="6" spans="1:3" x14ac:dyDescent="0.2">
      <c r="A6" s="19" t="s">
        <v>27</v>
      </c>
      <c r="B6" s="17">
        <v>4</v>
      </c>
      <c r="C6" s="17">
        <v>11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G13" sqref="G13"/>
    </sheetView>
  </sheetViews>
  <sheetFormatPr baseColWidth="10" defaultRowHeight="12.75" x14ac:dyDescent="0.2"/>
  <cols>
    <col min="1" max="1" width="17.85546875" bestFit="1" customWidth="1"/>
    <col min="2" max="2" width="13.85546875" customWidth="1"/>
    <col min="3" max="3" width="14.42578125" bestFit="1" customWidth="1"/>
    <col min="4" max="4" width="14.5703125" bestFit="1" customWidth="1"/>
    <col min="5" max="5" width="14.5703125" customWidth="1"/>
  </cols>
  <sheetData>
    <row r="1" spans="1:4" x14ac:dyDescent="0.2">
      <c r="A1" s="16" t="s">
        <v>10</v>
      </c>
      <c r="B1" t="s">
        <v>67</v>
      </c>
    </row>
    <row r="3" spans="1:4" x14ac:dyDescent="0.2">
      <c r="A3" s="16" t="s">
        <v>70</v>
      </c>
      <c r="B3" t="s">
        <v>90</v>
      </c>
      <c r="C3" t="s">
        <v>91</v>
      </c>
      <c r="D3" t="s">
        <v>87</v>
      </c>
    </row>
    <row r="4" spans="1:4" x14ac:dyDescent="0.2">
      <c r="A4" s="19">
        <v>201308</v>
      </c>
      <c r="B4" s="17"/>
      <c r="C4" s="17"/>
      <c r="D4" s="17">
        <v>0</v>
      </c>
    </row>
    <row r="5" spans="1:4" x14ac:dyDescent="0.2">
      <c r="A5" s="19">
        <v>201309</v>
      </c>
      <c r="B5" s="17"/>
      <c r="C5" s="17"/>
      <c r="D5" s="17">
        <v>0</v>
      </c>
    </row>
    <row r="6" spans="1:4" x14ac:dyDescent="0.2">
      <c r="A6" s="19">
        <v>201310</v>
      </c>
      <c r="B6" s="17"/>
      <c r="C6" s="17"/>
      <c r="D6" s="17">
        <v>0</v>
      </c>
    </row>
    <row r="7" spans="1:4" x14ac:dyDescent="0.2">
      <c r="A7" s="19">
        <v>201311</v>
      </c>
      <c r="B7" s="17"/>
      <c r="C7" s="17"/>
      <c r="D7" s="17">
        <v>0</v>
      </c>
    </row>
    <row r="8" spans="1:4" x14ac:dyDescent="0.2">
      <c r="A8" s="19">
        <v>201312</v>
      </c>
      <c r="B8" s="17"/>
      <c r="C8" s="17"/>
      <c r="D8" s="17">
        <v>0</v>
      </c>
    </row>
    <row r="9" spans="1:4" x14ac:dyDescent="0.2">
      <c r="A9" s="19">
        <v>201313</v>
      </c>
      <c r="B9" s="17"/>
      <c r="C9" s="17"/>
      <c r="D9" s="17">
        <v>0</v>
      </c>
    </row>
    <row r="10" spans="1:4" x14ac:dyDescent="0.2">
      <c r="A10" s="19">
        <v>201314</v>
      </c>
      <c r="B10" s="17"/>
      <c r="C10" s="17"/>
      <c r="D10" s="17">
        <v>0</v>
      </c>
    </row>
    <row r="11" spans="1:4" x14ac:dyDescent="0.2">
      <c r="A11" s="19">
        <v>201315</v>
      </c>
      <c r="B11" s="17"/>
      <c r="C11" s="17"/>
      <c r="D11" s="17">
        <v>0</v>
      </c>
    </row>
    <row r="12" spans="1:4" x14ac:dyDescent="0.2">
      <c r="A12" s="19">
        <v>201316</v>
      </c>
      <c r="B12" s="17"/>
      <c r="C12" s="17"/>
      <c r="D12" s="17">
        <v>0</v>
      </c>
    </row>
    <row r="13" spans="1:4" x14ac:dyDescent="0.2">
      <c r="A13" s="19">
        <v>201317</v>
      </c>
      <c r="B13" s="17"/>
      <c r="C13" s="17"/>
      <c r="D13" s="17">
        <v>0</v>
      </c>
    </row>
    <row r="14" spans="1:4" x14ac:dyDescent="0.2">
      <c r="A14" s="19">
        <v>201318</v>
      </c>
      <c r="B14" s="17"/>
      <c r="C14" s="17"/>
      <c r="D14" s="17">
        <v>0</v>
      </c>
    </row>
    <row r="15" spans="1:4" x14ac:dyDescent="0.2">
      <c r="A15" s="19">
        <v>201401</v>
      </c>
      <c r="B15" s="17">
        <v>98</v>
      </c>
      <c r="C15" s="17">
        <v>3</v>
      </c>
      <c r="D15" s="17">
        <v>0</v>
      </c>
    </row>
    <row r="16" spans="1:4" x14ac:dyDescent="0.2">
      <c r="A16" s="19">
        <v>201402</v>
      </c>
      <c r="B16" s="17">
        <v>91</v>
      </c>
      <c r="C16" s="17">
        <v>12</v>
      </c>
      <c r="D16" s="17">
        <v>0</v>
      </c>
    </row>
    <row r="17" spans="1:4" x14ac:dyDescent="0.2">
      <c r="A17" s="19">
        <v>201303</v>
      </c>
      <c r="B17" s="17"/>
      <c r="C17" s="17"/>
      <c r="D17" s="17">
        <v>0</v>
      </c>
    </row>
    <row r="18" spans="1:4" x14ac:dyDescent="0.2">
      <c r="A18" s="19">
        <v>201304</v>
      </c>
      <c r="B18" s="17"/>
      <c r="C18" s="17"/>
      <c r="D18" s="17">
        <v>0</v>
      </c>
    </row>
    <row r="19" spans="1:4" x14ac:dyDescent="0.2">
      <c r="A19" s="19">
        <v>201305</v>
      </c>
      <c r="B19" s="17"/>
      <c r="C19" s="17"/>
      <c r="D19" s="17">
        <v>0</v>
      </c>
    </row>
    <row r="20" spans="1:4" x14ac:dyDescent="0.2">
      <c r="A20" s="19">
        <v>201306</v>
      </c>
      <c r="B20" s="17"/>
      <c r="C20" s="17"/>
      <c r="D20" s="17">
        <v>0</v>
      </c>
    </row>
    <row r="21" spans="1:4" x14ac:dyDescent="0.2">
      <c r="A21" s="19">
        <v>201307</v>
      </c>
      <c r="B21" s="17"/>
      <c r="C21" s="17"/>
      <c r="D21" s="17">
        <v>0</v>
      </c>
    </row>
    <row r="22" spans="1:4" x14ac:dyDescent="0.2">
      <c r="A22" s="19" t="s">
        <v>27</v>
      </c>
      <c r="B22" s="17">
        <v>189</v>
      </c>
      <c r="C22" s="17">
        <v>15</v>
      </c>
      <c r="D22" s="17">
        <v>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3" sqref="A3"/>
    </sheetView>
  </sheetViews>
  <sheetFormatPr baseColWidth="10" defaultRowHeight="12.75" x14ac:dyDescent="0.2"/>
  <cols>
    <col min="1" max="1" width="17.85546875" bestFit="1" customWidth="1"/>
    <col min="2" max="2" width="13" customWidth="1"/>
    <col min="3" max="3" width="16.85546875" bestFit="1" customWidth="1"/>
  </cols>
  <sheetData>
    <row r="1" spans="1:3" x14ac:dyDescent="0.2">
      <c r="A1" s="16" t="s">
        <v>10</v>
      </c>
      <c r="B1" t="s">
        <v>67</v>
      </c>
    </row>
    <row r="3" spans="1:3" x14ac:dyDescent="0.2">
      <c r="A3" s="16" t="s">
        <v>70</v>
      </c>
      <c r="B3" t="s">
        <v>78</v>
      </c>
      <c r="C3" t="s">
        <v>26</v>
      </c>
    </row>
    <row r="4" spans="1:3" x14ac:dyDescent="0.2">
      <c r="A4" s="19" t="s">
        <v>42</v>
      </c>
      <c r="B4" s="17">
        <v>2</v>
      </c>
      <c r="C4" s="17">
        <v>1.5</v>
      </c>
    </row>
    <row r="5" spans="1:3" x14ac:dyDescent="0.2">
      <c r="A5" s="19" t="s">
        <v>43</v>
      </c>
      <c r="B5" s="17">
        <v>12</v>
      </c>
      <c r="C5" s="17">
        <v>27</v>
      </c>
    </row>
    <row r="6" spans="1:3" x14ac:dyDescent="0.2">
      <c r="A6" s="19" t="s">
        <v>27</v>
      </c>
      <c r="B6" s="17">
        <v>14</v>
      </c>
      <c r="C6" s="17">
        <v>28.5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4" sqref="B4"/>
    </sheetView>
  </sheetViews>
  <sheetFormatPr baseColWidth="10" defaultRowHeight="12.75" x14ac:dyDescent="0.2"/>
  <cols>
    <col min="1" max="1" width="17.85546875" bestFit="1" customWidth="1"/>
    <col min="2" max="2" width="20.5703125" bestFit="1" customWidth="1"/>
    <col min="3" max="3" width="14.42578125" bestFit="1" customWidth="1"/>
  </cols>
  <sheetData>
    <row r="1" spans="1:3" x14ac:dyDescent="0.2">
      <c r="A1" s="16" t="s">
        <v>10</v>
      </c>
      <c r="B1" t="s">
        <v>67</v>
      </c>
    </row>
    <row r="3" spans="1:3" x14ac:dyDescent="0.2">
      <c r="A3" s="16" t="s">
        <v>70</v>
      </c>
      <c r="B3" t="s">
        <v>88</v>
      </c>
      <c r="C3" t="s">
        <v>89</v>
      </c>
    </row>
    <row r="4" spans="1:3" x14ac:dyDescent="0.2">
      <c r="A4" s="19" t="s">
        <v>42</v>
      </c>
      <c r="B4" s="17">
        <v>0</v>
      </c>
      <c r="C4" s="17">
        <v>2</v>
      </c>
    </row>
    <row r="5" spans="1:3" x14ac:dyDescent="0.2">
      <c r="A5" s="19" t="s">
        <v>43</v>
      </c>
      <c r="B5" s="17">
        <v>4</v>
      </c>
      <c r="C5" s="17">
        <v>8</v>
      </c>
    </row>
    <row r="6" spans="1:3" x14ac:dyDescent="0.2">
      <c r="A6" s="19" t="s">
        <v>27</v>
      </c>
      <c r="B6" s="17">
        <v>4</v>
      </c>
      <c r="C6" s="17">
        <v>10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
  <sheetViews>
    <sheetView topLeftCell="A7" workbookViewId="0">
      <selection activeCell="A5" sqref="A5"/>
    </sheetView>
  </sheetViews>
  <sheetFormatPr baseColWidth="10" defaultRowHeight="12.75" x14ac:dyDescent="0.2"/>
  <cols>
    <col min="1" max="1" width="19.85546875" customWidth="1"/>
    <col min="2" max="2" width="23" customWidth="1"/>
    <col min="3" max="3" width="10.7109375" bestFit="1" customWidth="1"/>
    <col min="4" max="5" width="13.140625" bestFit="1" customWidth="1"/>
    <col min="6" max="7" width="13.140625" customWidth="1"/>
    <col min="8" max="8" width="17.5703125" bestFit="1" customWidth="1"/>
    <col min="9" max="9" width="21.42578125" bestFit="1" customWidth="1"/>
    <col min="10" max="10" width="9.85546875" customWidth="1"/>
    <col min="11" max="11" width="13.7109375" bestFit="1" customWidth="1"/>
    <col min="12" max="12" width="12.7109375" bestFit="1" customWidth="1"/>
    <col min="13" max="13" width="18.7109375" bestFit="1" customWidth="1"/>
    <col min="14" max="14" width="11.140625" customWidth="1"/>
    <col min="15" max="15" width="13.140625" bestFit="1" customWidth="1"/>
  </cols>
  <sheetData>
    <row r="3" spans="1:4" x14ac:dyDescent="0.2">
      <c r="A3" s="16" t="s">
        <v>29</v>
      </c>
      <c r="B3" s="16" t="s">
        <v>71</v>
      </c>
    </row>
    <row r="4" spans="1:4" x14ac:dyDescent="0.2">
      <c r="A4" s="16" t="s">
        <v>70</v>
      </c>
      <c r="B4" t="s">
        <v>67</v>
      </c>
      <c r="C4" t="s">
        <v>64</v>
      </c>
      <c r="D4" t="s">
        <v>27</v>
      </c>
    </row>
    <row r="5" spans="1:4" x14ac:dyDescent="0.2">
      <c r="A5" s="19" t="s">
        <v>52</v>
      </c>
      <c r="B5" s="17">
        <v>5</v>
      </c>
      <c r="C5" s="17"/>
      <c r="D5" s="17">
        <v>5</v>
      </c>
    </row>
    <row r="6" spans="1:4" x14ac:dyDescent="0.2">
      <c r="A6" s="19" t="s">
        <v>53</v>
      </c>
      <c r="B6" s="17">
        <v>3</v>
      </c>
      <c r="C6" s="17">
        <v>1</v>
      </c>
      <c r="D6" s="17">
        <v>4</v>
      </c>
    </row>
    <row r="7" spans="1:4" x14ac:dyDescent="0.2">
      <c r="A7" s="19" t="s">
        <v>51</v>
      </c>
      <c r="B7" s="17">
        <v>2</v>
      </c>
      <c r="C7" s="17"/>
      <c r="D7" s="17">
        <v>2</v>
      </c>
    </row>
    <row r="8" spans="1:4" x14ac:dyDescent="0.2">
      <c r="A8" s="19" t="s">
        <v>56</v>
      </c>
      <c r="B8" s="17">
        <v>2</v>
      </c>
      <c r="C8" s="17"/>
      <c r="D8" s="17">
        <v>2</v>
      </c>
    </row>
    <row r="9" spans="1:4" x14ac:dyDescent="0.2">
      <c r="A9" s="19" t="s">
        <v>27</v>
      </c>
      <c r="B9" s="17">
        <v>12</v>
      </c>
      <c r="C9" s="17">
        <v>1</v>
      </c>
      <c r="D9" s="17">
        <v>13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H30" sqref="H30"/>
    </sheetView>
  </sheetViews>
  <sheetFormatPr baseColWidth="10" defaultRowHeight="12.75" x14ac:dyDescent="0.2"/>
  <cols>
    <col min="1" max="1" width="17.85546875" bestFit="1" customWidth="1"/>
    <col min="2" max="2" width="12.28515625" customWidth="1"/>
    <col min="3" max="3" width="6.28515625" customWidth="1"/>
    <col min="4" max="4" width="13.140625" customWidth="1"/>
    <col min="5" max="5" width="4" customWidth="1"/>
    <col min="6" max="6" width="3" customWidth="1"/>
    <col min="7" max="7" width="7.140625" customWidth="1"/>
    <col min="8" max="8" width="13.140625" bestFit="1" customWidth="1"/>
  </cols>
  <sheetData>
    <row r="1" spans="1:3" x14ac:dyDescent="0.2">
      <c r="A1" s="16" t="s">
        <v>70</v>
      </c>
      <c r="B1" t="s">
        <v>83</v>
      </c>
      <c r="C1" t="s">
        <v>84</v>
      </c>
    </row>
    <row r="2" spans="1:3" x14ac:dyDescent="0.2">
      <c r="A2" s="19" t="s">
        <v>69</v>
      </c>
      <c r="B2" s="17">
        <v>0</v>
      </c>
      <c r="C2" s="17">
        <v>0</v>
      </c>
    </row>
    <row r="3" spans="1:3" x14ac:dyDescent="0.2">
      <c r="A3" s="19" t="s">
        <v>67</v>
      </c>
      <c r="B3" s="17">
        <v>4.5</v>
      </c>
      <c r="C3" s="17">
        <v>22.5</v>
      </c>
    </row>
    <row r="4" spans="1:3" x14ac:dyDescent="0.2">
      <c r="A4" s="19" t="s">
        <v>64</v>
      </c>
      <c r="B4" s="17">
        <v>0</v>
      </c>
      <c r="C4" s="17">
        <v>3</v>
      </c>
    </row>
    <row r="5" spans="1:3" x14ac:dyDescent="0.2">
      <c r="A5" s="19" t="s">
        <v>27</v>
      </c>
      <c r="B5" s="17">
        <v>4.5</v>
      </c>
      <c r="C5" s="17">
        <v>25.5</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heetViews>
  <sheetFormatPr baseColWidth="10" defaultRowHeight="12.75" x14ac:dyDescent="0.2"/>
  <cols>
    <col min="1" max="1" width="17.85546875" customWidth="1"/>
    <col min="2" max="2" width="20" bestFit="1" customWidth="1"/>
  </cols>
  <sheetData>
    <row r="1" spans="1:2" x14ac:dyDescent="0.2">
      <c r="A1" s="16" t="s">
        <v>70</v>
      </c>
      <c r="B1" t="s">
        <v>85</v>
      </c>
    </row>
    <row r="2" spans="1:2" x14ac:dyDescent="0.2">
      <c r="A2" s="19" t="s">
        <v>114</v>
      </c>
      <c r="B2" s="17">
        <v>1</v>
      </c>
    </row>
    <row r="3" spans="1:2" x14ac:dyDescent="0.2">
      <c r="A3" s="19" t="s">
        <v>116</v>
      </c>
      <c r="B3" s="17">
        <v>2</v>
      </c>
    </row>
    <row r="4" spans="1:2" x14ac:dyDescent="0.2">
      <c r="A4" s="19" t="s">
        <v>63</v>
      </c>
      <c r="B4" s="17">
        <v>3</v>
      </c>
    </row>
    <row r="5" spans="1:2" x14ac:dyDescent="0.2">
      <c r="A5" s="19" t="s">
        <v>111</v>
      </c>
      <c r="B5" s="17">
        <v>4</v>
      </c>
    </row>
    <row r="6" spans="1:2" x14ac:dyDescent="0.2">
      <c r="A6" s="19" t="s">
        <v>123</v>
      </c>
      <c r="B6" s="17">
        <v>2</v>
      </c>
    </row>
    <row r="7" spans="1:2" x14ac:dyDescent="0.2">
      <c r="A7" s="19" t="s">
        <v>134</v>
      </c>
      <c r="B7" s="17">
        <v>1</v>
      </c>
    </row>
    <row r="8" spans="1:2" x14ac:dyDescent="0.2">
      <c r="A8" s="19" t="s">
        <v>27</v>
      </c>
      <c r="B8" s="17">
        <v>13</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
  <sheetViews>
    <sheetView tabSelected="1" workbookViewId="0">
      <selection activeCell="A12" sqref="A12"/>
    </sheetView>
  </sheetViews>
  <sheetFormatPr baseColWidth="10" defaultRowHeight="12.75" x14ac:dyDescent="0.2"/>
  <cols>
    <col min="1" max="1" width="21.85546875" customWidth="1"/>
    <col min="2" max="2" width="20" customWidth="1"/>
    <col min="3" max="3" width="10.7109375" customWidth="1"/>
    <col min="4" max="4" width="13.140625" customWidth="1"/>
    <col min="5" max="13" width="28.5703125" bestFit="1" customWidth="1"/>
    <col min="14" max="14" width="13.140625" bestFit="1" customWidth="1"/>
  </cols>
  <sheetData>
    <row r="3" spans="1:2" x14ac:dyDescent="0.2">
      <c r="A3" s="16" t="s">
        <v>70</v>
      </c>
      <c r="B3" t="s">
        <v>85</v>
      </c>
    </row>
    <row r="4" spans="1:2" x14ac:dyDescent="0.2">
      <c r="A4" s="19" t="s">
        <v>67</v>
      </c>
      <c r="B4" s="17">
        <v>12</v>
      </c>
    </row>
    <row r="5" spans="1:2" x14ac:dyDescent="0.2">
      <c r="A5" s="128" t="s">
        <v>114</v>
      </c>
      <c r="B5" s="17">
        <v>1</v>
      </c>
    </row>
    <row r="6" spans="1:2" x14ac:dyDescent="0.2">
      <c r="A6" s="128" t="s">
        <v>116</v>
      </c>
      <c r="B6" s="17">
        <v>2</v>
      </c>
    </row>
    <row r="7" spans="1:2" x14ac:dyDescent="0.2">
      <c r="A7" s="128" t="s">
        <v>63</v>
      </c>
      <c r="B7" s="17">
        <v>3</v>
      </c>
    </row>
    <row r="8" spans="1:2" x14ac:dyDescent="0.2">
      <c r="A8" s="128" t="s">
        <v>111</v>
      </c>
      <c r="B8" s="17">
        <v>3</v>
      </c>
    </row>
    <row r="9" spans="1:2" x14ac:dyDescent="0.2">
      <c r="A9" s="128" t="s">
        <v>123</v>
      </c>
      <c r="B9" s="17">
        <v>2</v>
      </c>
    </row>
    <row r="10" spans="1:2" x14ac:dyDescent="0.2">
      <c r="A10" s="128" t="s">
        <v>134</v>
      </c>
      <c r="B10" s="17">
        <v>1</v>
      </c>
    </row>
    <row r="11" spans="1:2" x14ac:dyDescent="0.2">
      <c r="A11" s="19" t="s">
        <v>64</v>
      </c>
      <c r="B11" s="17">
        <v>1</v>
      </c>
    </row>
    <row r="12" spans="1:2" x14ac:dyDescent="0.2">
      <c r="A12" s="128" t="s">
        <v>111</v>
      </c>
      <c r="B12" s="17">
        <v>1</v>
      </c>
    </row>
    <row r="13" spans="1:2" x14ac:dyDescent="0.2">
      <c r="A13" s="19" t="s">
        <v>27</v>
      </c>
      <c r="B13" s="17">
        <v>13</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INC</vt:lpstr>
      <vt:lpstr>CNT</vt:lpstr>
      <vt:lpstr>STD</vt:lpstr>
      <vt:lpstr>G1</vt:lpstr>
      <vt:lpstr>G2</vt:lpstr>
      <vt:lpstr>G3</vt:lpstr>
      <vt:lpstr>F1</vt:lpstr>
      <vt:lpstr>F2</vt:lpstr>
      <vt:lpstr>F3</vt:lpstr>
      <vt:lpstr>A1</vt:lpstr>
      <vt:lpstr>A2</vt:lpstr>
      <vt:lpstr>A3</vt:lpstr>
      <vt:lpstr>A4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Antonio Martinez</dc:creator>
  <cp:lastModifiedBy>Jose Antonio Cairampoma Granados</cp:lastModifiedBy>
  <cp:lastPrinted>2010-10-14T23:52:25Z</cp:lastPrinted>
  <dcterms:created xsi:type="dcterms:W3CDTF">2005-11-28T21:38:56Z</dcterms:created>
  <dcterms:modified xsi:type="dcterms:W3CDTF">2014-06-10T20:43:08Z</dcterms:modified>
</cp:coreProperties>
</file>