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20" windowWidth="15315" windowHeight="2745" tabRatio="659" activeTab="1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5" r:id="rId11"/>
    <sheet name="A3" sheetId="56" r:id="rId12"/>
    <sheet name="A4" sheetId="41" r:id="rId13"/>
  </sheets>
  <definedNames>
    <definedName name="_xlnm._FilterDatabase" localSheetId="0" hidden="1">INC!$A$1:$R$29</definedName>
    <definedName name="_xlnm.Print_Area" localSheetId="0">INC!#REF!</definedName>
  </definedNames>
  <calcPr calcId="145621"/>
  <pivotCaches>
    <pivotCache cacheId="129" r:id="rId14"/>
    <pivotCache cacheId="130" r:id="rId15"/>
    <pivotCache cacheId="131" r:id="rId16"/>
    <pivotCache cacheId="132" r:id="rId17"/>
    <pivotCache cacheId="133" r:id="rId18"/>
    <pivotCache cacheId="134" r:id="rId19"/>
    <pivotCache cacheId="135" r:id="rId20"/>
  </pivotCaches>
</workbook>
</file>

<file path=xl/calcChain.xml><?xml version="1.0" encoding="utf-8"?>
<calcChain xmlns="http://schemas.openxmlformats.org/spreadsheetml/2006/main">
  <c r="L3" i="15" l="1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2" i="15" l="1"/>
  <c r="F67" i="16" l="1"/>
  <c r="G67" i="16"/>
  <c r="H67" i="16"/>
  <c r="I67" i="16"/>
  <c r="J67" i="16"/>
  <c r="K67" i="16"/>
  <c r="L67" i="16"/>
  <c r="M67" i="16"/>
  <c r="N67" i="16"/>
  <c r="O67" i="16"/>
  <c r="E67" i="16"/>
  <c r="F66" i="16"/>
  <c r="G66" i="16"/>
  <c r="H66" i="16"/>
  <c r="I66" i="16"/>
  <c r="J66" i="16"/>
  <c r="K66" i="16"/>
  <c r="L66" i="16"/>
  <c r="M66" i="16"/>
  <c r="N66" i="16"/>
  <c r="O66" i="16"/>
  <c r="E66" i="16"/>
  <c r="F65" i="16"/>
  <c r="G65" i="16"/>
  <c r="H65" i="16"/>
  <c r="I65" i="16"/>
  <c r="J65" i="16"/>
  <c r="K65" i="16"/>
  <c r="L65" i="16"/>
  <c r="M65" i="16"/>
  <c r="N65" i="16"/>
  <c r="O65" i="16"/>
  <c r="E65" i="16"/>
  <c r="F64" i="16"/>
  <c r="G64" i="16"/>
  <c r="H64" i="16"/>
  <c r="I64" i="16"/>
  <c r="J64" i="16"/>
  <c r="K64" i="16"/>
  <c r="L64" i="16"/>
  <c r="M64" i="16"/>
  <c r="N64" i="16"/>
  <c r="O64" i="16"/>
  <c r="E64" i="16"/>
  <c r="F63" i="16"/>
  <c r="G63" i="16"/>
  <c r="H63" i="16"/>
  <c r="I63" i="16"/>
  <c r="J63" i="16"/>
  <c r="K63" i="16"/>
  <c r="L63" i="16"/>
  <c r="M63" i="16"/>
  <c r="N63" i="16"/>
  <c r="O63" i="16"/>
  <c r="E63" i="16"/>
  <c r="F62" i="16" l="1"/>
  <c r="G62" i="16"/>
  <c r="H62" i="16"/>
  <c r="I62" i="16"/>
  <c r="J62" i="16"/>
  <c r="K62" i="16"/>
  <c r="L62" i="16"/>
  <c r="M62" i="16"/>
  <c r="N62" i="16"/>
  <c r="O62" i="16"/>
  <c r="E62" i="16"/>
  <c r="N69" i="16" l="1"/>
  <c r="N70" i="16"/>
  <c r="N71" i="16"/>
  <c r="N72" i="16"/>
  <c r="N75" i="16"/>
  <c r="N76" i="16"/>
  <c r="N77" i="16"/>
  <c r="L77" i="16"/>
  <c r="M77" i="16"/>
  <c r="L76" i="16"/>
  <c r="M76" i="16"/>
  <c r="L75" i="16"/>
  <c r="M75" i="16"/>
  <c r="L72" i="16"/>
  <c r="M72" i="16"/>
  <c r="L71" i="16"/>
  <c r="M71" i="16"/>
  <c r="L70" i="16"/>
  <c r="M70" i="16"/>
  <c r="L69" i="16"/>
  <c r="M69" i="16"/>
  <c r="N74" i="16" l="1"/>
  <c r="L74" i="16"/>
  <c r="M74" i="16"/>
  <c r="L42" i="32"/>
  <c r="K42" i="32"/>
  <c r="O41" i="32"/>
  <c r="O42" i="32"/>
  <c r="L41" i="32"/>
  <c r="K41" i="32"/>
  <c r="M42" i="32" l="1"/>
  <c r="M41" i="32"/>
  <c r="N41" i="32"/>
  <c r="P41" i="32"/>
  <c r="N42" i="32"/>
  <c r="P42" i="32"/>
  <c r="H6" i="32"/>
  <c r="H41" i="32" s="1"/>
  <c r="H7" i="32"/>
  <c r="H42" i="32" s="1"/>
  <c r="E6" i="32"/>
  <c r="E41" i="32" s="1"/>
  <c r="E7" i="32"/>
  <c r="E42" i="32" s="1"/>
  <c r="E5" i="32"/>
  <c r="E40" i="32" s="1"/>
  <c r="G6" i="32"/>
  <c r="G41" i="32" s="1"/>
  <c r="G7" i="32"/>
  <c r="G42" i="32" s="1"/>
  <c r="J6" i="32"/>
  <c r="J7" i="32"/>
  <c r="J42" i="32" s="1"/>
  <c r="J5" i="32"/>
  <c r="J40" i="32" s="1"/>
  <c r="G5" i="32"/>
  <c r="G40" i="32" s="1"/>
  <c r="E69" i="16"/>
  <c r="E76" i="16"/>
  <c r="F76" i="16"/>
  <c r="G76" i="16"/>
  <c r="I76" i="16"/>
  <c r="H76" i="16"/>
  <c r="O76" i="16"/>
  <c r="J76" i="16"/>
  <c r="K76" i="16"/>
  <c r="E77" i="16"/>
  <c r="F77" i="16"/>
  <c r="G77" i="16"/>
  <c r="I77" i="16"/>
  <c r="H77" i="16"/>
  <c r="O77" i="16"/>
  <c r="J77" i="16"/>
  <c r="K77" i="16"/>
  <c r="F75" i="16"/>
  <c r="G75" i="16"/>
  <c r="I75" i="16"/>
  <c r="H75" i="16"/>
  <c r="O75" i="16"/>
  <c r="J75" i="16"/>
  <c r="K75" i="16"/>
  <c r="E75" i="16"/>
  <c r="E71" i="16"/>
  <c r="F71" i="16"/>
  <c r="G71" i="16"/>
  <c r="I71" i="16"/>
  <c r="H71" i="16"/>
  <c r="O71" i="16"/>
  <c r="J71" i="16"/>
  <c r="K71" i="16"/>
  <c r="E72" i="16"/>
  <c r="F72" i="16"/>
  <c r="G72" i="16"/>
  <c r="I72" i="16"/>
  <c r="H72" i="16"/>
  <c r="O72" i="16"/>
  <c r="J72" i="16"/>
  <c r="K72" i="16"/>
  <c r="F70" i="16"/>
  <c r="G70" i="16"/>
  <c r="I70" i="16"/>
  <c r="H70" i="16"/>
  <c r="O70" i="16"/>
  <c r="J70" i="16"/>
  <c r="K70" i="16"/>
  <c r="E70" i="16"/>
  <c r="F69" i="16"/>
  <c r="G69" i="16"/>
  <c r="I69" i="16"/>
  <c r="H69" i="16"/>
  <c r="O69" i="16"/>
  <c r="J69" i="16"/>
  <c r="K69" i="16"/>
  <c r="I74" i="16" l="1"/>
  <c r="O74" i="16"/>
  <c r="K74" i="16"/>
  <c r="F74" i="16"/>
  <c r="H74" i="16"/>
  <c r="G74" i="16"/>
  <c r="I6" i="32"/>
  <c r="I41" i="32" s="1"/>
  <c r="J41" i="32"/>
  <c r="F5" i="32"/>
  <c r="F40" i="32" s="1"/>
  <c r="I7" i="32"/>
  <c r="I42" i="32" s="1"/>
  <c r="F7" i="32"/>
  <c r="F42" i="32" s="1"/>
  <c r="F6" i="32"/>
  <c r="F41" i="32" s="1"/>
  <c r="G8" i="32"/>
  <c r="J8" i="32"/>
  <c r="E8" i="32"/>
  <c r="J74" i="16"/>
  <c r="E74" i="16"/>
  <c r="P76" i="16"/>
  <c r="P72" i="16"/>
  <c r="P71" i="16"/>
  <c r="P77" i="16"/>
  <c r="P70" i="16"/>
  <c r="P75" i="16"/>
  <c r="F8" i="32" l="1"/>
  <c r="P74" i="16"/>
  <c r="P64" i="16"/>
  <c r="M5" i="32" s="1"/>
  <c r="P65" i="16"/>
  <c r="N5" i="32" s="1"/>
  <c r="P66" i="16"/>
  <c r="K5" i="32" s="1"/>
  <c r="P67" i="16"/>
  <c r="L5" i="32" s="1"/>
  <c r="L8" i="32" l="1"/>
  <c r="O5" i="32"/>
  <c r="L40" i="32"/>
  <c r="N40" i="32"/>
  <c r="N8" i="32"/>
  <c r="M40" i="32"/>
  <c r="M8" i="32"/>
  <c r="K8" i="32"/>
  <c r="K40" i="32"/>
  <c r="O40" i="32" l="1"/>
  <c r="O8" i="32"/>
  <c r="P5" i="32"/>
  <c r="P69" i="16"/>
  <c r="P63" i="16"/>
  <c r="P40" i="32" l="1"/>
  <c r="P8" i="32"/>
  <c r="H5" i="32" l="1"/>
  <c r="H8" i="32" s="1"/>
  <c r="H40" i="32" l="1"/>
  <c r="I5" i="32"/>
  <c r="I8" i="32" l="1"/>
  <c r="I40" i="32"/>
</calcChain>
</file>

<file path=xl/sharedStrings.xml><?xml version="1.0" encoding="utf-8"?>
<sst xmlns="http://schemas.openxmlformats.org/spreadsheetml/2006/main" count="712" uniqueCount="181">
  <si>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</si>
  <si>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</si>
  <si>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</si>
  <si>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</si>
  <si>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</si>
  <si>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</si>
  <si>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</si>
  <si>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</si>
  <si>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</si>
  <si>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</si>
  <si>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</si>
  <si>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</si>
  <si>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</si>
  <si>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</si>
  <si>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Día</t>
  </si>
  <si>
    <t>Lunes</t>
  </si>
  <si>
    <t>Martes</t>
  </si>
  <si>
    <t>Jueves</t>
  </si>
  <si>
    <t>Viernes</t>
  </si>
  <si>
    <t>Domingo</t>
  </si>
  <si>
    <t>Sábado</t>
  </si>
  <si>
    <t>Miércoles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</si>
  <si>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</si>
  <si>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</si>
  <si>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</si>
  <si>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</si>
  <si>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</si>
  <si>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</si>
  <si>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</si>
  <si>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</si>
  <si>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</si>
  <si>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</si>
  <si>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</si>
  <si>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</si>
  <si>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</si>
  <si>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</si>
  <si>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</si>
  <si>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</si>
  <si>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</si>
  <si>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</si>
  <si>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</si>
  <si>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C09</t>
  </si>
  <si>
    <t>C01</t>
  </si>
  <si>
    <t>C02</t>
  </si>
  <si>
    <t>C04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</si>
  <si>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</si>
  <si>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</si>
  <si>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</si>
  <si>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</si>
  <si>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</si>
  <si>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</si>
  <si>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</si>
  <si>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</si>
  <si>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</si>
  <si>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</si>
  <si>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</si>
  <si>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</si>
  <si>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</si>
  <si>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</si>
  <si>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</si>
  <si>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Sabado</t>
  </si>
  <si>
    <t>Miercoles</t>
  </si>
  <si>
    <t>Perifericos</t>
  </si>
  <si>
    <t>FAC</t>
  </si>
  <si>
    <t>Informe</t>
  </si>
  <si>
    <t>Facturacion</t>
  </si>
  <si>
    <t>Cierre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</si>
  <si>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</si>
  <si>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</si>
  <si>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</si>
  <si>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</si>
  <si>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</si>
  <si>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</si>
  <si>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</si>
  <si>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</si>
  <si>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</si>
  <si>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</si>
  <si>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</si>
  <si>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</si>
  <si>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</si>
  <si>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</si>
  <si>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</si>
  <si>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</si>
  <si>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</si>
  <si>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</si>
  <si>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Suma de SiCC/SSiCC</t>
  </si>
  <si>
    <t>Suma de Otros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</si>
  <si>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</si>
  <si>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</si>
  <si>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</si>
  <si>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</si>
  <si>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</si>
  <si>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</si>
  <si>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</si>
  <si>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</si>
  <si>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Jorge Florencio</t>
  </si>
  <si>
    <t>C07</t>
  </si>
  <si>
    <t>C08</t>
  </si>
  <si>
    <t>DAT</t>
  </si>
  <si>
    <t>C03</t>
  </si>
  <si>
    <t>IMP</t>
  </si>
  <si>
    <t>Generacion Datamart</t>
  </si>
  <si>
    <t>GP1</t>
  </si>
  <si>
    <t>Inconsistencia de data</t>
  </si>
  <si>
    <t>GP4</t>
  </si>
  <si>
    <t>GP5</t>
  </si>
  <si>
    <t>GP3</t>
  </si>
  <si>
    <t>Rosa Barreda</t>
  </si>
  <si>
    <t>APE-SAT</t>
  </si>
  <si>
    <t>APE</t>
  </si>
  <si>
    <t>Error carga APE-SAT</t>
  </si>
  <si>
    <t>Analista Reprocesa informacion</t>
  </si>
  <si>
    <t>Error APE-SAT</t>
  </si>
  <si>
    <t>Carga PAQDOC</t>
  </si>
  <si>
    <t xml:space="preserve">No se puede copiar los Archivos PAQDOC a RV3, El servidor CLRV2G presenta intermitencia en la red. </t>
  </si>
  <si>
    <t>Se solicita repreocesar, despues de solucionar problemas de red</t>
  </si>
  <si>
    <t>Error red</t>
  </si>
  <si>
    <t>El proceso APE terminó con errores</t>
  </si>
  <si>
    <t>WEB</t>
  </si>
  <si>
    <t>Generar Boletas de Honorarios</t>
  </si>
  <si>
    <t>No se puede Generar las Boletas de Honorarios.  No se puede ingresar a la Web.</t>
  </si>
  <si>
    <t>Se queda OC en GP1</t>
  </si>
  <si>
    <t>Analista identifica error de configuracion Matriz, corrige inconsistencia y repreocesa OC</t>
  </si>
  <si>
    <t>No inicia proceso Batch</t>
  </si>
  <si>
    <t>Se espera a que inicie proceso batch, posteriormente se identifica que este error es originado por indices creados por plataforma</t>
  </si>
  <si>
    <t>Lentitud BD</t>
  </si>
  <si>
    <t>Error  Generacion de Interfaz d Responsbles Datamart</t>
  </si>
  <si>
    <t>1. Origen del problema
* Datos inconsistencias en novedades generadas en el archivo de carga de novedades del país.
* Se asignaron misma ejecutiva en diferentes secciones.
2. Solución inmediata
* Corrección con carga de archivo de novedad con tipo de operación anulación para la ejecutiva de la sección incorrecta.
3. Mejora contínua
* Se va a generar un rcr para implementar una nueva validación de datos para esta casuística.</t>
  </si>
  <si>
    <t>Perifericos-DAT-SICC</t>
  </si>
  <si>
    <t>Error Asignacion de Stocks</t>
  </si>
  <si>
    <t>Se corrige data Inconsistente y se reprocesa</t>
  </si>
  <si>
    <t>Error Generar Cuenta Corriente Factura</t>
  </si>
  <si>
    <t>Error Cierre Facturacion</t>
  </si>
  <si>
    <t>Se ejecuta proceso nuevamnete terminando correctamente</t>
  </si>
  <si>
    <t>Bloqueos BD</t>
  </si>
  <si>
    <t>Datamart BICON</t>
  </si>
  <si>
    <t>Procesos Datamrt Bicon no termina</t>
  </si>
  <si>
    <t>Se soluciona problema de encolamiento y se reprocesa</t>
  </si>
  <si>
    <t>Perifericos-DAT-BICON</t>
  </si>
  <si>
    <t>Comando Datamart</t>
  </si>
  <si>
    <t>Error ejecucion Shell datamart</t>
  </si>
  <si>
    <t>Analista envia nuevo shell y soliicta ejecutarnevamente</t>
  </si>
  <si>
    <t>Perifericos-DAT-Shell</t>
  </si>
  <si>
    <t>Error carga Datamart BICON</t>
  </si>
  <si>
    <t>Error BICON</t>
  </si>
  <si>
    <t>Analista crrige error y reprocesa</t>
  </si>
  <si>
    <t>Error en Generación de Spool Laser Multihilo</t>
  </si>
  <si>
    <t>Se corrigió la información y se envió nuevamente el proceso.</t>
  </si>
  <si>
    <t>Demora en ejecuion de Proceso</t>
  </si>
  <si>
    <t>Analista indica esperar a que el proceso termine, el proceso termina asados 20 minutos</t>
  </si>
  <si>
    <t>Demora Servidor</t>
  </si>
  <si>
    <t>Error en proceso "El proceso de rebalanceo no ha confirmado para el sistema de armado"</t>
  </si>
  <si>
    <t>SSiCC - Proceso Incentivos en GP4 No Termina</t>
  </si>
  <si>
    <t>Analsta indica cancelar el proceso y continuar</t>
  </si>
  <si>
    <t>Error Plan Base de Datos</t>
  </si>
  <si>
    <t>Cierre Diario</t>
  </si>
  <si>
    <t>.   Error en proceso : CIERRE PROCESOS DIARIO FACTURACION</t>
  </si>
  <si>
    <t>Javier Rudeles</t>
  </si>
  <si>
    <t>Informe de Facturación 31/03/2014 CO Esika Campaña 2014/06</t>
  </si>
  <si>
    <t>Eduardo Astorga</t>
  </si>
  <si>
    <t>Informe de Facturacion 01/04/2014 CL Esika Campaña 2014/06</t>
  </si>
  <si>
    <t>Pablo Molina</t>
  </si>
  <si>
    <t xml:space="preserve"> Informe de Facturación 02/04/2014 CO Esika Campaña 2014/06 Final</t>
  </si>
  <si>
    <t>José Cairampoma</t>
  </si>
  <si>
    <t>Hernan Ramos</t>
  </si>
  <si>
    <t>Informe de Facturación 03/04/2014 CO Esika Campaña 2014/06 Final Ticket 32040</t>
  </si>
  <si>
    <t>Informe de Facturación 07/04/2014 PE Esika Campaña 2014/06</t>
  </si>
  <si>
    <t>Santiago Talavera</t>
  </si>
  <si>
    <t>Informe de Facturacion 07/04/2014 EC Lbel Campaña 2014/06</t>
  </si>
  <si>
    <t>Jose Martinez</t>
  </si>
  <si>
    <t>Informe de Facturación  07/04/2014 CO Esika Campaña 2014/06  Final</t>
  </si>
  <si>
    <t>Informe de Facturación 08/04/2014 PE Esika Campaña 2014/06</t>
  </si>
  <si>
    <t xml:space="preserve"> Informe de Facturación  10/04/2014 PE Esika Campaña 2014/06</t>
  </si>
  <si>
    <t>Ricrdo Rojas</t>
  </si>
  <si>
    <t>Informe de Facturación 11/04/2014 CO Esika Campaña 2014/06 Final</t>
  </si>
  <si>
    <t>Informe de Facturación 12/04/2014 CO Esika Campaña 201406 Final</t>
  </si>
  <si>
    <t>Freddy Ramirez</t>
  </si>
  <si>
    <t xml:space="preserve">Informe de Facturacion 14/04/2014 VE LBel Campaña 2014/06 Ticket= 33010  </t>
  </si>
  <si>
    <t>Doris martinich</t>
  </si>
  <si>
    <t>Informe de Facturacion 21/04/2014 CL Esika Campaña 2014/06</t>
  </si>
  <si>
    <t>2014-06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</si>
</sst>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name val="Times New Roman"/>
    </font>
    <font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20" fillId="0" borderId="19" applyNumberFormat="0" applyFill="0" applyAlignment="0" applyProtection="0"/>
    <xf numFmtId="0" fontId="1" fillId="8" borderId="0" applyNumberFormat="0" applyBorder="0" applyAlignment="0" applyProtection="0"/>
  </cellStyleXfs>
  <cellXfs count="181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14" fontId="2" fillId="0" borderId="0" xfId="5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5" borderId="23" xfId="3" applyFont="1" applyBorder="1"/>
    <xf numFmtId="0" fontId="5" fillId="5" borderId="24" xfId="3" applyFont="1" applyBorder="1"/>
    <xf numFmtId="0" fontId="5" fillId="5" borderId="28" xfId="3" applyFont="1" applyBorder="1"/>
    <xf numFmtId="0" fontId="5" fillId="5" borderId="29" xfId="3" applyFont="1" applyBorder="1"/>
    <xf numFmtId="0" fontId="20" fillId="5" borderId="30" xfId="6" applyFill="1" applyBorder="1"/>
    <xf numFmtId="0" fontId="20" fillId="9" borderId="31" xfId="6" applyFill="1" applyBorder="1"/>
    <xf numFmtId="0" fontId="14" fillId="3" borderId="28" xfId="1" applyBorder="1"/>
    <xf numFmtId="0" fontId="15" fillId="4" borderId="28" xfId="2" applyBorder="1"/>
    <xf numFmtId="0" fontId="15" fillId="4" borderId="29" xfId="2" applyBorder="1"/>
    <xf numFmtId="0" fontId="20" fillId="5" borderId="31" xfId="6" applyFill="1" applyBorder="1"/>
    <xf numFmtId="0" fontId="16" fillId="6" borderId="20" xfId="4" applyBorder="1" applyAlignment="1">
      <alignment horizontal="center"/>
    </xf>
    <xf numFmtId="0" fontId="20" fillId="8" borderId="20" xfId="7" applyFont="1" applyBorder="1" applyAlignment="1">
      <alignment horizontal="center"/>
    </xf>
    <xf numFmtId="0" fontId="20" fillId="8" borderId="20" xfId="7" applyFont="1" applyBorder="1" applyAlignment="1">
      <alignment horizontal="center" vertical="center"/>
    </xf>
    <xf numFmtId="0" fontId="20" fillId="8" borderId="20" xfId="7" applyFont="1" applyBorder="1" applyAlignment="1">
      <alignment vertical="center"/>
    </xf>
    <xf numFmtId="0" fontId="0" fillId="0" borderId="20" xfId="0" applyFill="1" applyBorder="1"/>
    <xf numFmtId="0" fontId="1" fillId="0" borderId="0" xfId="6" applyFont="1" applyFill="1" applyBorder="1" applyAlignment="1"/>
    <xf numFmtId="0" fontId="20" fillId="8" borderId="27" xfId="7" applyFont="1" applyBorder="1" applyAlignment="1">
      <alignment horizontal="center"/>
    </xf>
    <xf numFmtId="0" fontId="3" fillId="0" borderId="21" xfId="5" applyFill="1" applyBorder="1" applyAlignment="1"/>
    <xf numFmtId="0" fontId="20" fillId="8" borderId="28" xfId="7" applyFont="1" applyBorder="1" applyAlignment="1">
      <alignment vertical="center"/>
    </xf>
    <xf numFmtId="0" fontId="20" fillId="8" borderId="29" xfId="7" applyFont="1" applyBorder="1" applyAlignment="1">
      <alignment vertical="center"/>
    </xf>
    <xf numFmtId="0" fontId="1" fillId="0" borderId="21" xfId="7" applyFill="1" applyBorder="1" applyAlignment="1"/>
    <xf numFmtId="0" fontId="1" fillId="0" borderId="23" xfId="6" applyFont="1" applyFill="1" applyBorder="1" applyAlignment="1"/>
    <xf numFmtId="0" fontId="1" fillId="0" borderId="28" xfId="6" applyFont="1" applyFill="1" applyBorder="1" applyAlignment="1"/>
    <xf numFmtId="0" fontId="20" fillId="8" borderId="25" xfId="7" applyFont="1" applyBorder="1" applyAlignment="1">
      <alignment horizontal="center"/>
    </xf>
    <xf numFmtId="0" fontId="20" fillId="8" borderId="26" xfId="7" applyFont="1" applyBorder="1" applyAlignment="1">
      <alignment horizontal="center"/>
    </xf>
    <xf numFmtId="0" fontId="20" fillId="8" borderId="25" xfId="7" applyFont="1" applyBorder="1" applyAlignment="1"/>
    <xf numFmtId="0" fontId="20" fillId="8" borderId="20" xfId="7" applyFont="1" applyBorder="1" applyAlignment="1"/>
    <xf numFmtId="0" fontId="20" fillId="8" borderId="26" xfId="7" applyFont="1" applyBorder="1" applyAlignment="1"/>
    <xf numFmtId="0" fontId="9" fillId="0" borderId="33" xfId="0" applyFont="1" applyBorder="1"/>
    <xf numFmtId="0" fontId="9" fillId="0" borderId="13" xfId="0" applyFont="1" applyBorder="1"/>
    <xf numFmtId="0" fontId="9" fillId="0" borderId="17" xfId="0" applyFont="1" applyBorder="1"/>
    <xf numFmtId="0" fontId="20" fillId="8" borderId="33" xfId="7" applyFont="1" applyBorder="1" applyAlignment="1">
      <alignment vertical="center"/>
    </xf>
    <xf numFmtId="0" fontId="9" fillId="0" borderId="28" xfId="0" applyFont="1" applyBorder="1"/>
    <xf numFmtId="0" fontId="9" fillId="0" borderId="29" xfId="0" applyFont="1" applyBorder="1"/>
    <xf numFmtId="0" fontId="9" fillId="0" borderId="20" xfId="0" applyFont="1" applyFill="1" applyBorder="1"/>
    <xf numFmtId="0" fontId="20" fillId="8" borderId="33" xfId="7" applyFont="1" applyBorder="1" applyAlignment="1">
      <alignment horizontal="center" vertical="center"/>
    </xf>
    <xf numFmtId="0" fontId="16" fillId="6" borderId="27" xfId="4" applyBorder="1" applyAlignment="1"/>
    <xf numFmtId="0" fontId="16" fillId="0" borderId="0" xfId="4" applyFill="1" applyBorder="1" applyAlignment="1">
      <alignment horizontal="center"/>
    </xf>
    <xf numFmtId="14" fontId="20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6" borderId="2" xfId="4" applyFont="1" applyBorder="1" applyAlignment="1">
      <alignment horizontal="center" vertical="center" wrapText="1"/>
    </xf>
    <xf numFmtId="0" fontId="22" fillId="6" borderId="3" xfId="4" applyFont="1" applyBorder="1" applyAlignment="1">
      <alignment horizontal="center" vertical="center" wrapText="1"/>
    </xf>
    <xf numFmtId="14" fontId="23" fillId="7" borderId="4" xfId="5" applyNumberFormat="1" applyFont="1" applyBorder="1" applyAlignment="1">
      <alignment horizontal="center"/>
    </xf>
    <xf numFmtId="14" fontId="23" fillId="7" borderId="3" xfId="5" applyNumberFormat="1" applyFont="1" applyBorder="1"/>
    <xf numFmtId="14" fontId="23" fillId="7" borderId="0" xfId="5" applyNumberFormat="1" applyFont="1" applyBorder="1" applyAlignment="1">
      <alignment horizontal="center"/>
    </xf>
    <xf numFmtId="14" fontId="23" fillId="7" borderId="5" xfId="5" applyNumberFormat="1" applyFont="1" applyBorder="1"/>
    <xf numFmtId="14" fontId="23" fillId="7" borderId="7" xfId="5" applyNumberFormat="1" applyFont="1" applyBorder="1" applyAlignment="1">
      <alignment horizontal="center"/>
    </xf>
    <xf numFmtId="14" fontId="23" fillId="7" borderId="6" xfId="5" applyNumberFormat="1" applyFont="1" applyBorder="1"/>
    <xf numFmtId="14" fontId="23" fillId="7" borderId="13" xfId="5" applyNumberFormat="1" applyFont="1" applyBorder="1" applyAlignment="1">
      <alignment horizontal="center"/>
    </xf>
    <xf numFmtId="14" fontId="23" fillId="7" borderId="11" xfId="5" applyNumberFormat="1" applyFont="1" applyBorder="1"/>
    <xf numFmtId="14" fontId="23" fillId="7" borderId="17" xfId="5" applyNumberFormat="1" applyFont="1" applyBorder="1" applyAlignment="1">
      <alignment horizontal="center"/>
    </xf>
    <xf numFmtId="14" fontId="23" fillId="7" borderId="15" xfId="5" applyNumberFormat="1" applyFont="1" applyBorder="1"/>
    <xf numFmtId="14" fontId="23" fillId="7" borderId="18" xfId="5" applyNumberFormat="1" applyFont="1" applyBorder="1"/>
    <xf numFmtId="0" fontId="24" fillId="0" borderId="8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4" fontId="21" fillId="7" borderId="3" xfId="5" applyNumberFormat="1" applyFont="1" applyBorder="1" applyAlignment="1">
      <alignment horizontal="center" vertical="center"/>
    </xf>
    <xf numFmtId="14" fontId="21" fillId="7" borderId="8" xfId="5" applyNumberFormat="1" applyFont="1" applyBorder="1" applyAlignment="1">
      <alignment horizontal="center" vertical="center"/>
    </xf>
    <xf numFmtId="14" fontId="21" fillId="7" borderId="4" xfId="5" applyNumberFormat="1" applyFont="1" applyBorder="1" applyAlignment="1">
      <alignment horizontal="center" vertical="center"/>
    </xf>
    <xf numFmtId="14" fontId="21" fillId="7" borderId="35" xfId="5" applyNumberFormat="1" applyFont="1" applyBorder="1" applyAlignment="1">
      <alignment horizontal="center" vertical="center"/>
    </xf>
    <xf numFmtId="14" fontId="21" fillId="7" borderId="6" xfId="5" applyNumberFormat="1" applyFont="1" applyBorder="1" applyAlignment="1">
      <alignment horizontal="center" vertical="center"/>
    </xf>
    <xf numFmtId="14" fontId="21" fillId="7" borderId="10" xfId="5" applyNumberFormat="1" applyFont="1" applyBorder="1" applyAlignment="1">
      <alignment horizontal="center" vertical="center"/>
    </xf>
    <xf numFmtId="14" fontId="21" fillId="7" borderId="7" xfId="5" applyNumberFormat="1" applyFont="1" applyBorder="1" applyAlignment="1">
      <alignment horizontal="center" vertical="center"/>
    </xf>
    <xf numFmtId="14" fontId="21" fillId="7" borderId="36" xfId="5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9" borderId="41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3" fillId="0" borderId="0" xfId="5" applyNumberFormat="1" applyFont="1" applyFill="1" applyBorder="1" applyAlignment="1">
      <alignment horizontal="center"/>
    </xf>
    <xf numFmtId="14" fontId="23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4" xfId="5" applyNumberFormat="1" applyFont="1" applyBorder="1" applyAlignment="1">
      <alignment horizontal="center" vertical="center"/>
    </xf>
    <xf numFmtId="14" fontId="24" fillId="7" borderId="18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top" wrapText="1"/>
    </xf>
    <xf numFmtId="14" fontId="24" fillId="7" borderId="4" xfId="5" applyNumberFormat="1" applyFont="1" applyBorder="1" applyAlignment="1">
      <alignment horizontal="center" vertical="center"/>
    </xf>
    <xf numFmtId="14" fontId="24" fillId="7" borderId="35" xfId="5" applyNumberFormat="1" applyFont="1" applyBorder="1" applyAlignment="1">
      <alignment horizontal="center" vertical="center"/>
    </xf>
    <xf numFmtId="14" fontId="24" fillId="7" borderId="9" xfId="5" applyNumberFormat="1" applyFont="1" applyBorder="1" applyAlignment="1">
      <alignment horizontal="center" vertical="center"/>
    </xf>
    <xf numFmtId="14" fontId="24" fillId="7" borderId="7" xfId="5" applyNumberFormat="1" applyFont="1" applyBorder="1" applyAlignment="1">
      <alignment horizontal="center" vertical="center"/>
    </xf>
    <xf numFmtId="14" fontId="24" fillId="7" borderId="36" xfId="5" applyNumberFormat="1" applyFont="1" applyBorder="1" applyAlignment="1">
      <alignment horizontal="center" vertical="center"/>
    </xf>
    <xf numFmtId="14" fontId="24" fillId="7" borderId="12" xfId="5" applyNumberFormat="1" applyFont="1" applyBorder="1" applyAlignment="1">
      <alignment horizontal="center" vertical="center"/>
    </xf>
    <xf numFmtId="14" fontId="24" fillId="7" borderId="13" xfId="5" applyNumberFormat="1" applyFont="1" applyBorder="1" applyAlignment="1">
      <alignment horizontal="center" vertical="center"/>
    </xf>
    <xf numFmtId="14" fontId="24" fillId="7" borderId="33" xfId="5" applyNumberFormat="1" applyFont="1" applyBorder="1" applyAlignment="1">
      <alignment horizontal="center" vertical="center"/>
    </xf>
    <xf numFmtId="14" fontId="24" fillId="7" borderId="16" xfId="5" applyNumberFormat="1" applyFont="1" applyBorder="1" applyAlignment="1">
      <alignment horizontal="center" vertical="center"/>
    </xf>
    <xf numFmtId="14" fontId="24" fillId="7" borderId="17" xfId="5" applyNumberFormat="1" applyFont="1" applyBorder="1" applyAlignment="1">
      <alignment horizontal="center" vertical="center"/>
    </xf>
    <xf numFmtId="14" fontId="24" fillId="7" borderId="29" xfId="5" applyNumberFormat="1" applyFont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vertical="top" wrapText="1"/>
    </xf>
    <xf numFmtId="0" fontId="5" fillId="5" borderId="0" xfId="3" applyFont="1" applyBorder="1" applyAlignment="1">
      <alignment horizontal="center"/>
    </xf>
    <xf numFmtId="0" fontId="5" fillId="5" borderId="23" xfId="3" applyFont="1" applyBorder="1" applyAlignment="1">
      <alignment horizontal="center"/>
    </xf>
    <xf numFmtId="0" fontId="5" fillId="5" borderId="17" xfId="3" applyFont="1" applyBorder="1" applyAlignment="1">
      <alignment horizontal="center"/>
    </xf>
    <xf numFmtId="0" fontId="5" fillId="5" borderId="24" xfId="3" applyFont="1" applyBorder="1" applyAlignment="1">
      <alignment horizontal="center"/>
    </xf>
    <xf numFmtId="0" fontId="5" fillId="5" borderId="38" xfId="3" applyFont="1" applyBorder="1" applyAlignment="1">
      <alignment horizontal="center"/>
    </xf>
    <xf numFmtId="0" fontId="5" fillId="5" borderId="39" xfId="3" applyFont="1" applyBorder="1" applyAlignment="1">
      <alignment horizontal="center"/>
    </xf>
    <xf numFmtId="0" fontId="20" fillId="5" borderId="32" xfId="6" applyFill="1" applyBorder="1" applyAlignment="1">
      <alignment horizontal="center"/>
    </xf>
    <xf numFmtId="0" fontId="20" fillId="5" borderId="40" xfId="6" applyFill="1" applyBorder="1" applyAlignment="1">
      <alignment horizontal="center"/>
    </xf>
    <xf numFmtId="0" fontId="20" fillId="9" borderId="19" xfId="6" applyFill="1" applyBorder="1" applyAlignment="1">
      <alignment horizontal="center"/>
    </xf>
    <xf numFmtId="0" fontId="20" fillId="9" borderId="30" xfId="6" applyFill="1" applyBorder="1" applyAlignment="1">
      <alignment horizontal="center"/>
    </xf>
    <xf numFmtId="0" fontId="20" fillId="5" borderId="19" xfId="6" applyFill="1" applyBorder="1" applyAlignment="1">
      <alignment horizontal="center"/>
    </xf>
    <xf numFmtId="0" fontId="20" fillId="5" borderId="30" xfId="6" applyFill="1" applyBorder="1" applyAlignment="1">
      <alignment horizontal="center"/>
    </xf>
    <xf numFmtId="0" fontId="19" fillId="3" borderId="38" xfId="1" applyFont="1" applyBorder="1" applyAlignment="1">
      <alignment horizontal="center"/>
    </xf>
    <xf numFmtId="0" fontId="19" fillId="3" borderId="39" xfId="1" applyFont="1" applyBorder="1" applyAlignment="1">
      <alignment horizontal="center"/>
    </xf>
    <xf numFmtId="0" fontId="18" fillId="4" borderId="0" xfId="2" applyFont="1" applyBorder="1" applyAlignment="1">
      <alignment horizontal="center"/>
    </xf>
    <xf numFmtId="0" fontId="18" fillId="4" borderId="23" xfId="2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7" xfId="4" applyBorder="1" applyAlignment="1">
      <alignment horizontal="center"/>
    </xf>
    <xf numFmtId="0" fontId="16" fillId="6" borderId="26" xfId="4" applyBorder="1" applyAlignment="1">
      <alignment horizontal="center"/>
    </xf>
    <xf numFmtId="0" fontId="16" fillId="6" borderId="13" xfId="4" applyBorder="1" applyAlignment="1">
      <alignment horizontal="center"/>
    </xf>
    <xf numFmtId="0" fontId="16" fillId="6" borderId="22" xfId="4" applyBorder="1" applyAlignment="1">
      <alignment horizontal="center"/>
    </xf>
    <xf numFmtId="0" fontId="16" fillId="6" borderId="20" xfId="4" applyBorder="1" applyAlignment="1">
      <alignment horizontal="center"/>
    </xf>
    <xf numFmtId="14" fontId="7" fillId="7" borderId="3" xfId="5" applyNumberFormat="1" applyFont="1" applyBorder="1" applyAlignment="1">
      <alignment horizontal="center" vertical="center"/>
    </xf>
    <xf numFmtId="14" fontId="7" fillId="7" borderId="8" xfId="5" applyNumberFormat="1" applyFont="1" applyBorder="1" applyAlignment="1">
      <alignment horizontal="center" vertical="center"/>
    </xf>
    <xf numFmtId="14" fontId="7" fillId="7" borderId="4" xfId="5" applyNumberFormat="1" applyFont="1" applyBorder="1" applyAlignment="1">
      <alignment horizontal="center" vertical="center"/>
    </xf>
    <xf numFmtId="14" fontId="7" fillId="7" borderId="35" xfId="5" applyNumberFormat="1" applyFont="1" applyBorder="1" applyAlignment="1">
      <alignment horizontal="center" vertical="center"/>
    </xf>
    <xf numFmtId="14" fontId="7" fillId="7" borderId="6" xfId="5" applyNumberFormat="1" applyFont="1" applyBorder="1" applyAlignment="1">
      <alignment horizontal="center" vertical="center"/>
    </xf>
    <xf numFmtId="14" fontId="7" fillId="7" borderId="10" xfId="5" applyNumberFormat="1" applyFont="1" applyBorder="1" applyAlignment="1">
      <alignment horizontal="center" vertical="center"/>
    </xf>
    <xf numFmtId="14" fontId="7" fillId="7" borderId="7" xfId="5" applyNumberFormat="1" applyFont="1" applyBorder="1" applyAlignment="1">
      <alignment horizontal="center" vertical="center"/>
    </xf>
    <xf numFmtId="14" fontId="7" fillId="7" borderId="36" xfId="5" applyNumberFormat="1" applyFont="1" applyBorder="1" applyAlignment="1">
      <alignment horizontal="center" vertical="center"/>
    </xf>
    <xf numFmtId="14" fontId="25" fillId="7" borderId="14" xfId="5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201307</c:v>
                </c:pt>
                <c:pt idx="1">
                  <c:v>201308</c:v>
                </c:pt>
                <c:pt idx="2">
                  <c:v>201309</c:v>
                </c:pt>
                <c:pt idx="3">
                  <c:v>201310</c:v>
                </c:pt>
                <c:pt idx="4">
                  <c:v>201311</c:v>
                </c:pt>
                <c:pt idx="5">
                  <c:v>201312</c:v>
                </c:pt>
                <c:pt idx="6">
                  <c:v>201313</c:v>
                </c:pt>
                <c:pt idx="7">
                  <c:v>201314</c:v>
                </c:pt>
                <c:pt idx="8">
                  <c:v>201315</c:v>
                </c:pt>
                <c:pt idx="9">
                  <c:v>201316</c:v>
                </c:pt>
                <c:pt idx="10">
                  <c:v>201317</c:v>
                </c:pt>
                <c:pt idx="11">
                  <c:v>201318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</c:strCache>
            </c:strRef>
          </c:cat>
          <c:val>
            <c:numRef>
              <c:f>'G1'!$B$3:$B$21</c:f>
              <c:numCache>
                <c:formatCode>General</c:formatCode>
                <c:ptCount val="18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201307</c:v>
                </c:pt>
                <c:pt idx="1">
                  <c:v>201308</c:v>
                </c:pt>
                <c:pt idx="2">
                  <c:v>201309</c:v>
                </c:pt>
                <c:pt idx="3">
                  <c:v>201310</c:v>
                </c:pt>
                <c:pt idx="4">
                  <c:v>201311</c:v>
                </c:pt>
                <c:pt idx="5">
                  <c:v>201312</c:v>
                </c:pt>
                <c:pt idx="6">
                  <c:v>201313</c:v>
                </c:pt>
                <c:pt idx="7">
                  <c:v>201314</c:v>
                </c:pt>
                <c:pt idx="8">
                  <c:v>201315</c:v>
                </c:pt>
                <c:pt idx="9">
                  <c:v>201316</c:v>
                </c:pt>
                <c:pt idx="10">
                  <c:v>201317</c:v>
                </c:pt>
                <c:pt idx="11">
                  <c:v>201318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</c:strCache>
            </c:strRef>
          </c:cat>
          <c:val>
            <c:numRef>
              <c:f>'G1'!$C$3:$C$21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18</c:v>
                </c:pt>
                <c:pt idx="17">
                  <c:v>13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201307</c:v>
                </c:pt>
                <c:pt idx="1">
                  <c:v>201308</c:v>
                </c:pt>
                <c:pt idx="2">
                  <c:v>201309</c:v>
                </c:pt>
                <c:pt idx="3">
                  <c:v>201310</c:v>
                </c:pt>
                <c:pt idx="4">
                  <c:v>201311</c:v>
                </c:pt>
                <c:pt idx="5">
                  <c:v>201312</c:v>
                </c:pt>
                <c:pt idx="6">
                  <c:v>201313</c:v>
                </c:pt>
                <c:pt idx="7">
                  <c:v>201314</c:v>
                </c:pt>
                <c:pt idx="8">
                  <c:v>201315</c:v>
                </c:pt>
                <c:pt idx="9">
                  <c:v>201316</c:v>
                </c:pt>
                <c:pt idx="10">
                  <c:v>201317</c:v>
                </c:pt>
                <c:pt idx="11">
                  <c:v>201318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</c:strCache>
            </c:strRef>
          </c:cat>
          <c:val>
            <c:numRef>
              <c:f>'G1'!$D$3:$D$21</c:f>
              <c:numCache>
                <c:formatCode>General</c:formatCode>
                <c:ptCount val="18"/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301760"/>
        <c:axId val="93866240"/>
      </c:barChart>
      <c:catAx>
        <c:axId val="9330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3866240"/>
        <c:crosses val="autoZero"/>
        <c:auto val="1"/>
        <c:lblAlgn val="ctr"/>
        <c:lblOffset val="100"/>
        <c:noMultiLvlLbl val="0"/>
      </c:catAx>
      <c:valAx>
        <c:axId val="9386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33017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C06.xlsx]A3!Tabla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'A3'!$A$2:$A$12</c:f>
              <c:strCache>
                <c:ptCount val="10"/>
                <c:pt idx="0">
                  <c:v>Error APE-SAT</c:v>
                </c:pt>
                <c:pt idx="1">
                  <c:v>Inconsistencia de data</c:v>
                </c:pt>
                <c:pt idx="2">
                  <c:v>Error red</c:v>
                </c:pt>
                <c:pt idx="3">
                  <c:v>Lentitud BD</c:v>
                </c:pt>
                <c:pt idx="4">
                  <c:v>Perifericos-DAT-SICC</c:v>
                </c:pt>
                <c:pt idx="5">
                  <c:v>Bloqueos BD</c:v>
                </c:pt>
                <c:pt idx="6">
                  <c:v>Perifericos-DAT-BICON</c:v>
                </c:pt>
                <c:pt idx="7">
                  <c:v>Perifericos-DAT-Shell</c:v>
                </c:pt>
                <c:pt idx="8">
                  <c:v>Demora Servidor</c:v>
                </c:pt>
                <c:pt idx="9">
                  <c:v>Error Plan Base de Datos</c:v>
                </c:pt>
              </c:strCache>
            </c:strRef>
          </c:cat>
          <c:val>
            <c:numRef>
              <c:f>'A3'!$B$2:$B$12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C06.xlsx]A4!Tabla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'A4'!$A$4:$A$19</c:f>
              <c:multiLvlStrCache>
                <c:ptCount val="12"/>
                <c:lvl>
                  <c:pt idx="0">
                    <c:v>Inconsistencia de data</c:v>
                  </c:pt>
                  <c:pt idx="1">
                    <c:v>Error APE-SAT</c:v>
                  </c:pt>
                  <c:pt idx="2">
                    <c:v>Inconsistencia de data</c:v>
                  </c:pt>
                  <c:pt idx="3">
                    <c:v>Error red</c:v>
                  </c:pt>
                  <c:pt idx="4">
                    <c:v>Lentitud BD</c:v>
                  </c:pt>
                  <c:pt idx="5">
                    <c:v>Bloqueos BD</c:v>
                  </c:pt>
                  <c:pt idx="6">
                    <c:v>Demora Servidor</c:v>
                  </c:pt>
                  <c:pt idx="7">
                    <c:v>Error Plan Base de Datos</c:v>
                  </c:pt>
                  <c:pt idx="8">
                    <c:v>Error red</c:v>
                  </c:pt>
                  <c:pt idx="9">
                    <c:v>Perifericos-DAT-SICC</c:v>
                  </c:pt>
                  <c:pt idx="10">
                    <c:v>Perifericos-DAT-BICON</c:v>
                  </c:pt>
                  <c:pt idx="11">
                    <c:v>Perifericos-DAT-Shell</c:v>
                  </c:pt>
                </c:lvl>
                <c:lvl>
                  <c:pt idx="0">
                    <c:v>Cierre</c:v>
                  </c:pt>
                  <c:pt idx="1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'A4'!$B$4:$B$19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94360320"/>
        <c:axId val="94346240"/>
      </c:barChart>
      <c:valAx>
        <c:axId val="943462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4360320"/>
        <c:crosses val="autoZero"/>
        <c:crossBetween val="between"/>
      </c:valAx>
      <c:catAx>
        <c:axId val="94360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94346240"/>
        <c:crosses val="autoZero"/>
        <c:auto val="1"/>
        <c:lblAlgn val="ctr"/>
        <c:lblOffset val="100"/>
        <c:noMultiLvlLbl val="0"/>
      </c:cat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'G2'!$B$4:$B$10</c:f>
              <c:numCache>
                <c:formatCode>General</c:formatCode>
                <c:ptCount val="6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'G2'!$C$4:$C$10</c:f>
              <c:numCache>
                <c:formatCode>General</c:formatCode>
                <c:ptCount val="6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'G2'!$D$4:$D$10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125056"/>
        <c:axId val="94163712"/>
      </c:barChart>
      <c:catAx>
        <c:axId val="94125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163712"/>
        <c:crosses val="autoZero"/>
        <c:auto val="1"/>
        <c:lblAlgn val="ctr"/>
        <c:lblOffset val="100"/>
        <c:noMultiLvlLbl val="0"/>
      </c:catAx>
      <c:valAx>
        <c:axId val="9416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1250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'G3'!$B$4:$B$10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'G3'!$C$4:$C$10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531008"/>
        <c:axId val="95533312"/>
      </c:lineChart>
      <c:catAx>
        <c:axId val="9553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95533312"/>
        <c:crosses val="autoZero"/>
        <c:auto val="1"/>
        <c:lblAlgn val="ctr"/>
        <c:lblOffset val="100"/>
        <c:noMultiLvlLbl val="0"/>
      </c:catAx>
      <c:valAx>
        <c:axId val="9553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5531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201307</c:v>
                </c:pt>
                <c:pt idx="1">
                  <c:v>201308</c:v>
                </c:pt>
                <c:pt idx="2">
                  <c:v>201309</c:v>
                </c:pt>
                <c:pt idx="3">
                  <c:v>201310</c:v>
                </c:pt>
                <c:pt idx="4">
                  <c:v>201311</c:v>
                </c:pt>
                <c:pt idx="5">
                  <c:v>201312</c:v>
                </c:pt>
                <c:pt idx="6">
                  <c:v>201313</c:v>
                </c:pt>
                <c:pt idx="7">
                  <c:v>201314</c:v>
                </c:pt>
                <c:pt idx="8">
                  <c:v>201315</c:v>
                </c:pt>
                <c:pt idx="9">
                  <c:v>201316</c:v>
                </c:pt>
                <c:pt idx="10">
                  <c:v>201317</c:v>
                </c:pt>
                <c:pt idx="11">
                  <c:v>201318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</c:strCache>
            </c:strRef>
          </c:cat>
          <c:val>
            <c:numRef>
              <c:f>'F1'!$B$4:$B$22</c:f>
              <c:numCache>
                <c:formatCode>General</c:formatCode>
                <c:ptCount val="18"/>
                <c:pt idx="12">
                  <c:v>98</c:v>
                </c:pt>
                <c:pt idx="13">
                  <c:v>91</c:v>
                </c:pt>
                <c:pt idx="14">
                  <c:v>101</c:v>
                </c:pt>
                <c:pt idx="15">
                  <c:v>116</c:v>
                </c:pt>
                <c:pt idx="16">
                  <c:v>96</c:v>
                </c:pt>
                <c:pt idx="17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201307</c:v>
                </c:pt>
                <c:pt idx="1">
                  <c:v>201308</c:v>
                </c:pt>
                <c:pt idx="2">
                  <c:v>201309</c:v>
                </c:pt>
                <c:pt idx="3">
                  <c:v>201310</c:v>
                </c:pt>
                <c:pt idx="4">
                  <c:v>201311</c:v>
                </c:pt>
                <c:pt idx="5">
                  <c:v>201312</c:v>
                </c:pt>
                <c:pt idx="6">
                  <c:v>201313</c:v>
                </c:pt>
                <c:pt idx="7">
                  <c:v>201314</c:v>
                </c:pt>
                <c:pt idx="8">
                  <c:v>201315</c:v>
                </c:pt>
                <c:pt idx="9">
                  <c:v>201316</c:v>
                </c:pt>
                <c:pt idx="10">
                  <c:v>201317</c:v>
                </c:pt>
                <c:pt idx="11">
                  <c:v>201318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</c:strCache>
            </c:strRef>
          </c:cat>
          <c:val>
            <c:numRef>
              <c:f>'F1'!$C$4:$C$22</c:f>
              <c:numCache>
                <c:formatCode>General</c:formatCode>
                <c:ptCount val="18"/>
                <c:pt idx="12">
                  <c:v>3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23</c:v>
                </c:pt>
                <c:pt idx="17">
                  <c:v>12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201307</c:v>
                </c:pt>
                <c:pt idx="1">
                  <c:v>201308</c:v>
                </c:pt>
                <c:pt idx="2">
                  <c:v>201309</c:v>
                </c:pt>
                <c:pt idx="3">
                  <c:v>201310</c:v>
                </c:pt>
                <c:pt idx="4">
                  <c:v>201311</c:v>
                </c:pt>
                <c:pt idx="5">
                  <c:v>201312</c:v>
                </c:pt>
                <c:pt idx="6">
                  <c:v>201313</c:v>
                </c:pt>
                <c:pt idx="7">
                  <c:v>201314</c:v>
                </c:pt>
                <c:pt idx="8">
                  <c:v>201315</c:v>
                </c:pt>
                <c:pt idx="9">
                  <c:v>201316</c:v>
                </c:pt>
                <c:pt idx="10">
                  <c:v>201317</c:v>
                </c:pt>
                <c:pt idx="11">
                  <c:v>201318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</c:strCache>
            </c:strRef>
          </c:cat>
          <c:val>
            <c:numRef>
              <c:f>'F1'!$D$4:$D$22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8573312"/>
        <c:axId val="119558144"/>
      </c:barChart>
      <c:catAx>
        <c:axId val="11857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558144"/>
        <c:crosses val="autoZero"/>
        <c:auto val="1"/>
        <c:lblAlgn val="ctr"/>
        <c:lblOffset val="100"/>
        <c:noMultiLvlLbl val="0"/>
      </c:catAx>
      <c:valAx>
        <c:axId val="11955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8573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'F2'!$B$4:$B$10</c:f>
              <c:numCache>
                <c:formatCode>General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'F2'!$C$4:$C$10</c:f>
              <c:numCache>
                <c:formatCode>General</c:formatCode>
                <c:ptCount val="6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21.5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722624"/>
        <c:axId val="127724160"/>
      </c:barChart>
      <c:catAx>
        <c:axId val="12772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724160"/>
        <c:crosses val="autoZero"/>
        <c:auto val="1"/>
        <c:lblAlgn val="ctr"/>
        <c:lblOffset val="100"/>
        <c:noMultiLvlLbl val="0"/>
      </c:catAx>
      <c:valAx>
        <c:axId val="12772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722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Suma de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'F3'!$B$4:$B$10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Suma de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'F3'!$A$4:$A$10</c:f>
              <c:strCache>
                <c:ptCount val="6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  <c:pt idx="3">
                  <c:v>C04</c:v>
                </c:pt>
                <c:pt idx="4">
                  <c:v>C05</c:v>
                </c:pt>
                <c:pt idx="5">
                  <c:v>C06</c:v>
                </c:pt>
              </c:strCache>
            </c:strRef>
          </c:cat>
          <c:val>
            <c:numRef>
              <c:f>'F3'!$C$4:$C$10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368256"/>
        <c:axId val="134390528"/>
      </c:lineChart>
      <c:catAx>
        <c:axId val="13436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34390528"/>
        <c:crosses val="autoZero"/>
        <c:auto val="1"/>
        <c:lblAlgn val="ctr"/>
        <c:lblOffset val="100"/>
        <c:noMultiLvlLbl val="0"/>
      </c:catAx>
      <c:valAx>
        <c:axId val="13439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368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'A1'!$A$5:$A$10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VENEZUELA</c:v>
                </c:pt>
                <c:pt idx="4">
                  <c:v>CHILE</c:v>
                </c:pt>
              </c:strCache>
            </c:strRef>
          </c:cat>
          <c:val>
            <c:numRef>
              <c:f>'A1'!$B$5:$B$10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'A1'!$A$5:$A$10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VENEZUELA</c:v>
                </c:pt>
                <c:pt idx="4">
                  <c:v>CHILE</c:v>
                </c:pt>
              </c:strCache>
            </c:strRef>
          </c:cat>
          <c:val>
            <c:numRef>
              <c:f>'A1'!$C$5:$C$10</c:f>
              <c:numCache>
                <c:formatCode>General</c:formatCode>
                <c:ptCount val="5"/>
                <c:pt idx="0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'A1'!$D$3:$D$4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'A1'!$A$5:$A$10</c:f>
              <c:strCache>
                <c:ptCount val="5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VENEZUELA</c:v>
                </c:pt>
                <c:pt idx="4">
                  <c:v>CHILE</c:v>
                </c:pt>
              </c:strCache>
            </c:strRef>
          </c:cat>
          <c:val>
            <c:numRef>
              <c:f>'A1'!$D$5:$D$10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94528"/>
        <c:axId val="146696064"/>
      </c:barChart>
      <c:catAx>
        <c:axId val="1466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6064"/>
        <c:crosses val="autoZero"/>
        <c:auto val="1"/>
        <c:lblAlgn val="ctr"/>
        <c:lblOffset val="100"/>
        <c:noMultiLvlLbl val="0"/>
      </c:catAx>
      <c:valAx>
        <c:axId val="146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945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CNT!$E$2:$O$2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CNT!$E$69:$O$69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472640"/>
        <c:axId val="181471104"/>
      </c:barChart>
      <c:valAx>
        <c:axId val="1814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72640"/>
        <c:crosses val="autoZero"/>
        <c:crossBetween val="between"/>
      </c:valAx>
      <c:catAx>
        <c:axId val="1814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7110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C06.xlsx]A2!Tabla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'A2'!$B$2:$B$5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'A2'!$C$1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'A2'!$C$2:$C$5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3304704"/>
        <c:axId val="93306240"/>
      </c:barChart>
      <c:catAx>
        <c:axId val="93304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3306240"/>
        <c:crosses val="autoZero"/>
        <c:auto val="1"/>
        <c:lblAlgn val="ctr"/>
        <c:lblOffset val="100"/>
        <c:noMultiLvlLbl val="0"/>
      </c:catAx>
      <c:valAx>
        <c:axId val="93306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304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57149</xdr:rowOff>
    </xdr:from>
    <xdr:to>
      <xdr:col>10</xdr:col>
      <xdr:colOff>38100</xdr:colOff>
      <xdr:row>37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47624</xdr:rowOff>
    </xdr:from>
    <xdr:to>
      <xdr:col>6</xdr:col>
      <xdr:colOff>304800</xdr:colOff>
      <xdr:row>25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38100</xdr:rowOff>
    </xdr:from>
    <xdr:to>
      <xdr:col>4</xdr:col>
      <xdr:colOff>295275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28575</xdr:rowOff>
    </xdr:from>
    <xdr:to>
      <xdr:col>5</xdr:col>
      <xdr:colOff>809625</xdr:colOff>
      <xdr:row>27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161924</xdr:rowOff>
    </xdr:from>
    <xdr:to>
      <xdr:col>12</xdr:col>
      <xdr:colOff>123825</xdr:colOff>
      <xdr:row>27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00926" createdVersion="4" refreshedVersion="4" minRefreshableVersion="3" recordCount="30">
  <cacheSource type="worksheet">
    <worksheetSource ref="C12:G42" sheet="STD"/>
  </cacheSource>
  <cacheFields count="5">
    <cacheField name="Camp" numFmtId="0">
      <sharedItems containsBlank="1" count="19"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m u="1"/>
      </sharedItems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6"/>
    </cacheField>
    <cacheField name="Total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240738" createdVersion="4" refreshedVersion="4" minRefreshableVersion="3" recordCount="105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19"/>
    </cacheField>
    <cacheField name="País" numFmtId="0">
      <sharedItems containsBlank="1" count="10">
        <s v="COLOMBIA"/>
        <s v="CHILE"/>
        <s v="PERU"/>
        <s v="ECUADOR"/>
        <s v="VENEZUELA"/>
        <m/>
        <s v="GUATEMALA" u="1"/>
        <s v="PANAMA" u="1"/>
        <s v="COSTA RICA" u="1"/>
        <s v="SALVADOR" u="1"/>
      </sharedItems>
    </cacheField>
    <cacheField name="Categoria" numFmtId="0">
      <sharedItems containsBlank="1" count="10">
        <s v="Facturacion"/>
        <s v="Perifericos"/>
        <s v="Cierre"/>
        <m/>
        <s v="BAN" u="1"/>
        <s v="DAT" u="1"/>
        <s v="SAM" u="1"/>
        <s v="GEN" u="1"/>
        <s v="Periferico" u="1"/>
        <s v="FAC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3-31T00:00:00" maxDate="2014-04-22T00:00:00"/>
    </cacheField>
    <cacheField name="Descripcion" numFmtId="0">
      <sharedItems containsBlank="1"/>
    </cacheField>
    <cacheField name="Solución" numFmtId="0">
      <sharedItems containsBlank="1" longText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2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6" maxValue="201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240738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1" maxValue="15"/>
    </cacheField>
    <cacheField name="Total" numFmtId="0">
      <sharedItems containsSemiMixedTypes="0" containsString="0" containsNumber="1" containsInteger="1" minValue="1" maxValue="19"/>
    </cacheField>
    <cacheField name="SiCC/SSiCC2" numFmtId="0">
      <sharedItems containsSemiMixedTypes="0" containsString="0" containsNumber="1" containsInteger="1" minValue="0" maxValue="3"/>
    </cacheField>
    <cacheField name="Otros2" numFmtId="0">
      <sharedItems containsSemiMixedTypes="0" containsString="0" containsNumber="1" containsInteger="1" minValue="1" maxValue="14"/>
    </cacheField>
    <cacheField name="Total2" numFmtId="0">
      <sharedItems containsSemiMixedTypes="0" containsString="0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356484" createdVersion="4" refreshedVersion="4" minRefreshableVersion="3" recordCount="105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19"/>
    </cacheField>
    <cacheField name="País" numFmtId="0">
      <sharedItems containsBlank="1"/>
    </cacheField>
    <cacheField name="Categoria" numFmtId="0">
      <sharedItems containsBlank="1" count="5">
        <s v="Facturacion"/>
        <s v="Perifericos"/>
        <s v="Cierre"/>
        <m/>
        <s v="Periferico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3-31T00:00:00" maxDate="2014-04-22T00:00:00"/>
    </cacheField>
    <cacheField name="Descripcion" numFmtId="0">
      <sharedItems containsBlank="1"/>
    </cacheField>
    <cacheField name="Solución" numFmtId="0">
      <sharedItems containsBlank="1" longText="1"/>
    </cacheField>
    <cacheField name="Tipo Error" numFmtId="0">
      <sharedItems containsBlank="1" count="48">
        <s v="Error APE-SAT"/>
        <s v="Error red"/>
        <s v="Inconsistencia de data"/>
        <s v="Lentitud BD"/>
        <s v="Perifericos-DAT-SICC"/>
        <s v="Bloqueos BD"/>
        <s v="Perifericos-DAT-BICON"/>
        <s v="Perifericos-DAT-Shell"/>
        <s v="Demora Servidor"/>
        <s v="Error Plan Base de Datos"/>
        <m/>
        <s v="Error Replica" u="1"/>
        <s v="Error DAT-BICON" u="1"/>
        <s v="Error reinicio Servidor" u="1"/>
        <s v="Error Servidor" u="1"/>
        <s v="Estabilizacion GP5" u="1"/>
        <s v="Error Comunicaciones" u="1"/>
        <s v="Inconsistencia Data" u="1"/>
        <s v="Error IPM" u="1"/>
        <s v="Error Plataforma" u="1"/>
        <s v="Error APE" u="1"/>
        <s v="Error DAT-Datareports" u="1"/>
        <s v="Bloqueo BD" u="1"/>
        <s v="Error Periferico DAT- SICC" u="1"/>
        <s v="Error Funcional" u="1"/>
        <s v="Inconsiencia en Data" u="1"/>
        <s v="Error Periferico DAT- BICON" u="1"/>
        <s v="Error RV" u="1"/>
        <s v="Error APEZURE" u="1"/>
        <s v="Error Operaciones" u="1"/>
        <s v="Periferico - SICC" u="1"/>
        <s v="Error BDI" u="1"/>
        <s v="Demora Base de Datos" u="1"/>
        <s v="Error Base de Datos" u="1"/>
        <s v="Error Memoria" u="1"/>
        <s v="Error OCR" u="1"/>
        <s v="Error compilacion de paquetes" u="1"/>
        <s v="Error Configuracion" u="1"/>
        <s v="Periferico - APP DAT" u="1"/>
        <s v="Error Operacion" u="1"/>
        <s v="Problemas de Memoria" u="1"/>
        <s v="Error Aphezure" u="1"/>
        <s v="Error Periferico WEB- Aphelion" u="1"/>
        <s v="Error Conexión Base de Datos" u="1"/>
        <s v="Error infraestructura" u="1"/>
        <s v="Error SAP" u="1"/>
        <s v="Error usuario" u="1"/>
        <s v="Error Redes" u="1"/>
      </sharedItems>
    </cacheField>
    <cacheField name="Duracion (horas)" numFmtId="0">
      <sharedItems containsString="0" containsBlank="1" containsNumber="1" minValue="0.5" maxValue="2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minValue="0" maxValue="1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6" maxValue="201406"/>
    </cacheField>
    <cacheField name="Acciones a Tomar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587961" createdVersion="4" refreshedVersion="4" minRefreshableVersion="3" recordCount="30">
  <cacheSource type="worksheet">
    <worksheetSource ref="B12:P42" sheet="STD"/>
  </cacheSource>
  <cacheFields count="15">
    <cacheField name="Campaña" numFmtId="0">
      <sharedItems containsSemiMixedTypes="0" containsString="0" containsNumber="1" containsInteger="1" minValue="201302" maxValue="201407" count="24"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 u="1"/>
        <n v="201302" u="1"/>
        <n v="201303" u="1"/>
        <n v="201304" u="1"/>
        <n v="201305" u="1"/>
        <n v="201306" u="1"/>
      </sharedItems>
    </cacheField>
    <cacheField name="Camp" numFmtId="0">
      <sharedItems containsBlank="1" count="19"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m u="1"/>
      </sharedItems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6"/>
    </cacheField>
    <cacheField name="Total" numFmtId="0">
      <sharedItems containsSemiMixedTypes="0" containsString="0" containsNumber="1" containsInteger="1" minValue="0" maxValue="18"/>
    </cacheField>
    <cacheField name="SiCC/SSiCC2" numFmtId="0">
      <sharedItems containsSemiMixedTypes="0" containsString="0" containsNumber="1" minValue="0" maxValue="4.5"/>
    </cacheField>
    <cacheField name="Otros2" numFmtId="0">
      <sharedItems containsSemiMixedTypes="0" containsString="0" containsNumber="1" minValue="0" maxValue="22.5"/>
    </cacheField>
    <cacheField name="Total2" numFmtId="0">
      <sharedItems containsSemiMixedTypes="0" containsString="0" containsNumber="1" minValue="0" maxValue="27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0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0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703707" createdVersion="4" refreshedVersion="4" minRefreshableVersion="3" recordCount="30">
  <cacheSource type="worksheet">
    <worksheetSource ref="B12:G42" sheet="STD"/>
  </cacheSource>
  <cacheFields count="6">
    <cacheField name="Campaña" numFmtId="0">
      <sharedItems containsSemiMixedTypes="0" containsString="0" containsNumber="1" containsInteger="1" minValue="201302" maxValue="201407" count="24"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4"/>
        <n v="201405"/>
        <n v="201406"/>
        <n v="201407" u="1"/>
        <n v="201302" u="1"/>
        <n v="201303" u="1"/>
        <n v="201304" u="1"/>
        <n v="201305" u="1"/>
        <n v="201306" u="1"/>
      </sharedItems>
    </cacheField>
    <cacheField name="Camp" numFmtId="0">
      <sharedItems/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6"/>
    </cacheField>
    <cacheField name="Total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9.627853703707" createdVersion="4" refreshedVersion="4" minRefreshableVersion="3" recordCount="30">
  <cacheSource type="worksheet">
    <worksheetSource ref="C12:P42" sheet="STD"/>
  </cacheSource>
  <cacheFields count="14">
    <cacheField name="Camp" numFmtId="0">
      <sharedItems containsBlank="1" count="19"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s v="C04"/>
        <s v="C05"/>
        <s v="C06"/>
        <m u="1"/>
      </sharedItems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16"/>
    </cacheField>
    <cacheField name="Total" numFmtId="0">
      <sharedItems containsSemiMixedTypes="0" containsString="0" containsNumber="1" containsInteger="1" minValue="0" maxValue="18"/>
    </cacheField>
    <cacheField name="SiCC/SSiCC2" numFmtId="0">
      <sharedItems containsSemiMixedTypes="0" containsString="0" containsNumber="1" minValue="0" maxValue="4.5"/>
    </cacheField>
    <cacheField name="Otros2" numFmtId="0">
      <sharedItems containsSemiMixedTypes="0" containsString="0" containsNumber="1" minValue="0" maxValue="22.5"/>
    </cacheField>
    <cacheField name="Total2" numFmtId="0">
      <sharedItems containsSemiMixedTypes="0" containsString="0" containsNumber="1" minValue="0" maxValue="27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0"/>
    </cacheField>
    <cacheField name="OK" numFmtId="0">
      <sharedItems containsString="0" containsBlank="1" containsNumber="1" containsInteger="1" minValue="0" maxValue="116"/>
    </cacheField>
    <cacheField name="KO" numFmtId="0">
      <sharedItems containsString="0" containsBlank="1" containsNumber="1" containsInteger="1" minValue="0" maxValue="23"/>
    </cacheField>
    <cacheField name="Fuera de Hora" numFmtId="0">
      <sharedItems containsSemiMixedTypes="0" containsString="0" containsNumber="1" containsInteger="1" minValue="0" maxValue="0"/>
    </cacheField>
    <cacheField name="Total3" numFmtId="0">
      <sharedItems containsSemiMixedTypes="0" containsString="0" containsNumber="1" containsInteger="1" minValue="0" maxValue="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2"/>
    <n v="4"/>
    <n v="6"/>
  </r>
  <r>
    <x v="1"/>
    <x v="0"/>
    <n v="2"/>
    <n v="2"/>
    <n v="4"/>
  </r>
  <r>
    <x v="2"/>
    <x v="0"/>
    <n v="1"/>
    <n v="1"/>
    <n v="2"/>
  </r>
  <r>
    <x v="3"/>
    <x v="0"/>
    <n v="2"/>
    <n v="4"/>
    <n v="6"/>
  </r>
  <r>
    <x v="4"/>
    <x v="0"/>
    <n v="0"/>
    <n v="1"/>
    <n v="1"/>
  </r>
  <r>
    <x v="5"/>
    <x v="0"/>
    <n v="1"/>
    <n v="0"/>
    <n v="1"/>
  </r>
  <r>
    <x v="6"/>
    <x v="0"/>
    <n v="1"/>
    <n v="1"/>
    <n v="2"/>
  </r>
  <r>
    <x v="7"/>
    <x v="0"/>
    <n v="3"/>
    <n v="2"/>
    <n v="5"/>
  </r>
  <r>
    <x v="8"/>
    <x v="0"/>
    <n v="1"/>
    <n v="5"/>
    <n v="6"/>
  </r>
  <r>
    <x v="9"/>
    <x v="0"/>
    <n v="2"/>
    <n v="7"/>
    <n v="9"/>
  </r>
  <r>
    <x v="10"/>
    <x v="0"/>
    <n v="2"/>
    <n v="3"/>
    <n v="5"/>
  </r>
  <r>
    <x v="11"/>
    <x v="0"/>
    <n v="2"/>
    <n v="3"/>
    <n v="5"/>
  </r>
  <r>
    <x v="12"/>
    <x v="0"/>
    <n v="0"/>
    <n v="2"/>
    <n v="2"/>
  </r>
  <r>
    <x v="12"/>
    <x v="1"/>
    <n v="0"/>
    <n v="0"/>
    <n v="0"/>
  </r>
  <r>
    <x v="12"/>
    <x v="2"/>
    <n v="0"/>
    <n v="0"/>
    <n v="0"/>
  </r>
  <r>
    <x v="13"/>
    <x v="0"/>
    <n v="4"/>
    <n v="8"/>
    <n v="12"/>
  </r>
  <r>
    <x v="13"/>
    <x v="1"/>
    <n v="0"/>
    <n v="0"/>
    <n v="0"/>
  </r>
  <r>
    <x v="13"/>
    <x v="2"/>
    <n v="0"/>
    <n v="1"/>
    <n v="1"/>
  </r>
  <r>
    <x v="14"/>
    <x v="0"/>
    <n v="3"/>
    <n v="4"/>
    <n v="7"/>
  </r>
  <r>
    <x v="14"/>
    <x v="1"/>
    <n v="0"/>
    <n v="0"/>
    <n v="0"/>
  </r>
  <r>
    <x v="14"/>
    <x v="2"/>
    <n v="0"/>
    <n v="1"/>
    <n v="1"/>
  </r>
  <r>
    <x v="15"/>
    <x v="0"/>
    <n v="1"/>
    <n v="5"/>
    <n v="6"/>
  </r>
  <r>
    <x v="15"/>
    <x v="1"/>
    <n v="0"/>
    <n v="0"/>
    <n v="0"/>
  </r>
  <r>
    <x v="15"/>
    <x v="2"/>
    <n v="0"/>
    <n v="4"/>
    <n v="4"/>
  </r>
  <r>
    <x v="16"/>
    <x v="0"/>
    <n v="2"/>
    <n v="16"/>
    <n v="18"/>
  </r>
  <r>
    <x v="16"/>
    <x v="1"/>
    <n v="1"/>
    <n v="0"/>
    <n v="1"/>
  </r>
  <r>
    <x v="16"/>
    <x v="2"/>
    <n v="0"/>
    <n v="9"/>
    <n v="9"/>
  </r>
  <r>
    <x v="17"/>
    <x v="0"/>
    <n v="4"/>
    <n v="9"/>
    <n v="13"/>
  </r>
  <r>
    <x v="17"/>
    <x v="1"/>
    <n v="0"/>
    <n v="1"/>
    <n v="1"/>
  </r>
  <r>
    <x v="17"/>
    <x v="2"/>
    <n v="0"/>
    <n v="5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n v="1"/>
    <x v="0"/>
    <x v="0"/>
    <s v="APE-SAT"/>
    <s v="APE"/>
    <d v="2014-03-31T00:00:00"/>
    <s v="Error carga APE-SAT"/>
    <s v="Analista Reprocesa informacion"/>
    <s v="Error APE-SAT"/>
    <n v="1.5"/>
    <n v="0"/>
    <n v="0"/>
    <s v="SI"/>
    <s v="Javier Rudeles"/>
    <s v="Terminado"/>
    <n v="201406"/>
  </r>
  <r>
    <n v="2"/>
    <x v="1"/>
    <x v="0"/>
    <s v="Carga PAQDOC"/>
    <s v="IMP"/>
    <d v="2014-04-01T00:00:00"/>
    <s v="No se puede copiar los Archivos PAQDOC a RV3, El servidor CLRV2G presenta intermitencia en la red. "/>
    <s v="Se solicita repreocesar, despues de solucionar problemas de red"/>
    <s v="Error red"/>
    <n v="0.5"/>
    <n v="0"/>
    <n v="0"/>
    <s v="SI"/>
    <s v="Eduardo Astorga"/>
    <s v="Terminado"/>
    <n v="201406"/>
  </r>
  <r>
    <n v="3"/>
    <x v="1"/>
    <x v="0"/>
    <s v="APE"/>
    <s v="APE"/>
    <d v="2014-04-01T00:00:00"/>
    <s v="El proceso APE terminó con errores"/>
    <s v="Se solicita repreocesar, despues de solucionar problemas de red"/>
    <s v="Error red"/>
    <n v="1"/>
    <n v="0"/>
    <n v="0"/>
    <s v="SI"/>
    <s v="Javier Rudeles"/>
    <s v="Terminado"/>
    <n v="201406"/>
  </r>
  <r>
    <n v="4"/>
    <x v="1"/>
    <x v="1"/>
    <s v="Generar Boletas de Honorarios"/>
    <s v="WEB"/>
    <d v="2014-04-01T00:00:00"/>
    <s v="No se puede Generar las Boletas de Honorarios.  No se puede ingresar a la Web."/>
    <s v="Se solicita repreocesar, despues de solucionar problemas de red"/>
    <s v="Error red"/>
    <n v="0.5"/>
    <n v="0"/>
    <n v="0"/>
    <s v="SI"/>
    <s v="Pablo Molina"/>
    <s v="Terminado"/>
    <n v="201406"/>
  </r>
  <r>
    <n v="5"/>
    <x v="0"/>
    <x v="0"/>
    <s v="GP1"/>
    <s v="FAC"/>
    <d v="2014-04-02T00:00:00"/>
    <s v="Se queda OC en GP1"/>
    <s v="Analista identifica error de configuracion Matriz, corrige inconsistencia y repreocesa OC"/>
    <s v="Inconsistencia de data"/>
    <n v="0.5"/>
    <n v="0"/>
    <n v="0"/>
    <s v="SI"/>
    <s v="Rosa Barreda"/>
    <s v="Terminado"/>
    <n v="201406"/>
  </r>
  <r>
    <n v="6"/>
    <x v="0"/>
    <x v="0"/>
    <s v="GP3"/>
    <s v="FAC"/>
    <d v="2014-04-02T00:00:00"/>
    <s v="No inicia proceso Batch"/>
    <s v="Se espera a que inicie proceso batch, posteriormente se identifica que este error es originado por indices creados por plataforma"/>
    <s v="Lentitud BD"/>
    <n v="0.5"/>
    <n v="0"/>
    <n v="0"/>
    <s v="SI"/>
    <s v="José Cairampoma"/>
    <s v="Terminado"/>
    <n v="201406"/>
  </r>
  <r>
    <n v="7"/>
    <x v="0"/>
    <x v="1"/>
    <s v="Generacion Datamart"/>
    <s v="DAT"/>
    <d v="2014-04-03T00:00:00"/>
    <s v="Error  Generacion de Interfaz d Responsbles Datamart"/>
    <s v="1. Origen del problema_x000a__x000a_* Datos inconsistencias en novedades generadas en el archivo de carga de novedades del país._x000a_* Se asignaron misma ejecutiva en diferentes secciones._x000a__x000a_2. Solución inmediata_x000a__x000a_* Corrección con carga de archivo de novedad con tipo de operación anulación para la ejecutiva de la sección incorrecta._x000a__x000a_3. Mejora contínua_x000a__x000a_* Se va a generar un rcr para implementar una nueva validación de datos para esta casuística."/>
    <s v="Perifericos-DAT-SICC"/>
    <n v="1"/>
    <n v="0"/>
    <n v="0"/>
    <s v="SI"/>
    <s v="Hernan Ramos"/>
    <s v="Terminado"/>
    <n v="201406"/>
  </r>
  <r>
    <n v="8"/>
    <x v="2"/>
    <x v="0"/>
    <s v="GP3"/>
    <s v="FAC"/>
    <d v="2014-04-07T00:00:00"/>
    <s v="Error Asignacion de Stocks"/>
    <s v="Se corrige data Inconsistente y se reprocesa"/>
    <s v="Inconsistencia de data"/>
    <n v="0.5"/>
    <n v="1"/>
    <n v="0.5"/>
    <s v="SI"/>
    <s v="Jorge Florencio"/>
    <s v="Terminado"/>
    <n v="201406"/>
  </r>
  <r>
    <n v="9"/>
    <x v="2"/>
    <x v="0"/>
    <s v="GP5"/>
    <s v="FAC"/>
    <d v="2014-04-07T00:00:00"/>
    <s v="Error Generar Cuenta Corriente Factura"/>
    <s v="Se corrige data Inconsistente y se reprocesa"/>
    <s v="Inconsistencia de data"/>
    <n v="1"/>
    <n v="1"/>
    <n v="1"/>
    <s v="SI"/>
    <s v="Jorge Florencio"/>
    <s v="Terminado"/>
    <n v="201406"/>
  </r>
  <r>
    <n v="10"/>
    <x v="2"/>
    <x v="0"/>
    <s v="GP5"/>
    <s v="FAC"/>
    <d v="2014-04-07T00:00:00"/>
    <s v="Error Cierre Facturacion"/>
    <s v="Se ejecuta proceso nuevamnete terminando correctamente"/>
    <s v="Bloqueos BD"/>
    <n v="0.5"/>
    <n v="0"/>
    <n v="0"/>
    <s v="SI"/>
    <s v="Jorge Florencio"/>
    <s v="Terminado"/>
    <n v="201406"/>
  </r>
  <r>
    <n v="11"/>
    <x v="3"/>
    <x v="1"/>
    <s v="Datamart BICON"/>
    <s v="DAT"/>
    <d v="2014-04-07T00:00:00"/>
    <s v="Procesos Datamrt Bicon no termina"/>
    <s v="Se soluciona problema de encolamiento y se reprocesa"/>
    <s v="Perifericos-DAT-BICON"/>
    <n v="2"/>
    <n v="0"/>
    <n v="0"/>
    <s v="SI"/>
    <s v="Santiago Talavera"/>
    <s v="Terminado"/>
    <n v="201406"/>
  </r>
  <r>
    <n v="12"/>
    <x v="0"/>
    <x v="1"/>
    <s v="Comando Datamart"/>
    <s v="DAT"/>
    <d v="2014-04-07T00:00:00"/>
    <s v="Error ejecucion Shell datamart"/>
    <s v="Analista envia nuevo shell y soliicta ejecutarnevamente"/>
    <s v="Perifericos-DAT-Shell"/>
    <n v="1"/>
    <n v="0"/>
    <n v="0"/>
    <s v="SI"/>
    <s v="Jose Martinez"/>
    <s v="Terminado"/>
    <n v="201406"/>
  </r>
  <r>
    <n v="13"/>
    <x v="2"/>
    <x v="0"/>
    <s v="GP5"/>
    <s v="FAC"/>
    <d v="2014-04-08T00:00:00"/>
    <s v="Error Generar Cuenta Corriente Factura"/>
    <s v="Se corrige data Inconsistente y se reprocesa"/>
    <s v="Inconsistencia de data"/>
    <n v="0.5"/>
    <n v="1"/>
    <n v="0.5"/>
    <s v="SI"/>
    <s v="Rosa Barreda"/>
    <s v="Terminado"/>
    <n v="201406"/>
  </r>
  <r>
    <n v="14"/>
    <x v="2"/>
    <x v="1"/>
    <s v="Error carga Datamart BICON"/>
    <s v="DAT"/>
    <d v="2014-04-08T00:00:00"/>
    <s v="Error BICON"/>
    <s v="Analista crrige error y reprocesa"/>
    <s v="Perifericos-DAT-BICON"/>
    <n v="0.5"/>
    <n v="0"/>
    <n v="0"/>
    <s v="SI"/>
    <s v="Santiago Talavera"/>
    <s v="Terminado"/>
    <n v="201406"/>
  </r>
  <r>
    <n v="15"/>
    <x v="2"/>
    <x v="0"/>
    <s v="GP5"/>
    <s v="FAC"/>
    <d v="2014-04-10T00:00:00"/>
    <s v="Error en Generación de Spool Laser Multihilo"/>
    <s v="Se corrigió la información y se envió nuevamente el proceso."/>
    <s v="Inconsistencia de data"/>
    <n v="1"/>
    <n v="1"/>
    <n v="1"/>
    <s v="SI"/>
    <s v="Jorge Florencio"/>
    <s v="Terminado"/>
    <n v="201406"/>
  </r>
  <r>
    <n v="16"/>
    <x v="0"/>
    <x v="0"/>
    <s v="GP3"/>
    <s v="FAC"/>
    <d v="2014-04-11T00:00:00"/>
    <s v="Demora en ejecuion de Proceso"/>
    <s v="Analista indica esperar a que el proceso termine, el proceso termina asados 20 minutos"/>
    <s v="Demora Servidor"/>
    <n v="1"/>
    <n v="0"/>
    <n v="0"/>
    <s v="SI"/>
    <s v="Ricrdo Rojas"/>
    <s v="Terminado"/>
    <n v="201406"/>
  </r>
  <r>
    <n v="17"/>
    <x v="0"/>
    <x v="0"/>
    <s v="APE"/>
    <s v="APE"/>
    <d v="2014-04-12T00:00:00"/>
    <s v="Error en proceso &quot;El proceso de rebalanceo no ha confirmado para el sistema de armado&quot;"/>
    <s v="Analista Reprocesa informacion"/>
    <s v="Error APE-SAT"/>
    <n v="0.5"/>
    <n v="0"/>
    <n v="0"/>
    <s v="SI"/>
    <s v="Javier Rudeles"/>
    <s v="Terminado"/>
    <n v="201406"/>
  </r>
  <r>
    <n v="18"/>
    <x v="4"/>
    <x v="0"/>
    <s v="GP4"/>
    <s v="FAC"/>
    <d v="2014-04-14T00:00:00"/>
    <s v="SSiCC - Proceso Incentivos en GP4 No Termina"/>
    <s v="Analsta indica cancelar el proceso y continuar"/>
    <s v="Error Plan Base de Datos"/>
    <n v="2"/>
    <n v="0"/>
    <n v="0"/>
    <s v="SI"/>
    <s v="Freddy Ramirez"/>
    <s v="Terminado"/>
    <n v="201406"/>
  </r>
  <r>
    <n v="19"/>
    <x v="1"/>
    <x v="2"/>
    <s v="Cierre Diario"/>
    <s v="Cierre"/>
    <d v="2014-04-21T00:00:00"/>
    <s v=".   Error en proceso : CIERRE PROCESOS DIARIO FACTURACION"/>
    <s v="Analista Reprocesa informacion"/>
    <s v="Inconsistencia de data"/>
    <n v="1"/>
    <n v="0"/>
    <n v="0"/>
    <s v="SI"/>
    <s v="Doris martinich"/>
    <s v="Terminado"/>
    <n v="201406"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n v="0"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  <r>
    <m/>
    <x v="5"/>
    <x v="3"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4"/>
    <n v="9"/>
    <n v="13"/>
    <n v="3"/>
    <n v="8"/>
    <n v="11"/>
  </r>
  <r>
    <x v="1"/>
    <n v="0"/>
    <n v="1"/>
    <n v="1"/>
    <n v="0"/>
    <n v="1"/>
    <n v="1"/>
  </r>
  <r>
    <x v="2"/>
    <n v="0"/>
    <n v="5"/>
    <n v="5"/>
    <n v="0"/>
    <n v="5"/>
    <n v="5"/>
  </r>
  <r>
    <x v="3"/>
    <n v="4"/>
    <n v="15"/>
    <n v="19"/>
    <n v="3"/>
    <n v="14"/>
    <n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5">
  <r>
    <n v="1"/>
    <s v="COLOMBIA"/>
    <x v="0"/>
    <s v="APE-SAT"/>
    <s v="APE"/>
    <d v="2014-03-31T00:00:00"/>
    <s v="Error carga APE-SAT"/>
    <s v="Analista Reprocesa informacion"/>
    <x v="0"/>
    <n v="1.5"/>
    <n v="0"/>
    <n v="0"/>
    <s v="SI"/>
    <s v="Javier Rudeles"/>
    <s v="Terminado"/>
    <n v="201406"/>
    <m/>
    <s v="Informe de Facturación 31/03/2014 CO Esika Campaña 2014/06"/>
  </r>
  <r>
    <n v="2"/>
    <s v="CHILE"/>
    <x v="0"/>
    <s v="Carga PAQDOC"/>
    <s v="IMP"/>
    <d v="2014-04-01T00:00:00"/>
    <s v="No se puede copiar los Archivos PAQDOC a RV3, El servidor CLRV2G presenta intermitencia en la red. "/>
    <s v="Se solicita repreocesar, despues de solucionar problemas de red"/>
    <x v="1"/>
    <n v="0.5"/>
    <n v="0"/>
    <n v="0"/>
    <s v="SI"/>
    <s v="Eduardo Astorga"/>
    <s v="Terminado"/>
    <n v="201406"/>
    <m/>
    <s v="Informe de Facturacion 01/04/2014 CL Esika Campaña 2014/06"/>
  </r>
  <r>
    <n v="3"/>
    <s v="CHILE"/>
    <x v="0"/>
    <s v="APE"/>
    <s v="APE"/>
    <d v="2014-04-01T00:00:00"/>
    <s v="El proceso APE terminó con errores"/>
    <s v="Se solicita repreocesar, despues de solucionar problemas de red"/>
    <x v="1"/>
    <n v="1"/>
    <n v="0"/>
    <n v="0"/>
    <s v="SI"/>
    <s v="Javier Rudeles"/>
    <s v="Terminado"/>
    <n v="201406"/>
    <m/>
    <s v="Informe de Facturacion 01/04/2014 CL Esika Campaña 2014/06"/>
  </r>
  <r>
    <n v="4"/>
    <s v="CHILE"/>
    <x v="1"/>
    <s v="Generar Boletas de Honorarios"/>
    <s v="WEB"/>
    <d v="2014-04-01T00:00:00"/>
    <s v="No se puede Generar las Boletas de Honorarios.  No se puede ingresar a la Web."/>
    <s v="Se solicita repreocesar, despues de solucionar problemas de red"/>
    <x v="1"/>
    <n v="0.5"/>
    <n v="0"/>
    <n v="0"/>
    <s v="SI"/>
    <s v="Pablo Molina"/>
    <s v="Terminado"/>
    <n v="201406"/>
    <m/>
    <s v="Informe de Facturacion 01/04/2014 CL Esika Campaña 2014/06"/>
  </r>
  <r>
    <n v="5"/>
    <s v="COLOMBIA"/>
    <x v="0"/>
    <s v="GP1"/>
    <s v="FAC"/>
    <d v="2014-04-02T00:00:00"/>
    <s v="Se queda OC en GP1"/>
    <s v="Analista identifica error de configuracion Matriz, corrige inconsistencia y repreocesa OC"/>
    <x v="2"/>
    <n v="0.5"/>
    <n v="0"/>
    <n v="0"/>
    <s v="SI"/>
    <s v="Rosa Barreda"/>
    <s v="Terminado"/>
    <n v="201406"/>
    <m/>
    <s v=" Informe de Facturación 02/04/2014 CO Esika Campaña 2014/06 Final"/>
  </r>
  <r>
    <n v="6"/>
    <s v="COLOMBIA"/>
    <x v="0"/>
    <s v="GP3"/>
    <s v="FAC"/>
    <d v="2014-04-02T00:00:00"/>
    <s v="No inicia proceso Batch"/>
    <s v="Se espera a que inicie proceso batch, posteriormente se identifica que este error es originado por indices creados por plataforma"/>
    <x v="3"/>
    <n v="0.5"/>
    <n v="0"/>
    <n v="0"/>
    <s v="SI"/>
    <s v="José Cairampoma"/>
    <s v="Terminado"/>
    <n v="201406"/>
    <m/>
    <s v=" Informe de Facturación 02/04/2014 CO Esika Campaña 2014/06 Final"/>
  </r>
  <r>
    <n v="7"/>
    <s v="COLOMBIA"/>
    <x v="1"/>
    <s v="Generacion Datamart"/>
    <s v="DAT"/>
    <d v="2014-04-03T00:00:00"/>
    <s v="Error  Generacion de Interfaz d Responsbles Datamart"/>
    <s v="1. Origen del problema_x000a__x000a_* Datos inconsistencias en novedades generadas en el archivo de carga de novedades del país._x000a_* Se asignaron misma ejecutiva en diferentes secciones._x000a__x000a_2. Solución inmediata_x000a__x000a_* Corrección con carga de archivo de novedad con tipo de operación anulación para la ejecutiva de la sección incorrecta._x000a__x000a_3. Mejora contínua_x000a__x000a_* Se va a generar un rcr para implementar una nueva validación de datos para esta casuística."/>
    <x v="4"/>
    <n v="1"/>
    <n v="0"/>
    <n v="0"/>
    <s v="SI"/>
    <s v="Hernan Ramos"/>
    <s v="Terminado"/>
    <n v="201406"/>
    <m/>
    <s v="Informe de Facturación 03/04/2014 CO Esika Campaña 2014/06 Final Ticket 32040"/>
  </r>
  <r>
    <n v="8"/>
    <s v="PERU"/>
    <x v="0"/>
    <s v="GP3"/>
    <s v="FAC"/>
    <d v="2014-04-07T00:00:00"/>
    <s v="Error Asignacion de Stocks"/>
    <s v="Se corrige data Inconsistente y se reprocesa"/>
    <x v="2"/>
    <n v="0.5"/>
    <n v="1"/>
    <n v="0.5"/>
    <s v="SI"/>
    <s v="Jorge Florencio"/>
    <s v="Terminado"/>
    <n v="201406"/>
    <m/>
    <s v="Informe de Facturación 07/04/2014 PE Esika Campaña 2014/06"/>
  </r>
  <r>
    <n v="9"/>
    <s v="PERU"/>
    <x v="0"/>
    <s v="GP5"/>
    <s v="FAC"/>
    <d v="2014-04-07T00:00:00"/>
    <s v="Error Generar Cuenta Corriente Factura"/>
    <s v="Se corrige data Inconsistente y se reprocesa"/>
    <x v="2"/>
    <n v="1"/>
    <n v="1"/>
    <n v="1"/>
    <s v="SI"/>
    <s v="Jorge Florencio"/>
    <s v="Terminado"/>
    <n v="201406"/>
    <m/>
    <s v="Informe de Facturación 07/04/2014 PE Esika Campaña 2014/06"/>
  </r>
  <r>
    <n v="10"/>
    <s v="PERU"/>
    <x v="0"/>
    <s v="GP5"/>
    <s v="FAC"/>
    <d v="2014-04-07T00:00:00"/>
    <s v="Error Cierre Facturacion"/>
    <s v="Se ejecuta proceso nuevamnete terminando correctamente"/>
    <x v="5"/>
    <n v="0.5"/>
    <n v="0"/>
    <n v="0"/>
    <s v="SI"/>
    <s v="Jorge Florencio"/>
    <s v="Terminado"/>
    <n v="201406"/>
    <m/>
    <s v="Informe de Facturación 07/04/2014 PE Esika Campaña 2014/06"/>
  </r>
  <r>
    <n v="11"/>
    <s v="ECUADOR"/>
    <x v="1"/>
    <s v="Datamart BICON"/>
    <s v="DAT"/>
    <d v="2014-04-07T00:00:00"/>
    <s v="Procesos Datamrt Bicon no termina"/>
    <s v="Se soluciona problema de encolamiento y se reprocesa"/>
    <x v="6"/>
    <n v="2"/>
    <n v="0"/>
    <n v="0"/>
    <s v="SI"/>
    <s v="Santiago Talavera"/>
    <s v="Terminado"/>
    <n v="201406"/>
    <m/>
    <s v="Informe de Facturacion 07/04/2014 EC Lbel Campaña 2014/06"/>
  </r>
  <r>
    <n v="12"/>
    <s v="COLOMBIA"/>
    <x v="1"/>
    <s v="Comando Datamart"/>
    <s v="DAT"/>
    <d v="2014-04-07T00:00:00"/>
    <s v="Error ejecucion Shell datamart"/>
    <s v="Analista envia nuevo shell y soliicta ejecutarnevamente"/>
    <x v="7"/>
    <n v="1"/>
    <n v="0"/>
    <n v="0"/>
    <s v="SI"/>
    <s v="Jose Martinez"/>
    <s v="Terminado"/>
    <n v="201406"/>
    <m/>
    <s v="Informe de Facturación  07/04/2014 CO Esika Campaña 2014/06  Final"/>
  </r>
  <r>
    <n v="13"/>
    <s v="PERU"/>
    <x v="0"/>
    <s v="GP5"/>
    <s v="FAC"/>
    <d v="2014-04-08T00:00:00"/>
    <s v="Error Generar Cuenta Corriente Factura"/>
    <s v="Se corrige data Inconsistente y se reprocesa"/>
    <x v="2"/>
    <n v="0.5"/>
    <n v="1"/>
    <n v="0.5"/>
    <s v="SI"/>
    <s v="Rosa Barreda"/>
    <s v="Terminado"/>
    <n v="201406"/>
    <m/>
    <s v="Informe de Facturación 08/04/2014 PE Esika Campaña 2014/06"/>
  </r>
  <r>
    <n v="14"/>
    <s v="PERU"/>
    <x v="1"/>
    <s v="Error carga Datamart BICON"/>
    <s v="DAT"/>
    <d v="2014-04-08T00:00:00"/>
    <s v="Error BICON"/>
    <s v="Analista crrige error y reprocesa"/>
    <x v="6"/>
    <n v="0.5"/>
    <n v="0"/>
    <n v="0"/>
    <s v="SI"/>
    <s v="Santiago Talavera"/>
    <s v="Terminado"/>
    <n v="201406"/>
    <m/>
    <s v="Informe de Facturación 08/04/2014 PE Esika Campaña 2014/06"/>
  </r>
  <r>
    <n v="15"/>
    <s v="PERU"/>
    <x v="0"/>
    <s v="GP5"/>
    <s v="FAC"/>
    <d v="2014-04-10T00:00:00"/>
    <s v="Error en Generación de Spool Laser Multihilo"/>
    <s v="Se corrigió la información y se envió nuevamente el proceso."/>
    <x v="2"/>
    <n v="1"/>
    <n v="1"/>
    <n v="1"/>
    <s v="SI"/>
    <s v="Jorge Florencio"/>
    <s v="Terminado"/>
    <n v="201406"/>
    <m/>
    <s v=" Informe de Facturación  10/04/2014 PE Esika Campaña 2014/06"/>
  </r>
  <r>
    <n v="16"/>
    <s v="COLOMBIA"/>
    <x v="0"/>
    <s v="GP3"/>
    <s v="FAC"/>
    <d v="2014-04-11T00:00:00"/>
    <s v="Demora en ejecuion de Proceso"/>
    <s v="Analista indica esperar a que el proceso termine, el proceso termina asados 20 minutos"/>
    <x v="8"/>
    <n v="1"/>
    <n v="0"/>
    <n v="0"/>
    <s v="SI"/>
    <s v="Ricrdo Rojas"/>
    <s v="Terminado"/>
    <n v="201406"/>
    <m/>
    <s v="Informe de Facturación 11/04/2014 CO Esika Campaña 2014/06 Final"/>
  </r>
  <r>
    <n v="17"/>
    <s v="COLOMBIA"/>
    <x v="0"/>
    <s v="APE"/>
    <s v="APE"/>
    <d v="2014-04-12T00:00:00"/>
    <s v="Error en proceso &quot;El proceso de rebalanceo no ha confirmado para el sistema de armado&quot;"/>
    <s v="Analista Reprocesa informacion"/>
    <x v="0"/>
    <n v="0.5"/>
    <n v="0"/>
    <n v="0"/>
    <s v="SI"/>
    <s v="Javier Rudeles"/>
    <s v="Terminado"/>
    <n v="201406"/>
    <m/>
    <s v="Informe de Facturación 12/04/2014 CO Esika Campaña 201406 Final"/>
  </r>
  <r>
    <n v="18"/>
    <s v="VENEZUELA"/>
    <x v="0"/>
    <s v="GP4"/>
    <s v="FAC"/>
    <d v="2014-04-14T00:00:00"/>
    <s v="SSiCC - Proceso Incentivos en GP4 No Termina"/>
    <s v="Analsta indica cancelar el proceso y continuar"/>
    <x v="9"/>
    <n v="2"/>
    <n v="0"/>
    <n v="0"/>
    <s v="SI"/>
    <s v="Freddy Ramirez"/>
    <s v="Terminado"/>
    <n v="201406"/>
    <m/>
    <s v="Informe de Facturacion 14/04/2014 VE LBel Campaña 2014/06 Ticket= 33010  "/>
  </r>
  <r>
    <n v="19"/>
    <s v="CHILE"/>
    <x v="2"/>
    <s v="Cierre Diario"/>
    <s v="Cierre"/>
    <d v="2014-04-21T00:00:00"/>
    <s v=".   Error en proceso : CIERRE PROCESOS DIARIO FACTURACION"/>
    <s v="Analista Reprocesa informacion"/>
    <x v="2"/>
    <n v="1"/>
    <n v="0"/>
    <n v="0"/>
    <s v="SI"/>
    <s v="Doris martinich"/>
    <s v="Terminado"/>
    <n v="201406"/>
    <m/>
    <s v="Informe de Facturacion 21/04/2014 CL Esika Campaña 2014/06"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n v="0"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  <r>
    <m/>
    <m/>
    <x v="3"/>
    <m/>
    <m/>
    <m/>
    <m/>
    <m/>
    <x v="1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2"/>
    <n v="4"/>
    <n v="6"/>
    <n v="1.5"/>
    <n v="5"/>
    <n v="6.5"/>
    <n v="0"/>
    <n v="0"/>
    <m/>
    <m/>
    <n v="0"/>
    <n v="100"/>
  </r>
  <r>
    <x v="1"/>
    <x v="1"/>
    <x v="0"/>
    <n v="2"/>
    <n v="2"/>
    <n v="4"/>
    <n v="4"/>
    <n v="2"/>
    <n v="6"/>
    <n v="0"/>
    <n v="0"/>
    <m/>
    <m/>
    <n v="0"/>
    <n v="100"/>
  </r>
  <r>
    <x v="2"/>
    <x v="2"/>
    <x v="0"/>
    <n v="1"/>
    <n v="1"/>
    <n v="2"/>
    <n v="1"/>
    <n v="2"/>
    <n v="3"/>
    <n v="0"/>
    <n v="0"/>
    <m/>
    <m/>
    <n v="0"/>
    <n v="100"/>
  </r>
  <r>
    <x v="3"/>
    <x v="3"/>
    <x v="0"/>
    <n v="2"/>
    <n v="4"/>
    <n v="6"/>
    <n v="2"/>
    <n v="8"/>
    <n v="10"/>
    <n v="0"/>
    <n v="0"/>
    <m/>
    <m/>
    <n v="0"/>
    <n v="100"/>
  </r>
  <r>
    <x v="4"/>
    <x v="4"/>
    <x v="0"/>
    <n v="0"/>
    <n v="1"/>
    <n v="1"/>
    <n v="0"/>
    <n v="1"/>
    <n v="1"/>
    <n v="0"/>
    <n v="0"/>
    <m/>
    <m/>
    <n v="0"/>
    <n v="100"/>
  </r>
  <r>
    <x v="5"/>
    <x v="5"/>
    <x v="0"/>
    <n v="1"/>
    <n v="0"/>
    <n v="1"/>
    <n v="1"/>
    <n v="0"/>
    <n v="1"/>
    <n v="0"/>
    <n v="0"/>
    <m/>
    <m/>
    <n v="0"/>
    <n v="100"/>
  </r>
  <r>
    <x v="6"/>
    <x v="6"/>
    <x v="0"/>
    <n v="1"/>
    <n v="1"/>
    <n v="2"/>
    <n v="1.5"/>
    <n v="1"/>
    <n v="2.5"/>
    <n v="0"/>
    <n v="0"/>
    <m/>
    <m/>
    <n v="0"/>
    <n v="100"/>
  </r>
  <r>
    <x v="7"/>
    <x v="7"/>
    <x v="0"/>
    <n v="3"/>
    <n v="2"/>
    <n v="5"/>
    <n v="2.5"/>
    <n v="2.5"/>
    <n v="5"/>
    <n v="0"/>
    <n v="0"/>
    <m/>
    <m/>
    <n v="0"/>
    <n v="100"/>
  </r>
  <r>
    <x v="8"/>
    <x v="8"/>
    <x v="0"/>
    <n v="1"/>
    <n v="5"/>
    <n v="6"/>
    <n v="1"/>
    <n v="12.5"/>
    <n v="13.5"/>
    <n v="0"/>
    <n v="0"/>
    <m/>
    <m/>
    <n v="0"/>
    <n v="100"/>
  </r>
  <r>
    <x v="9"/>
    <x v="9"/>
    <x v="0"/>
    <n v="2"/>
    <n v="7"/>
    <n v="9"/>
    <n v="1.5"/>
    <n v="11.5"/>
    <n v="13"/>
    <n v="0"/>
    <n v="0"/>
    <m/>
    <m/>
    <n v="0"/>
    <n v="100"/>
  </r>
  <r>
    <x v="10"/>
    <x v="10"/>
    <x v="0"/>
    <n v="2"/>
    <n v="3"/>
    <n v="5"/>
    <n v="1"/>
    <n v="5"/>
    <n v="6"/>
    <n v="0"/>
    <n v="0"/>
    <m/>
    <m/>
    <n v="0"/>
    <n v="100"/>
  </r>
  <r>
    <x v="11"/>
    <x v="11"/>
    <x v="0"/>
    <n v="2"/>
    <n v="3"/>
    <n v="5"/>
    <n v="2.5"/>
    <n v="3"/>
    <n v="5.5"/>
    <n v="0"/>
    <n v="0"/>
    <m/>
    <m/>
    <n v="0"/>
    <n v="100"/>
  </r>
  <r>
    <x v="12"/>
    <x v="12"/>
    <x v="0"/>
    <n v="0"/>
    <n v="2"/>
    <n v="2"/>
    <n v="0"/>
    <n v="1.5"/>
    <n v="1.5"/>
    <n v="0"/>
    <n v="0"/>
    <n v="98"/>
    <n v="3"/>
    <n v="0"/>
    <n v="101"/>
  </r>
  <r>
    <x v="12"/>
    <x v="12"/>
    <x v="1"/>
    <n v="0"/>
    <n v="0"/>
    <n v="0"/>
    <n v="0"/>
    <n v="0"/>
    <n v="0"/>
    <n v="0"/>
    <n v="0"/>
    <n v="0"/>
    <n v="0"/>
    <n v="0"/>
    <n v="0"/>
  </r>
  <r>
    <x v="12"/>
    <x v="12"/>
    <x v="2"/>
    <n v="0"/>
    <n v="0"/>
    <n v="0"/>
    <n v="0"/>
    <n v="0"/>
    <n v="0"/>
    <n v="0"/>
    <n v="0"/>
    <n v="0"/>
    <n v="0"/>
    <n v="0"/>
    <n v="0"/>
  </r>
  <r>
    <x v="13"/>
    <x v="13"/>
    <x v="0"/>
    <n v="4"/>
    <n v="8"/>
    <n v="12"/>
    <n v="4.5"/>
    <n v="22.5"/>
    <n v="27"/>
    <n v="0"/>
    <n v="0"/>
    <n v="91"/>
    <n v="12"/>
    <n v="0"/>
    <n v="103"/>
  </r>
  <r>
    <x v="13"/>
    <x v="13"/>
    <x v="1"/>
    <n v="0"/>
    <n v="0"/>
    <n v="0"/>
    <n v="0"/>
    <n v="0"/>
    <n v="0"/>
    <n v="0"/>
    <n v="0"/>
    <n v="0"/>
    <n v="0"/>
    <n v="0"/>
    <n v="0"/>
  </r>
  <r>
    <x v="13"/>
    <x v="13"/>
    <x v="2"/>
    <n v="0"/>
    <n v="1"/>
    <n v="1"/>
    <n v="0"/>
    <n v="3"/>
    <n v="3"/>
    <n v="0"/>
    <n v="0"/>
    <n v="0"/>
    <n v="0"/>
    <n v="0"/>
    <n v="0"/>
  </r>
  <r>
    <x v="14"/>
    <x v="14"/>
    <x v="0"/>
    <n v="3"/>
    <n v="4"/>
    <n v="7"/>
    <n v="1"/>
    <n v="4"/>
    <n v="5"/>
    <n v="0"/>
    <n v="0"/>
    <n v="101"/>
    <n v="7"/>
    <n v="0"/>
    <n v="108"/>
  </r>
  <r>
    <x v="14"/>
    <x v="14"/>
    <x v="1"/>
    <n v="0"/>
    <n v="0"/>
    <n v="0"/>
    <n v="0"/>
    <n v="0"/>
    <n v="0"/>
    <n v="0"/>
    <n v="0"/>
    <n v="0"/>
    <n v="0"/>
    <n v="0"/>
    <n v="0"/>
  </r>
  <r>
    <x v="14"/>
    <x v="14"/>
    <x v="2"/>
    <n v="0"/>
    <n v="1"/>
    <n v="1"/>
    <n v="0"/>
    <n v="1"/>
    <n v="1"/>
    <n v="0"/>
    <n v="0"/>
    <n v="0"/>
    <n v="0"/>
    <n v="0"/>
    <n v="0"/>
  </r>
  <r>
    <x v="15"/>
    <x v="15"/>
    <x v="0"/>
    <n v="1"/>
    <n v="5"/>
    <n v="6"/>
    <n v="0.5"/>
    <n v="4.5"/>
    <n v="5"/>
    <n v="0"/>
    <n v="0"/>
    <n v="116"/>
    <n v="6"/>
    <n v="0"/>
    <n v="122"/>
  </r>
  <r>
    <x v="15"/>
    <x v="15"/>
    <x v="1"/>
    <n v="0"/>
    <n v="0"/>
    <n v="0"/>
    <n v="0"/>
    <n v="0"/>
    <n v="0"/>
    <n v="0"/>
    <n v="0"/>
    <n v="0"/>
    <n v="0"/>
    <n v="0"/>
    <n v="0"/>
  </r>
  <r>
    <x v="15"/>
    <x v="15"/>
    <x v="2"/>
    <n v="0"/>
    <n v="4"/>
    <n v="4"/>
    <n v="0"/>
    <n v="5.5"/>
    <n v="5.5"/>
    <n v="0"/>
    <n v="0"/>
    <n v="0"/>
    <n v="0"/>
    <n v="0"/>
    <n v="0"/>
  </r>
  <r>
    <x v="16"/>
    <x v="16"/>
    <x v="0"/>
    <n v="2"/>
    <n v="16"/>
    <n v="18"/>
    <n v="3"/>
    <n v="18.5"/>
    <n v="21.5"/>
    <n v="0"/>
    <n v="0"/>
    <n v="96"/>
    <n v="23"/>
    <n v="0"/>
    <n v="119"/>
  </r>
  <r>
    <x v="16"/>
    <x v="16"/>
    <x v="1"/>
    <n v="1"/>
    <n v="0"/>
    <n v="1"/>
    <n v="1"/>
    <n v="0"/>
    <n v="1"/>
    <n v="0"/>
    <n v="0"/>
    <n v="0"/>
    <n v="0"/>
    <n v="0"/>
    <n v="0"/>
  </r>
  <r>
    <x v="16"/>
    <x v="16"/>
    <x v="2"/>
    <n v="0"/>
    <n v="9"/>
    <n v="9"/>
    <n v="0"/>
    <n v="12.5"/>
    <n v="12.5"/>
    <n v="0"/>
    <n v="0"/>
    <n v="0"/>
    <n v="0"/>
    <n v="0"/>
    <n v="0"/>
  </r>
  <r>
    <x v="17"/>
    <x v="17"/>
    <x v="0"/>
    <n v="4"/>
    <n v="9"/>
    <n v="13"/>
    <n v="3"/>
    <n v="8"/>
    <n v="11"/>
    <n v="0"/>
    <n v="0"/>
    <n v="105"/>
    <n v="12"/>
    <n v="0"/>
    <n v="117"/>
  </r>
  <r>
    <x v="17"/>
    <x v="17"/>
    <x v="1"/>
    <n v="0"/>
    <n v="1"/>
    <n v="1"/>
    <n v="0"/>
    <n v="1"/>
    <n v="1"/>
    <n v="0"/>
    <n v="0"/>
    <n v="0"/>
    <n v="0"/>
    <n v="0"/>
    <n v="0"/>
  </r>
  <r>
    <x v="17"/>
    <x v="17"/>
    <x v="2"/>
    <n v="0"/>
    <n v="5"/>
    <n v="5"/>
    <n v="0"/>
    <n v="5"/>
    <n v="5"/>
    <n v="0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x v="0"/>
    <s v="C07"/>
    <x v="0"/>
    <n v="2"/>
    <n v="4"/>
    <n v="6"/>
  </r>
  <r>
    <x v="1"/>
    <s v="C08"/>
    <x v="0"/>
    <n v="2"/>
    <n v="2"/>
    <n v="4"/>
  </r>
  <r>
    <x v="2"/>
    <s v="C09"/>
    <x v="0"/>
    <n v="1"/>
    <n v="1"/>
    <n v="2"/>
  </r>
  <r>
    <x v="3"/>
    <s v="C10"/>
    <x v="0"/>
    <n v="2"/>
    <n v="4"/>
    <n v="6"/>
  </r>
  <r>
    <x v="4"/>
    <s v="C11"/>
    <x v="0"/>
    <n v="0"/>
    <n v="1"/>
    <n v="1"/>
  </r>
  <r>
    <x v="5"/>
    <s v="C12"/>
    <x v="0"/>
    <n v="1"/>
    <n v="0"/>
    <n v="1"/>
  </r>
  <r>
    <x v="6"/>
    <s v="C13"/>
    <x v="0"/>
    <n v="1"/>
    <n v="1"/>
    <n v="2"/>
  </r>
  <r>
    <x v="7"/>
    <s v="C14"/>
    <x v="0"/>
    <n v="3"/>
    <n v="2"/>
    <n v="5"/>
  </r>
  <r>
    <x v="8"/>
    <s v="C15"/>
    <x v="0"/>
    <n v="1"/>
    <n v="5"/>
    <n v="6"/>
  </r>
  <r>
    <x v="9"/>
    <s v="C16"/>
    <x v="0"/>
    <n v="2"/>
    <n v="7"/>
    <n v="9"/>
  </r>
  <r>
    <x v="10"/>
    <s v="C17"/>
    <x v="0"/>
    <n v="2"/>
    <n v="3"/>
    <n v="5"/>
  </r>
  <r>
    <x v="11"/>
    <s v="C18"/>
    <x v="0"/>
    <n v="2"/>
    <n v="3"/>
    <n v="5"/>
  </r>
  <r>
    <x v="12"/>
    <s v="C01"/>
    <x v="0"/>
    <n v="0"/>
    <n v="2"/>
    <n v="2"/>
  </r>
  <r>
    <x v="12"/>
    <s v="C01"/>
    <x v="1"/>
    <n v="0"/>
    <n v="0"/>
    <n v="0"/>
  </r>
  <r>
    <x v="12"/>
    <s v="C01"/>
    <x v="2"/>
    <n v="0"/>
    <n v="0"/>
    <n v="0"/>
  </r>
  <r>
    <x v="13"/>
    <s v="C02"/>
    <x v="0"/>
    <n v="4"/>
    <n v="8"/>
    <n v="12"/>
  </r>
  <r>
    <x v="13"/>
    <s v="C02"/>
    <x v="1"/>
    <n v="0"/>
    <n v="0"/>
    <n v="0"/>
  </r>
  <r>
    <x v="13"/>
    <s v="C02"/>
    <x v="2"/>
    <n v="0"/>
    <n v="1"/>
    <n v="1"/>
  </r>
  <r>
    <x v="14"/>
    <s v="C03"/>
    <x v="0"/>
    <n v="3"/>
    <n v="4"/>
    <n v="7"/>
  </r>
  <r>
    <x v="14"/>
    <s v="C03"/>
    <x v="1"/>
    <n v="0"/>
    <n v="0"/>
    <n v="0"/>
  </r>
  <r>
    <x v="14"/>
    <s v="C03"/>
    <x v="2"/>
    <n v="0"/>
    <n v="1"/>
    <n v="1"/>
  </r>
  <r>
    <x v="15"/>
    <s v="C04"/>
    <x v="0"/>
    <n v="1"/>
    <n v="5"/>
    <n v="6"/>
  </r>
  <r>
    <x v="15"/>
    <s v="C04"/>
    <x v="1"/>
    <n v="0"/>
    <n v="0"/>
    <n v="0"/>
  </r>
  <r>
    <x v="15"/>
    <s v="C04"/>
    <x v="2"/>
    <n v="0"/>
    <n v="4"/>
    <n v="4"/>
  </r>
  <r>
    <x v="16"/>
    <s v="C05"/>
    <x v="0"/>
    <n v="2"/>
    <n v="16"/>
    <n v="18"/>
  </r>
  <r>
    <x v="16"/>
    <s v="C05"/>
    <x v="1"/>
    <n v="1"/>
    <n v="0"/>
    <n v="1"/>
  </r>
  <r>
    <x v="16"/>
    <s v="C05"/>
    <x v="2"/>
    <n v="0"/>
    <n v="9"/>
    <n v="9"/>
  </r>
  <r>
    <x v="17"/>
    <s v="C06"/>
    <x v="0"/>
    <n v="4"/>
    <n v="9"/>
    <n v="13"/>
  </r>
  <r>
    <x v="17"/>
    <s v="C06"/>
    <x v="1"/>
    <n v="0"/>
    <n v="1"/>
    <n v="1"/>
  </r>
  <r>
    <x v="17"/>
    <s v="C06"/>
    <x v="2"/>
    <n v="0"/>
    <n v="5"/>
    <n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0">
  <r>
    <x v="0"/>
    <x v="0"/>
    <n v="2"/>
    <n v="4"/>
    <n v="6"/>
    <n v="1.5"/>
    <n v="5"/>
    <n v="6.5"/>
    <n v="0"/>
    <n v="0"/>
    <m/>
    <m/>
    <n v="0"/>
    <n v="100"/>
  </r>
  <r>
    <x v="1"/>
    <x v="0"/>
    <n v="2"/>
    <n v="2"/>
    <n v="4"/>
    <n v="4"/>
    <n v="2"/>
    <n v="6"/>
    <n v="0"/>
    <n v="0"/>
    <m/>
    <m/>
    <n v="0"/>
    <n v="100"/>
  </r>
  <r>
    <x v="2"/>
    <x v="0"/>
    <n v="1"/>
    <n v="1"/>
    <n v="2"/>
    <n v="1"/>
    <n v="2"/>
    <n v="3"/>
    <n v="0"/>
    <n v="0"/>
    <m/>
    <m/>
    <n v="0"/>
    <n v="100"/>
  </r>
  <r>
    <x v="3"/>
    <x v="0"/>
    <n v="2"/>
    <n v="4"/>
    <n v="6"/>
    <n v="2"/>
    <n v="8"/>
    <n v="10"/>
    <n v="0"/>
    <n v="0"/>
    <m/>
    <m/>
    <n v="0"/>
    <n v="100"/>
  </r>
  <r>
    <x v="4"/>
    <x v="0"/>
    <n v="0"/>
    <n v="1"/>
    <n v="1"/>
    <n v="0"/>
    <n v="1"/>
    <n v="1"/>
    <n v="0"/>
    <n v="0"/>
    <m/>
    <m/>
    <n v="0"/>
    <n v="100"/>
  </r>
  <r>
    <x v="5"/>
    <x v="0"/>
    <n v="1"/>
    <n v="0"/>
    <n v="1"/>
    <n v="1"/>
    <n v="0"/>
    <n v="1"/>
    <n v="0"/>
    <n v="0"/>
    <m/>
    <m/>
    <n v="0"/>
    <n v="100"/>
  </r>
  <r>
    <x v="6"/>
    <x v="0"/>
    <n v="1"/>
    <n v="1"/>
    <n v="2"/>
    <n v="1.5"/>
    <n v="1"/>
    <n v="2.5"/>
    <n v="0"/>
    <n v="0"/>
    <m/>
    <m/>
    <n v="0"/>
    <n v="100"/>
  </r>
  <r>
    <x v="7"/>
    <x v="0"/>
    <n v="3"/>
    <n v="2"/>
    <n v="5"/>
    <n v="2.5"/>
    <n v="2.5"/>
    <n v="5"/>
    <n v="0"/>
    <n v="0"/>
    <m/>
    <m/>
    <n v="0"/>
    <n v="100"/>
  </r>
  <r>
    <x v="8"/>
    <x v="0"/>
    <n v="1"/>
    <n v="5"/>
    <n v="6"/>
    <n v="1"/>
    <n v="12.5"/>
    <n v="13.5"/>
    <n v="0"/>
    <n v="0"/>
    <m/>
    <m/>
    <n v="0"/>
    <n v="100"/>
  </r>
  <r>
    <x v="9"/>
    <x v="0"/>
    <n v="2"/>
    <n v="7"/>
    <n v="9"/>
    <n v="1.5"/>
    <n v="11.5"/>
    <n v="13"/>
    <n v="0"/>
    <n v="0"/>
    <m/>
    <m/>
    <n v="0"/>
    <n v="100"/>
  </r>
  <r>
    <x v="10"/>
    <x v="0"/>
    <n v="2"/>
    <n v="3"/>
    <n v="5"/>
    <n v="1"/>
    <n v="5"/>
    <n v="6"/>
    <n v="0"/>
    <n v="0"/>
    <m/>
    <m/>
    <n v="0"/>
    <n v="100"/>
  </r>
  <r>
    <x v="11"/>
    <x v="0"/>
    <n v="2"/>
    <n v="3"/>
    <n v="5"/>
    <n v="2.5"/>
    <n v="3"/>
    <n v="5.5"/>
    <n v="0"/>
    <n v="0"/>
    <m/>
    <m/>
    <n v="0"/>
    <n v="100"/>
  </r>
  <r>
    <x v="12"/>
    <x v="0"/>
    <n v="0"/>
    <n v="2"/>
    <n v="2"/>
    <n v="0"/>
    <n v="1.5"/>
    <n v="1.5"/>
    <n v="0"/>
    <n v="0"/>
    <n v="98"/>
    <n v="3"/>
    <n v="0"/>
    <n v="101"/>
  </r>
  <r>
    <x v="12"/>
    <x v="1"/>
    <n v="0"/>
    <n v="0"/>
    <n v="0"/>
    <n v="0"/>
    <n v="0"/>
    <n v="0"/>
    <n v="0"/>
    <n v="0"/>
    <n v="0"/>
    <n v="0"/>
    <n v="0"/>
    <n v="0"/>
  </r>
  <r>
    <x v="12"/>
    <x v="2"/>
    <n v="0"/>
    <n v="0"/>
    <n v="0"/>
    <n v="0"/>
    <n v="0"/>
    <n v="0"/>
    <n v="0"/>
    <n v="0"/>
    <n v="0"/>
    <n v="0"/>
    <n v="0"/>
    <n v="0"/>
  </r>
  <r>
    <x v="13"/>
    <x v="0"/>
    <n v="4"/>
    <n v="8"/>
    <n v="12"/>
    <n v="4.5"/>
    <n v="22.5"/>
    <n v="27"/>
    <n v="0"/>
    <n v="0"/>
    <n v="91"/>
    <n v="12"/>
    <n v="0"/>
    <n v="103"/>
  </r>
  <r>
    <x v="13"/>
    <x v="1"/>
    <n v="0"/>
    <n v="0"/>
    <n v="0"/>
    <n v="0"/>
    <n v="0"/>
    <n v="0"/>
    <n v="0"/>
    <n v="0"/>
    <n v="0"/>
    <n v="0"/>
    <n v="0"/>
    <n v="0"/>
  </r>
  <r>
    <x v="13"/>
    <x v="2"/>
    <n v="0"/>
    <n v="1"/>
    <n v="1"/>
    <n v="0"/>
    <n v="3"/>
    <n v="3"/>
    <n v="0"/>
    <n v="0"/>
    <n v="0"/>
    <n v="0"/>
    <n v="0"/>
    <n v="0"/>
  </r>
  <r>
    <x v="14"/>
    <x v="0"/>
    <n v="3"/>
    <n v="4"/>
    <n v="7"/>
    <n v="1"/>
    <n v="4"/>
    <n v="5"/>
    <n v="0"/>
    <n v="0"/>
    <n v="101"/>
    <n v="7"/>
    <n v="0"/>
    <n v="108"/>
  </r>
  <r>
    <x v="14"/>
    <x v="1"/>
    <n v="0"/>
    <n v="0"/>
    <n v="0"/>
    <n v="0"/>
    <n v="0"/>
    <n v="0"/>
    <n v="0"/>
    <n v="0"/>
    <n v="0"/>
    <n v="0"/>
    <n v="0"/>
    <n v="0"/>
  </r>
  <r>
    <x v="14"/>
    <x v="2"/>
    <n v="0"/>
    <n v="1"/>
    <n v="1"/>
    <n v="0"/>
    <n v="1"/>
    <n v="1"/>
    <n v="0"/>
    <n v="0"/>
    <n v="0"/>
    <n v="0"/>
    <n v="0"/>
    <n v="0"/>
  </r>
  <r>
    <x v="15"/>
    <x v="0"/>
    <n v="1"/>
    <n v="5"/>
    <n v="6"/>
    <n v="0.5"/>
    <n v="4.5"/>
    <n v="5"/>
    <n v="0"/>
    <n v="0"/>
    <n v="116"/>
    <n v="6"/>
    <n v="0"/>
    <n v="122"/>
  </r>
  <r>
    <x v="15"/>
    <x v="1"/>
    <n v="0"/>
    <n v="0"/>
    <n v="0"/>
    <n v="0"/>
    <n v="0"/>
    <n v="0"/>
    <n v="0"/>
    <n v="0"/>
    <n v="0"/>
    <n v="0"/>
    <n v="0"/>
    <n v="0"/>
  </r>
  <r>
    <x v="15"/>
    <x v="2"/>
    <n v="0"/>
    <n v="4"/>
    <n v="4"/>
    <n v="0"/>
    <n v="5.5"/>
    <n v="5.5"/>
    <n v="0"/>
    <n v="0"/>
    <n v="0"/>
    <n v="0"/>
    <n v="0"/>
    <n v="0"/>
  </r>
  <r>
    <x v="16"/>
    <x v="0"/>
    <n v="2"/>
    <n v="16"/>
    <n v="18"/>
    <n v="3"/>
    <n v="18.5"/>
    <n v="21.5"/>
    <n v="0"/>
    <n v="0"/>
    <n v="96"/>
    <n v="23"/>
    <n v="0"/>
    <n v="119"/>
  </r>
  <r>
    <x v="16"/>
    <x v="1"/>
    <n v="1"/>
    <n v="0"/>
    <n v="1"/>
    <n v="1"/>
    <n v="0"/>
    <n v="1"/>
    <n v="0"/>
    <n v="0"/>
    <n v="0"/>
    <n v="0"/>
    <n v="0"/>
    <n v="0"/>
  </r>
  <r>
    <x v="16"/>
    <x v="2"/>
    <n v="0"/>
    <n v="9"/>
    <n v="9"/>
    <n v="0"/>
    <n v="12.5"/>
    <n v="12.5"/>
    <n v="0"/>
    <n v="0"/>
    <n v="0"/>
    <n v="0"/>
    <n v="0"/>
    <n v="0"/>
  </r>
  <r>
    <x v="17"/>
    <x v="0"/>
    <n v="4"/>
    <n v="9"/>
    <n v="13"/>
    <n v="3"/>
    <n v="8"/>
    <n v="11"/>
    <n v="0"/>
    <n v="0"/>
    <n v="105"/>
    <n v="12"/>
    <n v="0"/>
    <n v="117"/>
  </r>
  <r>
    <x v="17"/>
    <x v="1"/>
    <n v="0"/>
    <n v="1"/>
    <n v="1"/>
    <n v="0"/>
    <n v="1"/>
    <n v="1"/>
    <n v="0"/>
    <n v="0"/>
    <n v="0"/>
    <n v="0"/>
    <n v="0"/>
    <n v="0"/>
  </r>
  <r>
    <x v="17"/>
    <x v="2"/>
    <n v="0"/>
    <n v="5"/>
    <n v="5"/>
    <n v="0"/>
    <n v="5"/>
    <n v="5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3" cacheId="1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9">
  <location ref="A1:E21" firstHeaderRow="1" firstDataRow="2" firstDataCol="1"/>
  <pivotFields count="6">
    <pivotField axis="axisRow" showAll="0" sortType="ascending">
      <items count="25"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showAll="0" defaultSubtota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3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13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3:B19" firstHeaderRow="1" firstDataRow="1" firstDataCol="1"/>
  <pivotFields count="18">
    <pivotField showAll="0"/>
    <pivotField showAll="0"/>
    <pivotField axis="axisRow" multipleItemSelectionAllowed="1" showAll="0" sortType="ascending">
      <items count="6">
        <item x="2"/>
        <item x="0"/>
        <item h="1" m="1" x="4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9">
        <item x="0"/>
        <item m="1" x="28"/>
        <item m="1" x="43"/>
        <item m="1" x="37"/>
        <item m="1" x="12"/>
        <item m="1" x="44"/>
        <item m="1" x="29"/>
        <item m="1" x="13"/>
        <item m="1" x="45"/>
        <item m="1" x="14"/>
        <item m="1" x="46"/>
        <item m="1" x="17"/>
        <item x="10"/>
        <item m="1" x="32"/>
        <item m="1" x="47"/>
        <item m="1" x="21"/>
        <item m="1" x="16"/>
        <item m="1" x="19"/>
        <item m="1" x="24"/>
        <item m="1" x="27"/>
        <item x="2"/>
        <item m="1" x="22"/>
        <item m="1" x="40"/>
        <item m="1" x="18"/>
        <item m="1" x="38"/>
        <item m="1" x="25"/>
        <item m="1" x="30"/>
        <item m="1" x="11"/>
        <item m="1" x="39"/>
        <item m="1" x="41"/>
        <item m="1" x="34"/>
        <item m="1" x="23"/>
        <item m="1" x="20"/>
        <item m="1" x="15"/>
        <item m="1" x="36"/>
        <item m="1" x="26"/>
        <item m="1" x="31"/>
        <item m="1" x="42"/>
        <item m="1" x="33"/>
        <item m="1" x="35"/>
        <item x="1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16">
    <i>
      <x/>
    </i>
    <i r="1">
      <x v="20"/>
    </i>
    <i>
      <x v="1"/>
    </i>
    <i r="1">
      <x/>
    </i>
    <i r="1">
      <x v="20"/>
    </i>
    <i r="1">
      <x v="40"/>
    </i>
    <i r="1">
      <x v="41"/>
    </i>
    <i r="1">
      <x v="43"/>
    </i>
    <i r="1">
      <x v="46"/>
    </i>
    <i r="1">
      <x v="47"/>
    </i>
    <i>
      <x v="3"/>
    </i>
    <i r="1">
      <x v="40"/>
    </i>
    <i r="1">
      <x v="42"/>
    </i>
    <i r="1">
      <x v="44"/>
    </i>
    <i r="1">
      <x v="45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13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D10" firstHeaderRow="0" firstDataRow="1" firstDataCol="1" rowPageCount="1" colPageCount="1"/>
  <pivotFields count="14">
    <pivotField axis="axisRow" showAll="0" sortType="ascending">
      <items count="20"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8"/>
        <item t="default"/>
      </items>
    </pivotField>
    <pivotField axis="axisPage" showAll="0">
      <items count="5">
        <item x="1"/>
        <item x="0"/>
        <item x="2"/>
        <item m="1" x="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12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10" firstHeaderRow="0" firstDataRow="1" firstDataCol="1" rowPageCount="1" colPageCount="1"/>
  <pivotFields count="5">
    <pivotField axis="axisRow" showAll="0">
      <items count="20"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8"/>
        <item t="default"/>
      </items>
    </pivotField>
    <pivotField axis="axisPage" multipleItemSelectionAllowed="1" showAll="0">
      <items count="5">
        <item x="1"/>
        <item x="0"/>
        <item x="2"/>
        <item m="1" x="3"/>
        <item t="default"/>
      </items>
    </pivotField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13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3:D22" firstHeaderRow="0" firstDataRow="1" firstDataCol="1" rowPageCount="1" colPageCount="1"/>
  <pivotFields count="15">
    <pivotField axis="axisRow" showAll="0" sortType="ascending">
      <items count="25"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showAll="0"/>
    <pivotField axis="axisPage" multipleItemSelectionAllowed="1" showAll="0">
      <items count="5">
        <item h="1" x="1"/>
        <item x="0"/>
        <item h="1" x="2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13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C10" firstHeaderRow="0" firstDataRow="1" firstDataCol="1" rowPageCount="1" colPageCount="1"/>
  <pivotFields count="15">
    <pivotField showAll="0"/>
    <pivotField axis="axisRow" showAll="0" sortType="ascending">
      <items count="20"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8"/>
        <item t="default"/>
      </items>
    </pivotField>
    <pivotField axis="axisPage" multipleItemSelectionAllowed="1" showAll="0">
      <items count="5">
        <item h="1" x="1"/>
        <item x="0"/>
        <item h="1" x="2"/>
        <item h="1" m="1" x="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13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C10" firstHeaderRow="0" firstDataRow="1" firstDataCol="1" rowPageCount="1" colPageCount="1"/>
  <pivotFields count="15">
    <pivotField showAll="0"/>
    <pivotField axis="axisRow" showAll="0">
      <items count="20">
        <item x="12"/>
        <item x="13"/>
        <item x="14"/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8"/>
        <item t="default"/>
      </items>
    </pivotField>
    <pivotField axis="axisPage" multipleItemSelectionAllowed="1" showAll="0">
      <items count="5">
        <item h="1" x="1"/>
        <item x="0"/>
        <item h="1" x="2"/>
        <item h="1" m="1"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iCC/SSiCC" fld="3" baseField="0" baseItem="0"/>
    <dataField name="Suma de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13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E10" firstHeaderRow="1" firstDataRow="2" firstDataCol="1"/>
  <pivotFields count="16">
    <pivotField showAll="0"/>
    <pivotField axis="axisRow" showAll="0">
      <items count="11">
        <item x="0"/>
        <item m="1" x="8"/>
        <item x="3"/>
        <item x="2"/>
        <item m="1" x="9"/>
        <item x="5"/>
        <item x="4"/>
        <item x="1"/>
        <item m="1" x="6"/>
        <item m="1" x="7"/>
        <item t="default"/>
      </items>
    </pivotField>
    <pivotField axis="axisCol" dataField="1" showAll="0">
      <items count="11">
        <item x="2"/>
        <item x="0"/>
        <item x="1"/>
        <item h="1" m="1" x="6"/>
        <item h="1" x="3"/>
        <item h="1" m="1" x="9"/>
        <item h="1" m="1" x="7"/>
        <item h="1" m="1" x="4"/>
        <item h="1" m="1" x="5"/>
        <item h="1"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2"/>
    </i>
    <i>
      <x v="3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13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13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B1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9">
        <item m="1" x="32"/>
        <item x="0"/>
        <item m="1" x="28"/>
        <item m="1" x="43"/>
        <item m="1" x="37"/>
        <item m="1" x="12"/>
        <item m="1" x="21"/>
        <item m="1" x="44"/>
        <item m="1" x="29"/>
        <item m="1" x="47"/>
        <item m="1" x="13"/>
        <item m="1" x="45"/>
        <item m="1" x="14"/>
        <item m="1" x="46"/>
        <item m="1" x="17"/>
        <item h="1" x="10"/>
        <item m="1" x="16"/>
        <item m="1" x="19"/>
        <item m="1" x="24"/>
        <item m="1" x="27"/>
        <item x="2"/>
        <item m="1" x="22"/>
        <item m="1" x="40"/>
        <item m="1" x="18"/>
        <item m="1" x="38"/>
        <item m="1" x="25"/>
        <item m="1" x="30"/>
        <item m="1" x="11"/>
        <item m="1" x="39"/>
        <item m="1" x="41"/>
        <item m="1" x="34"/>
        <item m="1" x="23"/>
        <item m="1" x="20"/>
        <item m="1" x="15"/>
        <item m="1" x="36"/>
        <item m="1" x="26"/>
        <item m="1" x="31"/>
        <item m="1" x="42"/>
        <item m="1" x="33"/>
        <item m="1" x="35"/>
        <item x="1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1"/>
    </i>
    <i>
      <x v="20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29" totalsRowShown="0" headerRowDxfId="20" dataDxfId="19" tableBorderDxfId="18">
  <autoFilter ref="A1:R29"/>
  <sortState ref="A2:R14">
    <sortCondition ref="A1:A1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105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68.5703125" style="10" bestFit="1" customWidth="1"/>
    <col min="19" max="16384" width="11.42578125" style="10"/>
  </cols>
  <sheetData>
    <row r="1" spans="1:18" s="6" customFormat="1" x14ac:dyDescent="0.2">
      <c r="A1" s="4" t="s">
        <v>7</v>
      </c>
      <c r="B1" s="4" t="s">
        <v>59</v>
      </c>
      <c r="C1" s="4" t="s">
        <v>10</v>
      </c>
      <c r="D1" s="4" t="s">
        <v>23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24</v>
      </c>
      <c r="J1" s="4" t="s">
        <v>5</v>
      </c>
      <c r="K1" s="4" t="s">
        <v>30</v>
      </c>
      <c r="L1" s="4" t="s">
        <v>31</v>
      </c>
      <c r="M1" s="4" t="s">
        <v>64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x14ac:dyDescent="0.2">
      <c r="A2" s="6">
        <v>1</v>
      </c>
      <c r="B2" s="6" t="s">
        <v>51</v>
      </c>
      <c r="C2" s="6" t="s">
        <v>65</v>
      </c>
      <c r="D2" s="6" t="s">
        <v>108</v>
      </c>
      <c r="E2" s="6" t="s">
        <v>109</v>
      </c>
      <c r="F2" s="8">
        <v>41729</v>
      </c>
      <c r="G2" s="9" t="s">
        <v>110</v>
      </c>
      <c r="H2" s="10" t="s">
        <v>111</v>
      </c>
      <c r="I2" s="10" t="s">
        <v>112</v>
      </c>
      <c r="J2" s="11">
        <v>1.5</v>
      </c>
      <c r="K2" s="11">
        <v>0</v>
      </c>
      <c r="L2" s="11">
        <f t="shared" ref="L2:L29" si="0">IF(K2=0,0,J2)</f>
        <v>0</v>
      </c>
      <c r="M2" s="6" t="s">
        <v>36</v>
      </c>
      <c r="N2" s="6" t="s">
        <v>157</v>
      </c>
      <c r="O2" s="11" t="s">
        <v>25</v>
      </c>
      <c r="P2" s="11">
        <v>201406</v>
      </c>
      <c r="Q2" s="130"/>
      <c r="R2" s="10" t="s">
        <v>158</v>
      </c>
    </row>
    <row r="3" spans="1:18" ht="24" x14ac:dyDescent="0.2">
      <c r="A3" s="6">
        <v>2</v>
      </c>
      <c r="B3" s="6" t="s">
        <v>55</v>
      </c>
      <c r="C3" s="6" t="s">
        <v>65</v>
      </c>
      <c r="D3" s="6" t="s">
        <v>113</v>
      </c>
      <c r="E3" s="6" t="s">
        <v>100</v>
      </c>
      <c r="F3" s="8">
        <v>41730</v>
      </c>
      <c r="G3" s="10" t="s">
        <v>114</v>
      </c>
      <c r="H3" s="10" t="s">
        <v>115</v>
      </c>
      <c r="I3" s="10" t="s">
        <v>116</v>
      </c>
      <c r="J3" s="11">
        <v>0.5</v>
      </c>
      <c r="K3" s="11">
        <v>0</v>
      </c>
      <c r="L3" s="11">
        <f t="shared" si="0"/>
        <v>0</v>
      </c>
      <c r="M3" s="6" t="s">
        <v>36</v>
      </c>
      <c r="N3" s="6" t="s">
        <v>159</v>
      </c>
      <c r="O3" s="11" t="s">
        <v>25</v>
      </c>
      <c r="P3" s="11">
        <v>201406</v>
      </c>
      <c r="Q3" s="130"/>
      <c r="R3" s="10" t="s">
        <v>160</v>
      </c>
    </row>
    <row r="4" spans="1:18" x14ac:dyDescent="0.2">
      <c r="A4" s="6">
        <v>3</v>
      </c>
      <c r="B4" s="6" t="s">
        <v>55</v>
      </c>
      <c r="C4" s="6" t="s">
        <v>65</v>
      </c>
      <c r="D4" s="6" t="s">
        <v>109</v>
      </c>
      <c r="E4" s="6" t="s">
        <v>109</v>
      </c>
      <c r="F4" s="8">
        <v>41730</v>
      </c>
      <c r="G4" s="9" t="s">
        <v>117</v>
      </c>
      <c r="H4" s="10" t="s">
        <v>115</v>
      </c>
      <c r="I4" s="10" t="s">
        <v>116</v>
      </c>
      <c r="J4" s="11">
        <v>1</v>
      </c>
      <c r="K4" s="11">
        <v>0</v>
      </c>
      <c r="L4" s="11">
        <f t="shared" si="0"/>
        <v>0</v>
      </c>
      <c r="M4" s="6" t="s">
        <v>36</v>
      </c>
      <c r="N4" s="6" t="s">
        <v>157</v>
      </c>
      <c r="O4" s="11" t="s">
        <v>25</v>
      </c>
      <c r="P4" s="11">
        <v>201406</v>
      </c>
      <c r="Q4" s="130"/>
      <c r="R4" s="10" t="s">
        <v>160</v>
      </c>
    </row>
    <row r="5" spans="1:18" ht="24" x14ac:dyDescent="0.2">
      <c r="A5" s="6">
        <v>4</v>
      </c>
      <c r="B5" s="6" t="s">
        <v>55</v>
      </c>
      <c r="C5" s="6" t="s">
        <v>62</v>
      </c>
      <c r="D5" s="6" t="s">
        <v>119</v>
      </c>
      <c r="E5" s="6" t="s">
        <v>118</v>
      </c>
      <c r="F5" s="8">
        <v>41730</v>
      </c>
      <c r="G5" s="9" t="s">
        <v>120</v>
      </c>
      <c r="H5" s="10" t="s">
        <v>115</v>
      </c>
      <c r="I5" s="10" t="s">
        <v>116</v>
      </c>
      <c r="J5" s="11">
        <v>0.5</v>
      </c>
      <c r="K5" s="11">
        <v>0</v>
      </c>
      <c r="L5" s="11">
        <f t="shared" si="0"/>
        <v>0</v>
      </c>
      <c r="M5" s="6" t="s">
        <v>36</v>
      </c>
      <c r="N5" s="6" t="s">
        <v>161</v>
      </c>
      <c r="O5" s="11" t="s">
        <v>25</v>
      </c>
      <c r="P5" s="11">
        <v>201406</v>
      </c>
      <c r="Q5" s="10"/>
      <c r="R5" s="9" t="s">
        <v>160</v>
      </c>
    </row>
    <row r="6" spans="1:18" ht="24" x14ac:dyDescent="0.2">
      <c r="A6" s="6">
        <v>5</v>
      </c>
      <c r="B6" s="6" t="s">
        <v>51</v>
      </c>
      <c r="C6" s="6" t="s">
        <v>65</v>
      </c>
      <c r="D6" s="6" t="s">
        <v>102</v>
      </c>
      <c r="E6" s="6" t="s">
        <v>63</v>
      </c>
      <c r="F6" s="8">
        <v>41731</v>
      </c>
      <c r="G6" s="9" t="s">
        <v>121</v>
      </c>
      <c r="H6" s="10" t="s">
        <v>122</v>
      </c>
      <c r="I6" s="10" t="s">
        <v>103</v>
      </c>
      <c r="J6" s="11">
        <v>0.5</v>
      </c>
      <c r="K6" s="11">
        <v>0</v>
      </c>
      <c r="L6" s="11">
        <f t="shared" si="0"/>
        <v>0</v>
      </c>
      <c r="M6" s="6" t="s">
        <v>36</v>
      </c>
      <c r="N6" s="6" t="s">
        <v>107</v>
      </c>
      <c r="O6" s="11" t="s">
        <v>25</v>
      </c>
      <c r="P6" s="11">
        <v>201406</v>
      </c>
      <c r="Q6" s="10"/>
      <c r="R6" s="10" t="s">
        <v>162</v>
      </c>
    </row>
    <row r="7" spans="1:18" ht="24" x14ac:dyDescent="0.2">
      <c r="A7" s="6">
        <v>6</v>
      </c>
      <c r="B7" s="6" t="s">
        <v>51</v>
      </c>
      <c r="C7" s="6" t="s">
        <v>65</v>
      </c>
      <c r="D7" s="6" t="s">
        <v>106</v>
      </c>
      <c r="E7" s="6" t="s">
        <v>63</v>
      </c>
      <c r="F7" s="8">
        <v>41731</v>
      </c>
      <c r="G7" s="9" t="s">
        <v>123</v>
      </c>
      <c r="H7" s="10" t="s">
        <v>124</v>
      </c>
      <c r="I7" s="10" t="s">
        <v>125</v>
      </c>
      <c r="J7" s="11">
        <v>0.5</v>
      </c>
      <c r="K7" s="11">
        <v>0</v>
      </c>
      <c r="L7" s="11">
        <f t="shared" si="0"/>
        <v>0</v>
      </c>
      <c r="M7" s="6" t="s">
        <v>36</v>
      </c>
      <c r="N7" s="6" t="s">
        <v>163</v>
      </c>
      <c r="O7" s="11" t="s">
        <v>25</v>
      </c>
      <c r="P7" s="11">
        <v>201406</v>
      </c>
      <c r="Q7" s="10"/>
      <c r="R7" s="10" t="s">
        <v>162</v>
      </c>
    </row>
    <row r="8" spans="1:18" ht="180" x14ac:dyDescent="0.2">
      <c r="A8" s="6">
        <v>7</v>
      </c>
      <c r="B8" s="6" t="s">
        <v>51</v>
      </c>
      <c r="C8" s="6" t="s">
        <v>62</v>
      </c>
      <c r="D8" s="6" t="s">
        <v>101</v>
      </c>
      <c r="E8" s="6" t="s">
        <v>98</v>
      </c>
      <c r="F8" s="8">
        <v>41732</v>
      </c>
      <c r="G8" s="9" t="s">
        <v>126</v>
      </c>
      <c r="H8" s="9" t="s">
        <v>127</v>
      </c>
      <c r="I8" s="10" t="s">
        <v>128</v>
      </c>
      <c r="J8" s="11">
        <v>1</v>
      </c>
      <c r="K8" s="11">
        <v>0</v>
      </c>
      <c r="L8" s="11">
        <f t="shared" si="0"/>
        <v>0</v>
      </c>
      <c r="M8" s="6" t="s">
        <v>36</v>
      </c>
      <c r="N8" s="6" t="s">
        <v>164</v>
      </c>
      <c r="O8" s="11" t="s">
        <v>25</v>
      </c>
      <c r="P8" s="11">
        <v>201406</v>
      </c>
      <c r="Q8" s="130"/>
      <c r="R8" s="10" t="s">
        <v>165</v>
      </c>
    </row>
    <row r="9" spans="1:18" x14ac:dyDescent="0.2">
      <c r="A9" s="6">
        <v>8</v>
      </c>
      <c r="B9" s="6" t="s">
        <v>50</v>
      </c>
      <c r="C9" s="6" t="s">
        <v>65</v>
      </c>
      <c r="D9" s="6" t="s">
        <v>106</v>
      </c>
      <c r="E9" s="6" t="s">
        <v>63</v>
      </c>
      <c r="F9" s="8">
        <v>41736</v>
      </c>
      <c r="G9" s="10" t="s">
        <v>129</v>
      </c>
      <c r="H9" s="9" t="s">
        <v>130</v>
      </c>
      <c r="I9" s="10" t="s">
        <v>103</v>
      </c>
      <c r="J9" s="11">
        <v>0.5</v>
      </c>
      <c r="K9" s="11">
        <v>1</v>
      </c>
      <c r="L9" s="11">
        <f t="shared" si="0"/>
        <v>0.5</v>
      </c>
      <c r="M9" s="6" t="s">
        <v>36</v>
      </c>
      <c r="N9" s="6" t="s">
        <v>95</v>
      </c>
      <c r="O9" s="11" t="s">
        <v>25</v>
      </c>
      <c r="P9" s="11">
        <v>201406</v>
      </c>
      <c r="Q9" s="130"/>
      <c r="R9" s="10" t="s">
        <v>166</v>
      </c>
    </row>
    <row r="10" spans="1:18" x14ac:dyDescent="0.2">
      <c r="A10" s="6">
        <v>9</v>
      </c>
      <c r="B10" s="6" t="s">
        <v>50</v>
      </c>
      <c r="C10" s="6" t="s">
        <v>65</v>
      </c>
      <c r="D10" s="6" t="s">
        <v>105</v>
      </c>
      <c r="E10" s="6" t="s">
        <v>63</v>
      </c>
      <c r="F10" s="8">
        <v>41736</v>
      </c>
      <c r="G10" s="10" t="s">
        <v>131</v>
      </c>
      <c r="H10" s="9" t="s">
        <v>130</v>
      </c>
      <c r="I10" s="10" t="s">
        <v>103</v>
      </c>
      <c r="J10" s="11">
        <v>1</v>
      </c>
      <c r="K10" s="11">
        <v>1</v>
      </c>
      <c r="L10" s="11">
        <f t="shared" si="0"/>
        <v>1</v>
      </c>
      <c r="M10" s="6" t="s">
        <v>36</v>
      </c>
      <c r="N10" s="6" t="s">
        <v>95</v>
      </c>
      <c r="O10" s="11" t="s">
        <v>25</v>
      </c>
      <c r="P10" s="11">
        <v>201406</v>
      </c>
      <c r="Q10" s="10"/>
      <c r="R10" s="10" t="s">
        <v>166</v>
      </c>
    </row>
    <row r="11" spans="1:18" x14ac:dyDescent="0.2">
      <c r="A11" s="6">
        <v>10</v>
      </c>
      <c r="B11" s="6" t="s">
        <v>50</v>
      </c>
      <c r="C11" s="6" t="s">
        <v>65</v>
      </c>
      <c r="D11" s="6" t="s">
        <v>105</v>
      </c>
      <c r="E11" s="6" t="s">
        <v>63</v>
      </c>
      <c r="F11" s="8">
        <v>41736</v>
      </c>
      <c r="G11" s="10" t="s">
        <v>132</v>
      </c>
      <c r="H11" s="9" t="s">
        <v>133</v>
      </c>
      <c r="I11" s="10" t="s">
        <v>134</v>
      </c>
      <c r="J11" s="11">
        <v>0.5</v>
      </c>
      <c r="K11" s="11">
        <v>0</v>
      </c>
      <c r="L11" s="11">
        <f t="shared" si="0"/>
        <v>0</v>
      </c>
      <c r="M11" s="6" t="s">
        <v>36</v>
      </c>
      <c r="N11" s="6" t="s">
        <v>95</v>
      </c>
      <c r="O11" s="11" t="s">
        <v>25</v>
      </c>
      <c r="P11" s="11">
        <v>201406</v>
      </c>
      <c r="Q11" s="10"/>
      <c r="R11" s="10" t="s">
        <v>166</v>
      </c>
    </row>
    <row r="12" spans="1:18" x14ac:dyDescent="0.2">
      <c r="A12" s="6">
        <v>11</v>
      </c>
      <c r="B12" s="6" t="s">
        <v>52</v>
      </c>
      <c r="C12" s="6" t="s">
        <v>62</v>
      </c>
      <c r="D12" s="6" t="s">
        <v>135</v>
      </c>
      <c r="E12" s="6" t="s">
        <v>98</v>
      </c>
      <c r="F12" s="8">
        <v>41736</v>
      </c>
      <c r="G12" s="10" t="s">
        <v>136</v>
      </c>
      <c r="H12" s="9" t="s">
        <v>137</v>
      </c>
      <c r="I12" s="10" t="s">
        <v>138</v>
      </c>
      <c r="J12" s="11">
        <v>2</v>
      </c>
      <c r="K12" s="11">
        <v>0</v>
      </c>
      <c r="L12" s="11">
        <f t="shared" si="0"/>
        <v>0</v>
      </c>
      <c r="M12" s="6" t="s">
        <v>36</v>
      </c>
      <c r="N12" s="6" t="s">
        <v>167</v>
      </c>
      <c r="O12" s="11" t="s">
        <v>25</v>
      </c>
      <c r="P12" s="11">
        <v>201406</v>
      </c>
      <c r="Q12" s="10"/>
      <c r="R12" s="10" t="s">
        <v>168</v>
      </c>
    </row>
    <row r="13" spans="1:18" x14ac:dyDescent="0.2">
      <c r="A13" s="6">
        <v>12</v>
      </c>
      <c r="B13" s="6" t="s">
        <v>51</v>
      </c>
      <c r="C13" s="6" t="s">
        <v>62</v>
      </c>
      <c r="D13" s="6" t="s">
        <v>139</v>
      </c>
      <c r="E13" s="6" t="s">
        <v>98</v>
      </c>
      <c r="F13" s="8">
        <v>41736</v>
      </c>
      <c r="G13" s="10" t="s">
        <v>140</v>
      </c>
      <c r="H13" s="9" t="s">
        <v>141</v>
      </c>
      <c r="I13" s="10" t="s">
        <v>142</v>
      </c>
      <c r="J13" s="11">
        <v>1</v>
      </c>
      <c r="K13" s="11">
        <v>0</v>
      </c>
      <c r="L13" s="11">
        <f t="shared" si="0"/>
        <v>0</v>
      </c>
      <c r="M13" s="6" t="s">
        <v>36</v>
      </c>
      <c r="N13" s="10" t="s">
        <v>169</v>
      </c>
      <c r="O13" s="11" t="s">
        <v>25</v>
      </c>
      <c r="P13" s="11">
        <v>201406</v>
      </c>
      <c r="Q13" s="10"/>
      <c r="R13" s="10" t="s">
        <v>170</v>
      </c>
    </row>
    <row r="14" spans="1:18" x14ac:dyDescent="0.2">
      <c r="A14" s="6">
        <v>13</v>
      </c>
      <c r="B14" s="6" t="s">
        <v>50</v>
      </c>
      <c r="C14" s="6" t="s">
        <v>65</v>
      </c>
      <c r="D14" s="6" t="s">
        <v>105</v>
      </c>
      <c r="E14" s="6" t="s">
        <v>63</v>
      </c>
      <c r="F14" s="8">
        <v>41737</v>
      </c>
      <c r="G14" s="10" t="s">
        <v>131</v>
      </c>
      <c r="H14" s="10" t="s">
        <v>130</v>
      </c>
      <c r="I14" s="10" t="s">
        <v>103</v>
      </c>
      <c r="J14" s="11">
        <v>0.5</v>
      </c>
      <c r="K14" s="11">
        <v>1</v>
      </c>
      <c r="L14" s="11">
        <f t="shared" si="0"/>
        <v>0.5</v>
      </c>
      <c r="M14" s="6" t="s">
        <v>36</v>
      </c>
      <c r="N14" s="6" t="s">
        <v>107</v>
      </c>
      <c r="O14" s="11" t="s">
        <v>25</v>
      </c>
      <c r="P14" s="11">
        <v>201406</v>
      </c>
      <c r="Q14" s="10"/>
      <c r="R14" s="10" t="s">
        <v>171</v>
      </c>
    </row>
    <row r="15" spans="1:18" ht="24" x14ac:dyDescent="0.2">
      <c r="A15" s="6">
        <v>14</v>
      </c>
      <c r="B15" s="6" t="s">
        <v>50</v>
      </c>
      <c r="C15" s="6" t="s">
        <v>62</v>
      </c>
      <c r="D15" s="6" t="s">
        <v>143</v>
      </c>
      <c r="E15" s="6" t="s">
        <v>98</v>
      </c>
      <c r="F15" s="8">
        <v>41737</v>
      </c>
      <c r="G15" s="10" t="s">
        <v>144</v>
      </c>
      <c r="H15" s="9" t="s">
        <v>145</v>
      </c>
      <c r="I15" s="10" t="s">
        <v>138</v>
      </c>
      <c r="J15" s="11">
        <v>0.5</v>
      </c>
      <c r="K15" s="11">
        <v>0</v>
      </c>
      <c r="L15" s="11">
        <f t="shared" si="0"/>
        <v>0</v>
      </c>
      <c r="M15" s="6" t="s">
        <v>36</v>
      </c>
      <c r="N15" s="6" t="s">
        <v>167</v>
      </c>
      <c r="O15" s="11" t="s">
        <v>25</v>
      </c>
      <c r="P15" s="11">
        <v>201406</v>
      </c>
      <c r="Q15" s="10"/>
      <c r="R15" s="10" t="s">
        <v>171</v>
      </c>
    </row>
    <row r="16" spans="1:18" x14ac:dyDescent="0.2">
      <c r="A16" s="6">
        <v>15</v>
      </c>
      <c r="B16" s="6" t="s">
        <v>50</v>
      </c>
      <c r="C16" s="6" t="s">
        <v>65</v>
      </c>
      <c r="D16" s="6" t="s">
        <v>105</v>
      </c>
      <c r="E16" s="9" t="s">
        <v>63</v>
      </c>
      <c r="F16" s="8">
        <v>41739</v>
      </c>
      <c r="G16" s="10" t="s">
        <v>146</v>
      </c>
      <c r="H16" s="9" t="s">
        <v>147</v>
      </c>
      <c r="I16" s="10" t="s">
        <v>103</v>
      </c>
      <c r="J16" s="11">
        <v>1</v>
      </c>
      <c r="K16" s="11">
        <v>1</v>
      </c>
      <c r="L16" s="11">
        <f t="shared" si="0"/>
        <v>1</v>
      </c>
      <c r="M16" s="6" t="s">
        <v>36</v>
      </c>
      <c r="N16" s="6" t="s">
        <v>95</v>
      </c>
      <c r="O16" s="11" t="s">
        <v>25</v>
      </c>
      <c r="P16" s="11">
        <v>201406</v>
      </c>
      <c r="Q16" s="10"/>
      <c r="R16" s="10" t="s">
        <v>172</v>
      </c>
    </row>
    <row r="17" spans="1:18" ht="24" x14ac:dyDescent="0.2">
      <c r="A17" s="6">
        <v>16</v>
      </c>
      <c r="B17" s="6" t="s">
        <v>51</v>
      </c>
      <c r="C17" s="6" t="s">
        <v>65</v>
      </c>
      <c r="D17" s="6" t="s">
        <v>106</v>
      </c>
      <c r="E17" s="9" t="s">
        <v>63</v>
      </c>
      <c r="F17" s="8">
        <v>41740</v>
      </c>
      <c r="G17" s="10" t="s">
        <v>148</v>
      </c>
      <c r="H17" s="9" t="s">
        <v>149</v>
      </c>
      <c r="I17" s="10" t="s">
        <v>150</v>
      </c>
      <c r="J17" s="11">
        <v>1</v>
      </c>
      <c r="K17" s="11">
        <v>0</v>
      </c>
      <c r="L17" s="11">
        <f t="shared" si="0"/>
        <v>0</v>
      </c>
      <c r="M17" s="143" t="s">
        <v>36</v>
      </c>
      <c r="N17" s="143" t="s">
        <v>173</v>
      </c>
      <c r="O17" s="142" t="s">
        <v>25</v>
      </c>
      <c r="P17" s="142">
        <v>201406</v>
      </c>
      <c r="Q17" s="144"/>
      <c r="R17" s="144" t="s">
        <v>174</v>
      </c>
    </row>
    <row r="18" spans="1:18" ht="24" x14ac:dyDescent="0.2">
      <c r="A18" s="6">
        <v>17</v>
      </c>
      <c r="B18" s="6" t="s">
        <v>51</v>
      </c>
      <c r="C18" s="6" t="s">
        <v>65</v>
      </c>
      <c r="D18" s="6" t="s">
        <v>109</v>
      </c>
      <c r="E18" s="9" t="s">
        <v>109</v>
      </c>
      <c r="F18" s="8">
        <v>41741</v>
      </c>
      <c r="G18" s="10" t="s">
        <v>151</v>
      </c>
      <c r="H18" s="9" t="s">
        <v>111</v>
      </c>
      <c r="I18" s="10" t="s">
        <v>112</v>
      </c>
      <c r="J18" s="11">
        <v>0.5</v>
      </c>
      <c r="K18" s="11">
        <v>0</v>
      </c>
      <c r="L18" s="11">
        <f t="shared" si="0"/>
        <v>0</v>
      </c>
      <c r="M18" s="143" t="s">
        <v>36</v>
      </c>
      <c r="N18" s="143" t="s">
        <v>157</v>
      </c>
      <c r="O18" s="142" t="s">
        <v>25</v>
      </c>
      <c r="P18" s="142">
        <v>201406</v>
      </c>
      <c r="Q18" s="144"/>
      <c r="R18" s="144" t="s">
        <v>175</v>
      </c>
    </row>
    <row r="19" spans="1:18" ht="24" x14ac:dyDescent="0.2">
      <c r="A19" s="6">
        <v>18</v>
      </c>
      <c r="B19" s="6" t="s">
        <v>56</v>
      </c>
      <c r="C19" s="6" t="s">
        <v>65</v>
      </c>
      <c r="D19" s="6" t="s">
        <v>104</v>
      </c>
      <c r="E19" s="9" t="s">
        <v>63</v>
      </c>
      <c r="F19" s="8">
        <v>41743</v>
      </c>
      <c r="G19" s="10" t="s">
        <v>152</v>
      </c>
      <c r="H19" s="9" t="s">
        <v>153</v>
      </c>
      <c r="I19" s="10" t="s">
        <v>154</v>
      </c>
      <c r="J19" s="11">
        <v>2</v>
      </c>
      <c r="K19" s="11">
        <v>0</v>
      </c>
      <c r="L19" s="11">
        <f t="shared" si="0"/>
        <v>0</v>
      </c>
      <c r="M19" s="143" t="s">
        <v>36</v>
      </c>
      <c r="N19" s="143" t="s">
        <v>176</v>
      </c>
      <c r="O19" s="142" t="s">
        <v>25</v>
      </c>
      <c r="P19" s="142">
        <v>201406</v>
      </c>
      <c r="Q19" s="144"/>
      <c r="R19" s="144" t="s">
        <v>177</v>
      </c>
    </row>
    <row r="20" spans="1:18" ht="24" x14ac:dyDescent="0.2">
      <c r="A20" s="6">
        <v>19</v>
      </c>
      <c r="B20" s="6" t="s">
        <v>55</v>
      </c>
      <c r="C20" s="6" t="s">
        <v>66</v>
      </c>
      <c r="D20" s="6" t="s">
        <v>155</v>
      </c>
      <c r="E20" s="6" t="s">
        <v>66</v>
      </c>
      <c r="F20" s="8">
        <v>41750</v>
      </c>
      <c r="G20" s="10" t="s">
        <v>156</v>
      </c>
      <c r="H20" s="9" t="s">
        <v>111</v>
      </c>
      <c r="I20" s="10" t="s">
        <v>103</v>
      </c>
      <c r="J20" s="11">
        <v>1</v>
      </c>
      <c r="K20" s="11">
        <v>0</v>
      </c>
      <c r="L20" s="11">
        <f t="shared" si="0"/>
        <v>0</v>
      </c>
      <c r="M20" s="143" t="s">
        <v>36</v>
      </c>
      <c r="N20" s="143" t="s">
        <v>178</v>
      </c>
      <c r="O20" s="142" t="s">
        <v>25</v>
      </c>
      <c r="P20" s="142">
        <v>201406</v>
      </c>
      <c r="Q20" s="144"/>
      <c r="R20" s="144" t="s">
        <v>179</v>
      </c>
    </row>
    <row r="21" spans="1:18" x14ac:dyDescent="0.2">
      <c r="A21" s="6"/>
      <c r="B21" s="6"/>
      <c r="E21" s="6"/>
      <c r="F21" s="8"/>
      <c r="J21" s="11"/>
      <c r="K21" s="11"/>
      <c r="L21" s="11">
        <f t="shared" si="0"/>
        <v>0</v>
      </c>
      <c r="M21" s="143"/>
      <c r="N21" s="143"/>
      <c r="O21" s="142"/>
      <c r="P21" s="142"/>
      <c r="Q21" s="144"/>
      <c r="R21" s="144"/>
    </row>
    <row r="22" spans="1:18" x14ac:dyDescent="0.2">
      <c r="A22" s="6"/>
      <c r="B22" s="6"/>
      <c r="E22" s="9"/>
      <c r="F22" s="8"/>
      <c r="J22" s="11"/>
      <c r="K22" s="11"/>
      <c r="L22" s="11">
        <f t="shared" si="0"/>
        <v>0</v>
      </c>
      <c r="M22" s="143"/>
      <c r="N22" s="143"/>
      <c r="O22" s="142"/>
      <c r="P22" s="142"/>
      <c r="Q22" s="144"/>
      <c r="R22" s="144"/>
    </row>
    <row r="23" spans="1:18" x14ac:dyDescent="0.2">
      <c r="A23" s="6"/>
      <c r="B23" s="6"/>
      <c r="E23" s="9"/>
      <c r="F23" s="8"/>
      <c r="J23" s="11"/>
      <c r="K23" s="11"/>
      <c r="L23" s="11">
        <f t="shared" si="0"/>
        <v>0</v>
      </c>
      <c r="M23" s="143"/>
      <c r="N23" s="143"/>
      <c r="O23" s="142"/>
      <c r="P23" s="142"/>
      <c r="Q23" s="144"/>
      <c r="R23" s="144"/>
    </row>
    <row r="24" spans="1:18" x14ac:dyDescent="0.2">
      <c r="A24" s="6"/>
      <c r="B24" s="6"/>
      <c r="E24" s="9"/>
      <c r="F24" s="8"/>
      <c r="J24" s="11"/>
      <c r="K24" s="11"/>
      <c r="L24" s="11">
        <f t="shared" si="0"/>
        <v>0</v>
      </c>
      <c r="M24" s="143"/>
      <c r="N24" s="143"/>
      <c r="O24" s="142"/>
      <c r="P24" s="142"/>
      <c r="Q24" s="144"/>
      <c r="R24" s="144"/>
    </row>
    <row r="25" spans="1:18" x14ac:dyDescent="0.2">
      <c r="A25" s="6"/>
      <c r="B25" s="6"/>
      <c r="E25" s="9"/>
      <c r="F25" s="8"/>
      <c r="J25" s="11"/>
      <c r="K25" s="11"/>
      <c r="L25" s="11">
        <f t="shared" si="0"/>
        <v>0</v>
      </c>
      <c r="M25" s="143"/>
      <c r="N25" s="143"/>
      <c r="O25" s="142"/>
      <c r="P25" s="142"/>
      <c r="Q25" s="144"/>
      <c r="R25" s="144"/>
    </row>
    <row r="26" spans="1:18" x14ac:dyDescent="0.2">
      <c r="A26" s="6"/>
      <c r="B26" s="6"/>
      <c r="E26" s="9"/>
      <c r="F26" s="8"/>
      <c r="J26" s="11"/>
      <c r="K26" s="11"/>
      <c r="L26" s="11">
        <f t="shared" si="0"/>
        <v>0</v>
      </c>
      <c r="M26" s="143"/>
      <c r="N26" s="143"/>
      <c r="O26" s="142"/>
      <c r="P26" s="142"/>
      <c r="Q26" s="144"/>
      <c r="R26" s="144"/>
    </row>
    <row r="27" spans="1:18" x14ac:dyDescent="0.2">
      <c r="A27" s="6"/>
      <c r="B27" s="6"/>
      <c r="E27" s="9"/>
      <c r="F27" s="8"/>
      <c r="J27" s="11"/>
      <c r="K27" s="11"/>
      <c r="L27" s="11">
        <f t="shared" si="0"/>
        <v>0</v>
      </c>
      <c r="M27" s="143"/>
      <c r="N27" s="143"/>
      <c r="O27" s="142"/>
      <c r="P27" s="142"/>
      <c r="Q27" s="144"/>
      <c r="R27" s="144"/>
    </row>
    <row r="28" spans="1:18" x14ac:dyDescent="0.2">
      <c r="A28" s="6"/>
      <c r="B28" s="6"/>
      <c r="E28" s="9"/>
      <c r="F28" s="8"/>
      <c r="J28" s="11"/>
      <c r="K28" s="11"/>
      <c r="L28" s="11">
        <f t="shared" si="0"/>
        <v>0</v>
      </c>
      <c r="M28" s="143"/>
      <c r="N28" s="143"/>
      <c r="O28" s="142"/>
      <c r="P28" s="142"/>
      <c r="Q28" s="144"/>
      <c r="R28" s="144"/>
    </row>
    <row r="29" spans="1:18" x14ac:dyDescent="0.2">
      <c r="A29" s="6"/>
      <c r="B29" s="6"/>
      <c r="E29" s="9"/>
      <c r="F29" s="8"/>
      <c r="J29" s="11"/>
      <c r="K29" s="11"/>
      <c r="L29" s="11">
        <f t="shared" si="0"/>
        <v>0</v>
      </c>
      <c r="M29" s="143"/>
      <c r="N29" s="143"/>
      <c r="O29" s="142"/>
      <c r="P29" s="142"/>
      <c r="Q29" s="144"/>
      <c r="R29" s="144"/>
    </row>
    <row r="30" spans="1:18" x14ac:dyDescent="0.2">
      <c r="A30" s="6"/>
      <c r="B30" s="6"/>
      <c r="F30" s="8"/>
      <c r="J30" s="11"/>
      <c r="K30" s="11"/>
      <c r="L30" s="11"/>
      <c r="O30" s="11"/>
      <c r="P30" s="11"/>
      <c r="Q30" s="10"/>
    </row>
    <row r="31" spans="1:18" x14ac:dyDescent="0.2">
      <c r="A31" s="6"/>
      <c r="B31" s="6"/>
      <c r="F31" s="8"/>
      <c r="J31" s="11"/>
      <c r="K31" s="11"/>
      <c r="L31" s="11"/>
      <c r="O31" s="11"/>
      <c r="P31" s="11"/>
      <c r="Q31" s="10"/>
    </row>
    <row r="32" spans="1:18" x14ac:dyDescent="0.2">
      <c r="A32" s="6"/>
      <c r="B32" s="6"/>
      <c r="F32" s="8"/>
      <c r="J32" s="11"/>
      <c r="K32" s="11"/>
      <c r="L32" s="11"/>
      <c r="O32" s="11"/>
      <c r="P32" s="11"/>
      <c r="Q32" s="10"/>
    </row>
    <row r="33" spans="1:17" x14ac:dyDescent="0.2">
      <c r="A33" s="6"/>
      <c r="B33" s="6"/>
      <c r="F33" s="8"/>
      <c r="J33" s="11"/>
      <c r="K33" s="11"/>
      <c r="L33" s="11"/>
      <c r="O33" s="11"/>
      <c r="P33" s="11"/>
      <c r="Q33" s="10"/>
    </row>
    <row r="34" spans="1:17" x14ac:dyDescent="0.2">
      <c r="A34" s="6"/>
      <c r="B34" s="6"/>
      <c r="F34" s="8"/>
      <c r="J34" s="11"/>
      <c r="K34" s="11"/>
      <c r="L34" s="11"/>
      <c r="O34" s="11"/>
      <c r="P34" s="11"/>
      <c r="Q34" s="10"/>
    </row>
    <row r="35" spans="1:17" x14ac:dyDescent="0.2">
      <c r="A35" s="6"/>
      <c r="B35" s="6"/>
      <c r="F35" s="8"/>
      <c r="J35" s="11"/>
      <c r="K35" s="11"/>
      <c r="L35" s="11"/>
      <c r="O35" s="11"/>
      <c r="P35" s="11"/>
      <c r="Q35" s="10"/>
    </row>
    <row r="36" spans="1:17" x14ac:dyDescent="0.2">
      <c r="A36" s="6"/>
      <c r="B36" s="6"/>
      <c r="F36" s="8"/>
      <c r="J36" s="11"/>
      <c r="K36" s="11"/>
      <c r="L36" s="11"/>
      <c r="O36" s="11"/>
      <c r="P36" s="11"/>
      <c r="Q36" s="10"/>
    </row>
    <row r="37" spans="1:17" x14ac:dyDescent="0.2">
      <c r="A37" s="6"/>
      <c r="B37" s="6"/>
      <c r="F37" s="8"/>
      <c r="J37" s="11"/>
      <c r="K37" s="11"/>
      <c r="L37" s="11"/>
      <c r="O37" s="11"/>
      <c r="P37" s="11"/>
      <c r="Q37" s="10"/>
    </row>
    <row r="38" spans="1:17" x14ac:dyDescent="0.2">
      <c r="A38" s="6"/>
      <c r="B38" s="6"/>
      <c r="F38" s="8"/>
      <c r="J38" s="11"/>
      <c r="K38" s="11"/>
      <c r="L38" s="11"/>
      <c r="O38" s="11"/>
      <c r="P38" s="11"/>
      <c r="Q38" s="10"/>
    </row>
    <row r="39" spans="1:17" x14ac:dyDescent="0.2">
      <c r="A39" s="6"/>
      <c r="B39" s="6"/>
      <c r="F39" s="8"/>
      <c r="J39" s="11"/>
      <c r="K39" s="11"/>
      <c r="L39" s="11"/>
      <c r="O39" s="11"/>
      <c r="P39" s="11"/>
      <c r="Q39" s="10"/>
    </row>
    <row r="40" spans="1:17" x14ac:dyDescent="0.2">
      <c r="A40" s="6"/>
      <c r="B40" s="6"/>
      <c r="F40" s="8"/>
      <c r="J40" s="11"/>
      <c r="K40" s="11"/>
      <c r="L40" s="11"/>
      <c r="O40" s="11"/>
      <c r="P40" s="11"/>
      <c r="Q40" s="10"/>
    </row>
    <row r="41" spans="1:17" x14ac:dyDescent="0.2">
      <c r="A41" s="6"/>
      <c r="B41" s="6"/>
      <c r="F41" s="8"/>
      <c r="J41" s="11"/>
      <c r="K41" s="11"/>
      <c r="L41" s="11"/>
      <c r="O41" s="11"/>
      <c r="P41" s="11"/>
      <c r="Q41" s="10"/>
    </row>
    <row r="42" spans="1:17" x14ac:dyDescent="0.2">
      <c r="A42" s="6"/>
      <c r="B42" s="6"/>
      <c r="F42" s="8"/>
      <c r="J42" s="11"/>
      <c r="K42" s="11"/>
      <c r="L42" s="11"/>
      <c r="O42" s="11"/>
      <c r="P42" s="11"/>
      <c r="Q42" s="10"/>
    </row>
    <row r="43" spans="1:17" x14ac:dyDescent="0.2">
      <c r="A43" s="6"/>
      <c r="B43" s="6"/>
      <c r="F43" s="8"/>
      <c r="J43" s="11"/>
      <c r="K43" s="11"/>
      <c r="L43" s="11"/>
      <c r="O43" s="11"/>
      <c r="P43" s="11"/>
      <c r="Q43" s="10"/>
    </row>
    <row r="44" spans="1:17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7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7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7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7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  <row r="87" spans="1:17" x14ac:dyDescent="0.2">
      <c r="A87" s="6"/>
      <c r="B87" s="6"/>
      <c r="F87" s="8"/>
      <c r="J87" s="11"/>
      <c r="K87" s="11"/>
      <c r="L87" s="11"/>
      <c r="O87" s="11"/>
      <c r="P87" s="11"/>
      <c r="Q87" s="10"/>
    </row>
    <row r="88" spans="1:17" x14ac:dyDescent="0.2">
      <c r="A88" s="6"/>
      <c r="B88" s="6"/>
      <c r="F88" s="8"/>
      <c r="J88" s="11"/>
      <c r="K88" s="11"/>
      <c r="L88" s="11"/>
      <c r="O88" s="11"/>
      <c r="P88" s="11"/>
      <c r="Q88" s="10"/>
    </row>
    <row r="89" spans="1:17" x14ac:dyDescent="0.2">
      <c r="A89" s="6"/>
      <c r="B89" s="6"/>
      <c r="F89" s="8"/>
      <c r="J89" s="11"/>
      <c r="K89" s="11"/>
      <c r="L89" s="11"/>
      <c r="O89" s="11"/>
      <c r="P89" s="11"/>
      <c r="Q89" s="10"/>
    </row>
    <row r="90" spans="1:17" x14ac:dyDescent="0.2">
      <c r="A90" s="6"/>
      <c r="B90" s="6"/>
      <c r="F90" s="8"/>
      <c r="J90" s="11"/>
      <c r="K90" s="11"/>
      <c r="L90" s="11"/>
      <c r="O90" s="11"/>
      <c r="P90" s="11"/>
      <c r="Q90" s="10"/>
    </row>
    <row r="91" spans="1:17" x14ac:dyDescent="0.2">
      <c r="A91" s="6"/>
      <c r="B91" s="6"/>
      <c r="F91" s="8"/>
      <c r="J91" s="11"/>
      <c r="K91" s="11"/>
      <c r="L91" s="11"/>
      <c r="O91" s="11"/>
      <c r="P91" s="11"/>
      <c r="Q91" s="10"/>
    </row>
    <row r="92" spans="1:17" x14ac:dyDescent="0.2">
      <c r="A92" s="6"/>
      <c r="B92" s="6"/>
      <c r="F92" s="8"/>
      <c r="J92" s="11"/>
      <c r="K92" s="11"/>
      <c r="L92" s="11"/>
      <c r="O92" s="11"/>
      <c r="P92" s="11"/>
      <c r="Q92" s="10"/>
    </row>
    <row r="93" spans="1:17" x14ac:dyDescent="0.2">
      <c r="A93" s="6"/>
      <c r="B93" s="6"/>
      <c r="F93" s="8"/>
      <c r="J93" s="11"/>
      <c r="K93" s="11"/>
      <c r="L93" s="11"/>
      <c r="O93" s="11"/>
      <c r="P93" s="11"/>
      <c r="Q93" s="10"/>
    </row>
    <row r="94" spans="1:17" x14ac:dyDescent="0.2">
      <c r="A94" s="6"/>
      <c r="B94" s="6"/>
      <c r="F94" s="8"/>
      <c r="J94" s="11"/>
      <c r="K94" s="11"/>
      <c r="L94" s="11"/>
      <c r="O94" s="11"/>
      <c r="P94" s="11"/>
      <c r="Q94" s="10"/>
    </row>
    <row r="95" spans="1:17" x14ac:dyDescent="0.2">
      <c r="A95" s="6"/>
      <c r="B95" s="6"/>
      <c r="F95" s="8"/>
      <c r="J95" s="11"/>
      <c r="K95" s="11"/>
      <c r="L95" s="11"/>
      <c r="O95" s="11"/>
      <c r="P95" s="11"/>
      <c r="Q95" s="10"/>
    </row>
    <row r="96" spans="1:17" x14ac:dyDescent="0.2">
      <c r="A96" s="6"/>
      <c r="B96" s="6"/>
      <c r="F96" s="8"/>
      <c r="J96" s="11"/>
      <c r="K96" s="11"/>
      <c r="L96" s="11"/>
      <c r="O96" s="11"/>
      <c r="P96" s="11"/>
      <c r="Q96" s="10"/>
    </row>
    <row r="97" spans="1:17" x14ac:dyDescent="0.2">
      <c r="A97" s="6"/>
      <c r="B97" s="6"/>
      <c r="F97" s="8"/>
      <c r="J97" s="11"/>
      <c r="K97" s="11"/>
      <c r="L97" s="11"/>
      <c r="O97" s="11"/>
      <c r="P97" s="11"/>
      <c r="Q97" s="10"/>
    </row>
    <row r="98" spans="1:17" x14ac:dyDescent="0.2">
      <c r="A98" s="6"/>
      <c r="B98" s="6"/>
      <c r="F98" s="8"/>
      <c r="J98" s="11"/>
      <c r="K98" s="11"/>
      <c r="L98" s="11"/>
      <c r="O98" s="11"/>
      <c r="P98" s="11"/>
      <c r="Q98" s="10"/>
    </row>
    <row r="99" spans="1:17" x14ac:dyDescent="0.2">
      <c r="A99" s="6"/>
      <c r="B99" s="6"/>
      <c r="F99" s="8"/>
      <c r="J99" s="11"/>
      <c r="K99" s="11"/>
      <c r="L99" s="11"/>
      <c r="O99" s="11"/>
      <c r="P99" s="11"/>
      <c r="Q99" s="10"/>
    </row>
    <row r="100" spans="1:17" x14ac:dyDescent="0.2">
      <c r="A100" s="6"/>
      <c r="B100" s="6"/>
      <c r="F100" s="8"/>
      <c r="J100" s="11"/>
      <c r="K100" s="11"/>
      <c r="L100" s="11"/>
      <c r="O100" s="11"/>
      <c r="P100" s="11"/>
      <c r="Q100" s="10"/>
    </row>
    <row r="101" spans="1:17" x14ac:dyDescent="0.2">
      <c r="A101" s="6"/>
      <c r="B101" s="6"/>
      <c r="F101" s="8"/>
      <c r="J101" s="11"/>
      <c r="K101" s="11"/>
      <c r="L101" s="11"/>
      <c r="O101" s="11"/>
      <c r="P101" s="11"/>
      <c r="Q101" s="10"/>
    </row>
    <row r="102" spans="1:17" x14ac:dyDescent="0.2">
      <c r="A102" s="6"/>
      <c r="B102" s="6"/>
      <c r="F102" s="8"/>
      <c r="J102" s="11"/>
      <c r="K102" s="11"/>
      <c r="L102" s="11"/>
      <c r="O102" s="11"/>
      <c r="P102" s="11"/>
      <c r="Q102" s="10"/>
    </row>
    <row r="103" spans="1:17" x14ac:dyDescent="0.2">
      <c r="A103" s="6"/>
      <c r="B103" s="6"/>
      <c r="F103" s="8"/>
      <c r="J103" s="11"/>
      <c r="K103" s="11"/>
      <c r="L103" s="11"/>
      <c r="O103" s="11"/>
      <c r="P103" s="11"/>
      <c r="Q103" s="10"/>
    </row>
    <row r="104" spans="1:17" x14ac:dyDescent="0.2">
      <c r="A104" s="6"/>
      <c r="B104" s="6"/>
      <c r="F104" s="8"/>
      <c r="J104" s="11"/>
      <c r="K104" s="11"/>
      <c r="L104" s="11"/>
      <c r="O104" s="11"/>
      <c r="P104" s="11"/>
      <c r="Q104" s="10"/>
    </row>
    <row r="105" spans="1:17" x14ac:dyDescent="0.2">
      <c r="A105" s="6"/>
      <c r="B105" s="6"/>
      <c r="F105" s="8"/>
      <c r="J105" s="11"/>
      <c r="K105" s="11"/>
      <c r="L105" s="11"/>
      <c r="O105" s="11"/>
      <c r="P105" s="11"/>
      <c r="Q105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opLeftCell="A7" workbookViewId="0">
      <selection activeCell="B3" sqref="B3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1.7109375" bestFit="1" customWidth="1"/>
    <col min="4" max="4" width="10.7109375" bestFit="1" customWidth="1"/>
    <col min="5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5" x14ac:dyDescent="0.2">
      <c r="A3" s="16" t="s">
        <v>29</v>
      </c>
      <c r="B3" s="16" t="s">
        <v>68</v>
      </c>
    </row>
    <row r="4" spans="1:5" x14ac:dyDescent="0.2">
      <c r="A4" s="16" t="s">
        <v>67</v>
      </c>
      <c r="B4" t="s">
        <v>66</v>
      </c>
      <c r="C4" t="s">
        <v>65</v>
      </c>
      <c r="D4" t="s">
        <v>62</v>
      </c>
      <c r="E4" t="s">
        <v>27</v>
      </c>
    </row>
    <row r="5" spans="1:5" x14ac:dyDescent="0.2">
      <c r="A5" s="19" t="s">
        <v>51</v>
      </c>
      <c r="B5" s="17"/>
      <c r="C5" s="17">
        <v>5</v>
      </c>
      <c r="D5" s="17">
        <v>2</v>
      </c>
      <c r="E5" s="17">
        <v>7</v>
      </c>
    </row>
    <row r="6" spans="1:5" x14ac:dyDescent="0.2">
      <c r="A6" s="19" t="s">
        <v>52</v>
      </c>
      <c r="B6" s="17"/>
      <c r="C6" s="17"/>
      <c r="D6" s="17">
        <v>1</v>
      </c>
      <c r="E6" s="17">
        <v>1</v>
      </c>
    </row>
    <row r="7" spans="1:5" x14ac:dyDescent="0.2">
      <c r="A7" s="19" t="s">
        <v>50</v>
      </c>
      <c r="B7" s="17"/>
      <c r="C7" s="17">
        <v>5</v>
      </c>
      <c r="D7" s="17">
        <v>1</v>
      </c>
      <c r="E7" s="17">
        <v>6</v>
      </c>
    </row>
    <row r="8" spans="1:5" x14ac:dyDescent="0.2">
      <c r="A8" s="19" t="s">
        <v>56</v>
      </c>
      <c r="B8" s="17"/>
      <c r="C8" s="17">
        <v>1</v>
      </c>
      <c r="D8" s="17"/>
      <c r="E8" s="17">
        <v>1</v>
      </c>
    </row>
    <row r="9" spans="1:5" x14ac:dyDescent="0.2">
      <c r="A9" s="19" t="s">
        <v>55</v>
      </c>
      <c r="B9" s="17">
        <v>1</v>
      </c>
      <c r="C9" s="17">
        <v>2</v>
      </c>
      <c r="D9" s="17">
        <v>1</v>
      </c>
      <c r="E9" s="17">
        <v>4</v>
      </c>
    </row>
    <row r="10" spans="1:5" x14ac:dyDescent="0.2">
      <c r="A10" s="19" t="s">
        <v>27</v>
      </c>
      <c r="B10" s="17">
        <v>1</v>
      </c>
      <c r="C10" s="17">
        <v>13</v>
      </c>
      <c r="D10" s="17">
        <v>5</v>
      </c>
      <c r="E10" s="17">
        <v>19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6" t="s">
        <v>67</v>
      </c>
      <c r="B1" t="s">
        <v>80</v>
      </c>
      <c r="C1" t="s">
        <v>81</v>
      </c>
    </row>
    <row r="2" spans="1:3" x14ac:dyDescent="0.2">
      <c r="A2" s="19" t="s">
        <v>66</v>
      </c>
      <c r="B2" s="17">
        <v>0</v>
      </c>
      <c r="C2" s="17">
        <v>1</v>
      </c>
    </row>
    <row r="3" spans="1:3" x14ac:dyDescent="0.2">
      <c r="A3" s="19" t="s">
        <v>65</v>
      </c>
      <c r="B3" s="17">
        <v>3</v>
      </c>
      <c r="C3" s="17">
        <v>8</v>
      </c>
    </row>
    <row r="4" spans="1:3" x14ac:dyDescent="0.2">
      <c r="A4" s="19" t="s">
        <v>62</v>
      </c>
      <c r="B4" s="17">
        <v>0</v>
      </c>
      <c r="C4" s="17">
        <v>5</v>
      </c>
    </row>
    <row r="5" spans="1:3" x14ac:dyDescent="0.2">
      <c r="A5" s="19" t="s">
        <v>27</v>
      </c>
      <c r="B5" s="17">
        <v>3</v>
      </c>
      <c r="C5" s="17">
        <v>14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"/>
    </sheetView>
  </sheetViews>
  <sheetFormatPr baseColWidth="10" defaultRowHeight="12.75" x14ac:dyDescent="0.2"/>
  <cols>
    <col min="1" max="1" width="22.42578125" customWidth="1"/>
    <col min="2" max="2" width="20" bestFit="1" customWidth="1"/>
  </cols>
  <sheetData>
    <row r="1" spans="1:2" x14ac:dyDescent="0.2">
      <c r="A1" s="16" t="s">
        <v>67</v>
      </c>
      <c r="B1" t="s">
        <v>82</v>
      </c>
    </row>
    <row r="2" spans="1:2" x14ac:dyDescent="0.2">
      <c r="A2" s="19" t="s">
        <v>112</v>
      </c>
      <c r="B2" s="17">
        <v>2</v>
      </c>
    </row>
    <row r="3" spans="1:2" x14ac:dyDescent="0.2">
      <c r="A3" s="19" t="s">
        <v>103</v>
      </c>
      <c r="B3" s="17">
        <v>6</v>
      </c>
    </row>
    <row r="4" spans="1:2" x14ac:dyDescent="0.2">
      <c r="A4" s="19" t="s">
        <v>116</v>
      </c>
      <c r="B4" s="17">
        <v>3</v>
      </c>
    </row>
    <row r="5" spans="1:2" x14ac:dyDescent="0.2">
      <c r="A5" s="19" t="s">
        <v>125</v>
      </c>
      <c r="B5" s="17">
        <v>1</v>
      </c>
    </row>
    <row r="6" spans="1:2" x14ac:dyDescent="0.2">
      <c r="A6" s="19" t="s">
        <v>128</v>
      </c>
      <c r="B6" s="17">
        <v>1</v>
      </c>
    </row>
    <row r="7" spans="1:2" x14ac:dyDescent="0.2">
      <c r="A7" s="19" t="s">
        <v>134</v>
      </c>
      <c r="B7" s="17">
        <v>1</v>
      </c>
    </row>
    <row r="8" spans="1:2" x14ac:dyDescent="0.2">
      <c r="A8" s="19" t="s">
        <v>138</v>
      </c>
      <c r="B8" s="17">
        <v>2</v>
      </c>
    </row>
    <row r="9" spans="1:2" x14ac:dyDescent="0.2">
      <c r="A9" s="19" t="s">
        <v>142</v>
      </c>
      <c r="B9" s="17">
        <v>1</v>
      </c>
    </row>
    <row r="10" spans="1:2" x14ac:dyDescent="0.2">
      <c r="A10" s="19" t="s">
        <v>150</v>
      </c>
      <c r="B10" s="17">
        <v>1</v>
      </c>
    </row>
    <row r="11" spans="1:2" x14ac:dyDescent="0.2">
      <c r="A11" s="19" t="s">
        <v>154</v>
      </c>
      <c r="B11" s="17">
        <v>1</v>
      </c>
    </row>
    <row r="12" spans="1:2" x14ac:dyDescent="0.2">
      <c r="A12" s="19" t="s">
        <v>27</v>
      </c>
      <c r="B12" s="17">
        <v>19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B3" sqref="B3"/>
    </sheetView>
  </sheetViews>
  <sheetFormatPr baseColWidth="10" defaultRowHeight="12.75" x14ac:dyDescent="0.2"/>
  <cols>
    <col min="1" max="1" width="26.85546875" customWidth="1"/>
    <col min="2" max="2" width="20" customWidth="1"/>
    <col min="3" max="3" width="10.7109375" customWidth="1"/>
    <col min="4" max="4" width="13.140625" customWidth="1"/>
    <col min="5" max="13" width="28.5703125" bestFit="1" customWidth="1"/>
    <col min="14" max="14" width="13.140625" bestFit="1" customWidth="1"/>
  </cols>
  <sheetData>
    <row r="3" spans="1:2" x14ac:dyDescent="0.2">
      <c r="A3" s="16" t="s">
        <v>67</v>
      </c>
      <c r="B3" t="s">
        <v>82</v>
      </c>
    </row>
    <row r="4" spans="1:2" x14ac:dyDescent="0.2">
      <c r="A4" s="19" t="s">
        <v>66</v>
      </c>
      <c r="B4" s="17">
        <v>1</v>
      </c>
    </row>
    <row r="5" spans="1:2" x14ac:dyDescent="0.2">
      <c r="A5" s="117" t="s">
        <v>103</v>
      </c>
      <c r="B5" s="17">
        <v>1</v>
      </c>
    </row>
    <row r="6" spans="1:2" x14ac:dyDescent="0.2">
      <c r="A6" s="19" t="s">
        <v>65</v>
      </c>
      <c r="B6" s="17">
        <v>13</v>
      </c>
    </row>
    <row r="7" spans="1:2" x14ac:dyDescent="0.2">
      <c r="A7" s="117" t="s">
        <v>112</v>
      </c>
      <c r="B7" s="17">
        <v>2</v>
      </c>
    </row>
    <row r="8" spans="1:2" x14ac:dyDescent="0.2">
      <c r="A8" s="117" t="s">
        <v>103</v>
      </c>
      <c r="B8" s="17">
        <v>5</v>
      </c>
    </row>
    <row r="9" spans="1:2" x14ac:dyDescent="0.2">
      <c r="A9" s="117" t="s">
        <v>116</v>
      </c>
      <c r="B9" s="17">
        <v>2</v>
      </c>
    </row>
    <row r="10" spans="1:2" x14ac:dyDescent="0.2">
      <c r="A10" s="117" t="s">
        <v>125</v>
      </c>
      <c r="B10" s="17">
        <v>1</v>
      </c>
    </row>
    <row r="11" spans="1:2" x14ac:dyDescent="0.2">
      <c r="A11" s="117" t="s">
        <v>134</v>
      </c>
      <c r="B11" s="17">
        <v>1</v>
      </c>
    </row>
    <row r="12" spans="1:2" x14ac:dyDescent="0.2">
      <c r="A12" s="117" t="s">
        <v>150</v>
      </c>
      <c r="B12" s="17">
        <v>1</v>
      </c>
    </row>
    <row r="13" spans="1:2" x14ac:dyDescent="0.2">
      <c r="A13" s="117" t="s">
        <v>154</v>
      </c>
      <c r="B13" s="17">
        <v>1</v>
      </c>
    </row>
    <row r="14" spans="1:2" x14ac:dyDescent="0.2">
      <c r="A14" s="19" t="s">
        <v>62</v>
      </c>
      <c r="B14" s="17">
        <v>5</v>
      </c>
    </row>
    <row r="15" spans="1:2" x14ac:dyDescent="0.2">
      <c r="A15" s="117" t="s">
        <v>116</v>
      </c>
      <c r="B15" s="17">
        <v>1</v>
      </c>
    </row>
    <row r="16" spans="1:2" x14ac:dyDescent="0.2">
      <c r="A16" s="117" t="s">
        <v>128</v>
      </c>
      <c r="B16" s="17">
        <v>1</v>
      </c>
    </row>
    <row r="17" spans="1:2" x14ac:dyDescent="0.2">
      <c r="A17" s="117" t="s">
        <v>138</v>
      </c>
      <c r="B17" s="17">
        <v>2</v>
      </c>
    </row>
    <row r="18" spans="1:2" x14ac:dyDescent="0.2">
      <c r="A18" s="117" t="s">
        <v>142</v>
      </c>
      <c r="B18" s="17">
        <v>1</v>
      </c>
    </row>
    <row r="19" spans="1:2" x14ac:dyDescent="0.2">
      <c r="A19" s="19" t="s">
        <v>27</v>
      </c>
      <c r="B19" s="17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S88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21" sqref="O21"/>
    </sheetView>
  </sheetViews>
  <sheetFormatPr baseColWidth="10" defaultColWidth="11.85546875" defaultRowHeight="12.75" x14ac:dyDescent="0.2"/>
  <cols>
    <col min="1" max="1" width="4.140625" style="1" customWidth="1"/>
    <col min="2" max="2" width="8.7109375" style="2" bestFit="1" customWidth="1"/>
    <col min="3" max="3" width="9" style="1" bestFit="1" customWidth="1"/>
    <col min="4" max="4" width="10.5703125" style="2" bestFit="1" customWidth="1"/>
    <col min="5" max="5" width="12.28515625" style="1" customWidth="1"/>
    <col min="6" max="9" width="12.28515625" style="12" customWidth="1"/>
    <col min="10" max="11" width="12.28515625" style="1" customWidth="1"/>
    <col min="12" max="13" width="12.28515625" style="12" customWidth="1"/>
    <col min="14" max="15" width="12.28515625" style="1" customWidth="1"/>
    <col min="16" max="16" width="4.140625" style="1" bestFit="1" customWidth="1"/>
    <col min="17" max="17" width="14.7109375" style="1" customWidth="1"/>
    <col min="18" max="18" width="19.85546875" style="1" bestFit="1" customWidth="1"/>
    <col min="19" max="19" width="5.5703125" style="1" customWidth="1"/>
    <col min="20" max="16384" width="11.85546875" style="1"/>
  </cols>
  <sheetData>
    <row r="1" spans="2:19" x14ac:dyDescent="0.2">
      <c r="P1" s="18"/>
    </row>
    <row r="2" spans="2:19" s="2" customFormat="1" ht="15" x14ac:dyDescent="0.25">
      <c r="B2" s="66" t="s">
        <v>4</v>
      </c>
      <c r="C2" s="67" t="s">
        <v>14</v>
      </c>
      <c r="D2" s="66" t="s">
        <v>0</v>
      </c>
      <c r="E2" s="66" t="s">
        <v>50</v>
      </c>
      <c r="F2" s="66" t="s">
        <v>51</v>
      </c>
      <c r="G2" s="66" t="s">
        <v>52</v>
      </c>
      <c r="H2" s="66" t="s">
        <v>55</v>
      </c>
      <c r="I2" s="66" t="s">
        <v>54</v>
      </c>
      <c r="J2" s="66" t="s">
        <v>57</v>
      </c>
      <c r="K2" s="66" t="s">
        <v>58</v>
      </c>
      <c r="L2" s="66" t="s">
        <v>53</v>
      </c>
      <c r="M2" s="66" t="s">
        <v>90</v>
      </c>
      <c r="N2" s="66" t="s">
        <v>89</v>
      </c>
      <c r="O2" s="66" t="s">
        <v>56</v>
      </c>
      <c r="P2" s="60"/>
    </row>
    <row r="3" spans="2:19" x14ac:dyDescent="0.2">
      <c r="B3" s="68" t="s">
        <v>180</v>
      </c>
      <c r="C3" s="69" t="s">
        <v>17</v>
      </c>
      <c r="D3" s="69">
        <v>41725</v>
      </c>
      <c r="E3" s="79"/>
      <c r="F3" s="82"/>
      <c r="G3" s="79"/>
      <c r="H3" s="80"/>
      <c r="I3" s="81"/>
      <c r="J3" s="79"/>
      <c r="K3" s="82"/>
      <c r="L3" s="79"/>
      <c r="M3" s="80"/>
      <c r="N3" s="83"/>
      <c r="O3" s="79"/>
      <c r="P3" s="22"/>
    </row>
    <row r="4" spans="2:19" x14ac:dyDescent="0.2">
      <c r="B4" s="70" t="s">
        <v>180</v>
      </c>
      <c r="C4" s="71" t="s">
        <v>18</v>
      </c>
      <c r="D4" s="71">
        <v>41726</v>
      </c>
      <c r="E4" s="84"/>
      <c r="F4" s="85"/>
      <c r="G4" s="86"/>
      <c r="H4" s="87"/>
      <c r="I4" s="88"/>
      <c r="J4" s="87"/>
      <c r="K4" s="85"/>
      <c r="L4" s="89"/>
      <c r="M4" s="87"/>
      <c r="N4" s="88"/>
      <c r="O4" s="86"/>
      <c r="P4" s="22"/>
    </row>
    <row r="5" spans="2:19" ht="15" x14ac:dyDescent="0.25">
      <c r="B5" s="68" t="s">
        <v>180</v>
      </c>
      <c r="C5" s="69" t="s">
        <v>20</v>
      </c>
      <c r="D5" s="69">
        <v>41727</v>
      </c>
      <c r="E5" s="124"/>
      <c r="F5" s="128"/>
      <c r="G5" s="128" t="s">
        <v>12</v>
      </c>
      <c r="H5" s="131"/>
      <c r="I5" s="132"/>
      <c r="J5" s="131"/>
      <c r="K5" s="124"/>
      <c r="L5" s="133"/>
      <c r="M5" s="131"/>
      <c r="N5" s="132"/>
      <c r="O5" s="128"/>
      <c r="P5" s="61"/>
    </row>
    <row r="6" spans="2:19" ht="15" x14ac:dyDescent="0.25">
      <c r="B6" s="72" t="s">
        <v>180</v>
      </c>
      <c r="C6" s="73" t="s">
        <v>19</v>
      </c>
      <c r="D6" s="73">
        <v>41728</v>
      </c>
      <c r="E6" s="125"/>
      <c r="F6" s="129"/>
      <c r="G6" s="129"/>
      <c r="H6" s="134"/>
      <c r="I6" s="135"/>
      <c r="J6" s="134"/>
      <c r="K6" s="125"/>
      <c r="L6" s="129"/>
      <c r="M6" s="134"/>
      <c r="N6" s="135"/>
      <c r="O6" s="129"/>
      <c r="P6" s="61"/>
    </row>
    <row r="7" spans="2:19" x14ac:dyDescent="0.2">
      <c r="B7" s="68" t="s">
        <v>180</v>
      </c>
      <c r="C7" s="69" t="s">
        <v>15</v>
      </c>
      <c r="D7" s="69">
        <v>41729</v>
      </c>
      <c r="E7" s="85" t="s">
        <v>12</v>
      </c>
      <c r="F7" s="90" t="s">
        <v>13</v>
      </c>
      <c r="G7" s="86" t="s">
        <v>12</v>
      </c>
      <c r="H7" s="80" t="s">
        <v>12</v>
      </c>
      <c r="I7" s="83" t="s">
        <v>12</v>
      </c>
      <c r="J7" s="80" t="s">
        <v>12</v>
      </c>
      <c r="K7" s="82" t="s">
        <v>12</v>
      </c>
      <c r="L7" s="79"/>
      <c r="M7" s="80"/>
      <c r="N7" s="83"/>
      <c r="O7" s="79"/>
      <c r="P7" s="22"/>
    </row>
    <row r="8" spans="2:19" x14ac:dyDescent="0.2">
      <c r="B8" s="70" t="s">
        <v>180</v>
      </c>
      <c r="C8" s="71" t="s">
        <v>16</v>
      </c>
      <c r="D8" s="71">
        <v>41730</v>
      </c>
      <c r="E8" s="85" t="s">
        <v>12</v>
      </c>
      <c r="F8" s="85" t="s">
        <v>12</v>
      </c>
      <c r="G8" s="86" t="s">
        <v>12</v>
      </c>
      <c r="H8" s="180" t="s">
        <v>13</v>
      </c>
      <c r="I8" s="88"/>
      <c r="J8" s="87" t="s">
        <v>12</v>
      </c>
      <c r="K8" s="85" t="s">
        <v>12</v>
      </c>
      <c r="L8" s="86" t="s">
        <v>12</v>
      </c>
      <c r="M8" s="87"/>
      <c r="N8" s="88"/>
      <c r="O8" s="86"/>
      <c r="P8" s="22"/>
    </row>
    <row r="9" spans="2:19" x14ac:dyDescent="0.2">
      <c r="B9" s="70" t="s">
        <v>180</v>
      </c>
      <c r="C9" s="71" t="s">
        <v>21</v>
      </c>
      <c r="D9" s="71">
        <v>41731</v>
      </c>
      <c r="E9" s="85" t="s">
        <v>12</v>
      </c>
      <c r="F9" s="92" t="s">
        <v>13</v>
      </c>
      <c r="G9" s="86" t="s">
        <v>12</v>
      </c>
      <c r="H9" s="87" t="s">
        <v>12</v>
      </c>
      <c r="I9" s="88"/>
      <c r="J9" s="87" t="s">
        <v>12</v>
      </c>
      <c r="K9" s="85" t="s">
        <v>12</v>
      </c>
      <c r="L9" s="86" t="s">
        <v>12</v>
      </c>
      <c r="M9" s="87"/>
      <c r="N9" s="88"/>
      <c r="O9" s="86"/>
      <c r="P9" s="22"/>
    </row>
    <row r="10" spans="2:19" x14ac:dyDescent="0.2">
      <c r="B10" s="70" t="s">
        <v>180</v>
      </c>
      <c r="C10" s="71" t="s">
        <v>17</v>
      </c>
      <c r="D10" s="71">
        <v>41732</v>
      </c>
      <c r="E10" s="85" t="s">
        <v>12</v>
      </c>
      <c r="F10" s="92" t="s">
        <v>13</v>
      </c>
      <c r="G10" s="86" t="s">
        <v>12</v>
      </c>
      <c r="H10" s="87" t="s">
        <v>12</v>
      </c>
      <c r="I10" s="88" t="s">
        <v>12</v>
      </c>
      <c r="J10" s="87" t="s">
        <v>12</v>
      </c>
      <c r="K10" s="85" t="s">
        <v>12</v>
      </c>
      <c r="L10" s="86"/>
      <c r="M10" s="87"/>
      <c r="N10" s="88"/>
      <c r="O10" s="86"/>
      <c r="P10" s="22"/>
    </row>
    <row r="11" spans="2:19" x14ac:dyDescent="0.2">
      <c r="B11" s="70" t="s">
        <v>180</v>
      </c>
      <c r="C11" s="71" t="s">
        <v>18</v>
      </c>
      <c r="D11" s="71">
        <v>41733</v>
      </c>
      <c r="E11" s="86" t="s">
        <v>12</v>
      </c>
      <c r="F11" s="85" t="s">
        <v>12</v>
      </c>
      <c r="G11" s="86" t="s">
        <v>12</v>
      </c>
      <c r="H11" s="85" t="s">
        <v>12</v>
      </c>
      <c r="I11" s="88"/>
      <c r="J11" s="91" t="s">
        <v>12</v>
      </c>
      <c r="K11" s="85" t="s">
        <v>12</v>
      </c>
      <c r="L11" s="88" t="s">
        <v>12</v>
      </c>
      <c r="M11" s="91"/>
      <c r="N11" s="88"/>
      <c r="O11" s="86"/>
      <c r="P11" s="22"/>
    </row>
    <row r="12" spans="2:19" ht="15" x14ac:dyDescent="0.25">
      <c r="B12" s="68" t="s">
        <v>180</v>
      </c>
      <c r="C12" s="69" t="s">
        <v>20</v>
      </c>
      <c r="D12" s="69">
        <v>41734</v>
      </c>
      <c r="E12" s="124"/>
      <c r="F12" s="124"/>
      <c r="G12" s="128"/>
      <c r="H12" s="131"/>
      <c r="I12" s="132"/>
      <c r="J12" s="131"/>
      <c r="K12" s="124"/>
      <c r="L12" s="132"/>
      <c r="M12" s="131"/>
      <c r="N12" s="132"/>
      <c r="O12" s="128"/>
      <c r="P12" s="61"/>
    </row>
    <row r="13" spans="2:19" ht="15" x14ac:dyDescent="0.25">
      <c r="B13" s="72" t="s">
        <v>180</v>
      </c>
      <c r="C13" s="73" t="s">
        <v>19</v>
      </c>
      <c r="D13" s="73">
        <v>41735</v>
      </c>
      <c r="E13" s="125"/>
      <c r="F13" s="125"/>
      <c r="G13" s="129"/>
      <c r="H13" s="134"/>
      <c r="I13" s="135"/>
      <c r="J13" s="134"/>
      <c r="K13" s="125"/>
      <c r="L13" s="135"/>
      <c r="M13" s="134"/>
      <c r="N13" s="135"/>
      <c r="O13" s="129"/>
      <c r="P13" s="61"/>
    </row>
    <row r="14" spans="2:19" x14ac:dyDescent="0.2">
      <c r="B14" s="68" t="s">
        <v>180</v>
      </c>
      <c r="C14" s="69" t="s">
        <v>15</v>
      </c>
      <c r="D14" s="69">
        <v>41736</v>
      </c>
      <c r="E14" s="92" t="s">
        <v>13</v>
      </c>
      <c r="F14" s="90" t="s">
        <v>13</v>
      </c>
      <c r="G14" s="90" t="s">
        <v>13</v>
      </c>
      <c r="H14" s="85" t="s">
        <v>12</v>
      </c>
      <c r="I14" s="88" t="s">
        <v>12</v>
      </c>
      <c r="J14" s="91" t="s">
        <v>12</v>
      </c>
      <c r="K14" s="85" t="s">
        <v>12</v>
      </c>
      <c r="L14" s="88"/>
      <c r="M14" s="91"/>
      <c r="N14" s="88"/>
      <c r="O14" s="79"/>
      <c r="P14" s="22"/>
      <c r="R14"/>
      <c r="S14"/>
    </row>
    <row r="15" spans="2:19" x14ac:dyDescent="0.2">
      <c r="B15" s="70" t="s">
        <v>180</v>
      </c>
      <c r="C15" s="71" t="s">
        <v>16</v>
      </c>
      <c r="D15" s="71">
        <v>41737</v>
      </c>
      <c r="E15" s="90" t="s">
        <v>13</v>
      </c>
      <c r="F15" s="85" t="s">
        <v>12</v>
      </c>
      <c r="G15" s="86" t="s">
        <v>12</v>
      </c>
      <c r="H15" s="85" t="s">
        <v>12</v>
      </c>
      <c r="I15" s="88" t="s">
        <v>12</v>
      </c>
      <c r="J15" s="91" t="s">
        <v>12</v>
      </c>
      <c r="K15" s="85" t="s">
        <v>12</v>
      </c>
      <c r="L15" s="88"/>
      <c r="M15" s="91"/>
      <c r="N15" s="88"/>
      <c r="O15" s="86"/>
      <c r="P15" s="22"/>
      <c r="R15"/>
      <c r="S15"/>
    </row>
    <row r="16" spans="2:19" x14ac:dyDescent="0.2">
      <c r="B16" s="70" t="s">
        <v>180</v>
      </c>
      <c r="C16" s="71" t="s">
        <v>21</v>
      </c>
      <c r="D16" s="71">
        <v>41738</v>
      </c>
      <c r="E16" s="86" t="s">
        <v>12</v>
      </c>
      <c r="F16" s="86" t="s">
        <v>12</v>
      </c>
      <c r="G16" s="86" t="s">
        <v>12</v>
      </c>
      <c r="H16" s="85" t="s">
        <v>12</v>
      </c>
      <c r="I16" s="88" t="s">
        <v>12</v>
      </c>
      <c r="J16" s="91" t="s">
        <v>12</v>
      </c>
      <c r="K16" s="85" t="s">
        <v>12</v>
      </c>
      <c r="L16" s="88"/>
      <c r="M16" s="91"/>
      <c r="N16" s="88"/>
      <c r="O16" s="86"/>
      <c r="P16" s="22"/>
      <c r="R16"/>
      <c r="S16"/>
    </row>
    <row r="17" spans="2:19" x14ac:dyDescent="0.2">
      <c r="B17" s="70" t="s">
        <v>180</v>
      </c>
      <c r="C17" s="71" t="s">
        <v>17</v>
      </c>
      <c r="D17" s="71">
        <v>41739</v>
      </c>
      <c r="E17" s="90" t="s">
        <v>13</v>
      </c>
      <c r="F17" s="85" t="s">
        <v>12</v>
      </c>
      <c r="G17" s="86" t="s">
        <v>12</v>
      </c>
      <c r="H17" s="87" t="s">
        <v>12</v>
      </c>
      <c r="I17" s="88" t="s">
        <v>12</v>
      </c>
      <c r="J17" s="87" t="s">
        <v>12</v>
      </c>
      <c r="K17" s="85" t="s">
        <v>12</v>
      </c>
      <c r="L17" s="88" t="s">
        <v>12</v>
      </c>
      <c r="M17" s="87"/>
      <c r="N17" s="88"/>
      <c r="O17" s="86"/>
      <c r="P17" s="22"/>
      <c r="R17"/>
      <c r="S17"/>
    </row>
    <row r="18" spans="2:19" x14ac:dyDescent="0.2">
      <c r="B18" s="70" t="s">
        <v>180</v>
      </c>
      <c r="C18" s="71" t="s">
        <v>18</v>
      </c>
      <c r="D18" s="71">
        <v>41740</v>
      </c>
      <c r="E18" s="85" t="s">
        <v>12</v>
      </c>
      <c r="F18" s="90" t="s">
        <v>13</v>
      </c>
      <c r="G18" s="86" t="s">
        <v>12</v>
      </c>
      <c r="H18" s="85" t="s">
        <v>12</v>
      </c>
      <c r="I18" s="88"/>
      <c r="J18" s="91" t="s">
        <v>12</v>
      </c>
      <c r="K18" s="85" t="s">
        <v>12</v>
      </c>
      <c r="L18" s="88" t="s">
        <v>12</v>
      </c>
      <c r="M18" s="91"/>
      <c r="N18" s="88"/>
      <c r="O18" s="86"/>
      <c r="P18" s="22"/>
    </row>
    <row r="19" spans="2:19" ht="15" x14ac:dyDescent="0.25">
      <c r="B19" s="74" t="s">
        <v>180</v>
      </c>
      <c r="C19" s="75" t="s">
        <v>20</v>
      </c>
      <c r="D19" s="75">
        <v>41741</v>
      </c>
      <c r="E19" s="126"/>
      <c r="F19" s="179" t="s">
        <v>13</v>
      </c>
      <c r="G19" s="136"/>
      <c r="H19" s="137"/>
      <c r="I19" s="138"/>
      <c r="J19" s="137"/>
      <c r="K19" s="126"/>
      <c r="L19" s="138"/>
      <c r="M19" s="137"/>
      <c r="N19" s="138"/>
      <c r="O19" s="136"/>
      <c r="P19" s="61"/>
    </row>
    <row r="20" spans="2:19" ht="15" x14ac:dyDescent="0.25">
      <c r="B20" s="76" t="s">
        <v>180</v>
      </c>
      <c r="C20" s="77" t="s">
        <v>19</v>
      </c>
      <c r="D20" s="77">
        <v>41742</v>
      </c>
      <c r="E20" s="127"/>
      <c r="F20" s="127"/>
      <c r="G20" s="139"/>
      <c r="H20" s="140"/>
      <c r="I20" s="141"/>
      <c r="J20" s="140"/>
      <c r="K20" s="127"/>
      <c r="L20" s="141"/>
      <c r="M20" s="140"/>
      <c r="N20" s="141"/>
      <c r="O20" s="139"/>
      <c r="P20" s="61"/>
    </row>
    <row r="21" spans="2:19" x14ac:dyDescent="0.2">
      <c r="B21" s="70" t="s">
        <v>180</v>
      </c>
      <c r="C21" s="71" t="s">
        <v>15</v>
      </c>
      <c r="D21" s="71">
        <v>41743</v>
      </c>
      <c r="E21" s="86" t="s">
        <v>12</v>
      </c>
      <c r="F21" s="86" t="s">
        <v>12</v>
      </c>
      <c r="G21" s="86" t="s">
        <v>12</v>
      </c>
      <c r="H21" s="85" t="s">
        <v>12</v>
      </c>
      <c r="I21" s="88" t="s">
        <v>12</v>
      </c>
      <c r="J21" s="91" t="s">
        <v>12</v>
      </c>
      <c r="K21" s="85" t="s">
        <v>12</v>
      </c>
      <c r="L21" s="88" t="s">
        <v>12</v>
      </c>
      <c r="M21" s="91"/>
      <c r="N21" s="88"/>
      <c r="O21" s="92" t="s">
        <v>13</v>
      </c>
      <c r="P21" s="22"/>
    </row>
    <row r="22" spans="2:19" x14ac:dyDescent="0.2">
      <c r="B22" s="70" t="s">
        <v>180</v>
      </c>
      <c r="C22" s="71" t="s">
        <v>16</v>
      </c>
      <c r="D22" s="71">
        <v>41744</v>
      </c>
      <c r="E22" s="86" t="s">
        <v>12</v>
      </c>
      <c r="F22" s="86" t="s">
        <v>12</v>
      </c>
      <c r="G22" s="86" t="s">
        <v>12</v>
      </c>
      <c r="H22" s="85" t="s">
        <v>12</v>
      </c>
      <c r="I22" s="88" t="s">
        <v>12</v>
      </c>
      <c r="J22" s="91" t="s">
        <v>12</v>
      </c>
      <c r="K22" s="85" t="s">
        <v>12</v>
      </c>
      <c r="L22" s="88" t="s">
        <v>12</v>
      </c>
      <c r="M22" s="91"/>
      <c r="N22" s="88"/>
      <c r="O22" s="86" t="s">
        <v>12</v>
      </c>
      <c r="P22" s="62"/>
    </row>
    <row r="23" spans="2:19" x14ac:dyDescent="0.2">
      <c r="B23" s="70" t="s">
        <v>180</v>
      </c>
      <c r="C23" s="71" t="s">
        <v>21</v>
      </c>
      <c r="D23" s="71">
        <v>41745</v>
      </c>
      <c r="E23" s="86" t="s">
        <v>12</v>
      </c>
      <c r="F23" s="86" t="s">
        <v>12</v>
      </c>
      <c r="G23" s="86" t="s">
        <v>12</v>
      </c>
      <c r="H23" s="87" t="s">
        <v>12</v>
      </c>
      <c r="I23" s="88" t="s">
        <v>12</v>
      </c>
      <c r="J23" s="91"/>
      <c r="K23" s="85"/>
      <c r="L23" s="86" t="s">
        <v>12</v>
      </c>
      <c r="M23" s="87"/>
      <c r="N23" s="88"/>
      <c r="O23" s="86" t="s">
        <v>12</v>
      </c>
      <c r="P23" s="22"/>
    </row>
    <row r="24" spans="2:19" x14ac:dyDescent="0.2">
      <c r="B24" s="70" t="s">
        <v>180</v>
      </c>
      <c r="C24" s="71" t="s">
        <v>17</v>
      </c>
      <c r="D24" s="71">
        <v>41746</v>
      </c>
      <c r="E24" s="86"/>
      <c r="F24" s="86"/>
      <c r="G24" s="86" t="s">
        <v>12</v>
      </c>
      <c r="H24" s="87"/>
      <c r="I24" s="88" t="s">
        <v>12</v>
      </c>
      <c r="J24" s="87"/>
      <c r="K24" s="85"/>
      <c r="L24" s="86"/>
      <c r="M24" s="87"/>
      <c r="N24" s="88"/>
      <c r="O24" s="86"/>
      <c r="P24" s="22"/>
    </row>
    <row r="25" spans="2:19" x14ac:dyDescent="0.2">
      <c r="B25" s="70" t="s">
        <v>180</v>
      </c>
      <c r="C25" s="71" t="s">
        <v>18</v>
      </c>
      <c r="D25" s="71">
        <v>41747</v>
      </c>
      <c r="E25" s="86"/>
      <c r="F25" s="86"/>
      <c r="G25" s="86"/>
      <c r="H25" s="87"/>
      <c r="I25" s="88"/>
      <c r="J25" s="87"/>
      <c r="K25" s="85"/>
      <c r="L25" s="86"/>
      <c r="M25" s="87"/>
      <c r="N25" s="88"/>
      <c r="O25" s="86"/>
      <c r="P25" s="22"/>
    </row>
    <row r="26" spans="2:19" ht="15" x14ac:dyDescent="0.25">
      <c r="B26" s="68" t="s">
        <v>180</v>
      </c>
      <c r="C26" s="69" t="s">
        <v>20</v>
      </c>
      <c r="D26" s="69">
        <v>41748</v>
      </c>
      <c r="E26" s="124"/>
      <c r="F26" s="124"/>
      <c r="G26" s="128"/>
      <c r="H26" s="131"/>
      <c r="I26" s="132"/>
      <c r="J26" s="131"/>
      <c r="K26" s="124"/>
      <c r="L26" s="128"/>
      <c r="M26" s="131"/>
      <c r="N26" s="132"/>
      <c r="O26" s="128"/>
      <c r="P26" s="61"/>
    </row>
    <row r="27" spans="2:19" ht="15" x14ac:dyDescent="0.25">
      <c r="B27" s="72" t="s">
        <v>180</v>
      </c>
      <c r="C27" s="73" t="s">
        <v>19</v>
      </c>
      <c r="D27" s="73">
        <v>41749</v>
      </c>
      <c r="E27" s="125"/>
      <c r="F27" s="125"/>
      <c r="G27" s="129"/>
      <c r="H27" s="134"/>
      <c r="I27" s="135"/>
      <c r="J27" s="134"/>
      <c r="K27" s="125"/>
      <c r="L27" s="129"/>
      <c r="M27" s="134"/>
      <c r="N27" s="135"/>
      <c r="O27" s="129"/>
      <c r="P27" s="61"/>
    </row>
    <row r="28" spans="2:19" x14ac:dyDescent="0.2">
      <c r="B28" s="68" t="s">
        <v>180</v>
      </c>
      <c r="C28" s="69" t="s">
        <v>15</v>
      </c>
      <c r="D28" s="69">
        <v>41750</v>
      </c>
      <c r="E28" s="82"/>
      <c r="F28" s="82"/>
      <c r="G28" s="79"/>
      <c r="H28" s="80"/>
      <c r="I28" s="83"/>
      <c r="J28" s="80"/>
      <c r="K28" s="82"/>
      <c r="L28" s="86" t="s">
        <v>12</v>
      </c>
      <c r="M28" s="87"/>
      <c r="N28" s="88"/>
      <c r="O28" s="86" t="s">
        <v>12</v>
      </c>
      <c r="P28" s="22"/>
    </row>
    <row r="29" spans="2:19" x14ac:dyDescent="0.2">
      <c r="B29" s="70" t="s">
        <v>180</v>
      </c>
      <c r="C29" s="71" t="s">
        <v>16</v>
      </c>
      <c r="D29" s="71">
        <v>41751</v>
      </c>
      <c r="E29" s="85"/>
      <c r="F29" s="85"/>
      <c r="G29" s="86"/>
      <c r="H29" s="87"/>
      <c r="I29" s="88"/>
      <c r="J29" s="87"/>
      <c r="K29" s="85"/>
      <c r="L29" s="86" t="s">
        <v>12</v>
      </c>
      <c r="M29" s="87"/>
      <c r="N29" s="88"/>
      <c r="O29" s="86" t="s">
        <v>12</v>
      </c>
      <c r="P29" s="22"/>
    </row>
    <row r="30" spans="2:19" x14ac:dyDescent="0.2">
      <c r="B30" s="70" t="s">
        <v>180</v>
      </c>
      <c r="C30" s="71" t="s">
        <v>21</v>
      </c>
      <c r="D30" s="71">
        <v>41752</v>
      </c>
      <c r="E30" s="85"/>
      <c r="F30" s="85"/>
      <c r="G30" s="86"/>
      <c r="H30" s="87"/>
      <c r="I30" s="88"/>
      <c r="J30" s="87"/>
      <c r="K30" s="85"/>
      <c r="L30" s="86" t="s">
        <v>12</v>
      </c>
      <c r="M30" s="87"/>
      <c r="N30" s="88"/>
      <c r="O30" s="86" t="s">
        <v>12</v>
      </c>
      <c r="P30" s="22"/>
    </row>
    <row r="31" spans="2:19" x14ac:dyDescent="0.2">
      <c r="B31" s="70" t="s">
        <v>180</v>
      </c>
      <c r="C31" s="71" t="s">
        <v>17</v>
      </c>
      <c r="D31" s="71">
        <v>41753</v>
      </c>
      <c r="E31" s="85"/>
      <c r="F31" s="85"/>
      <c r="G31" s="86"/>
      <c r="H31" s="87"/>
      <c r="I31" s="88"/>
      <c r="J31" s="87"/>
      <c r="K31" s="85"/>
      <c r="L31" s="86" t="s">
        <v>12</v>
      </c>
      <c r="M31" s="87"/>
      <c r="N31" s="88"/>
      <c r="O31" s="86" t="s">
        <v>12</v>
      </c>
      <c r="P31" s="22"/>
    </row>
    <row r="32" spans="2:19" x14ac:dyDescent="0.2">
      <c r="B32" s="70" t="s">
        <v>180</v>
      </c>
      <c r="C32" s="71" t="s">
        <v>18</v>
      </c>
      <c r="D32" s="71">
        <v>41754</v>
      </c>
      <c r="E32" s="85"/>
      <c r="F32" s="85"/>
      <c r="G32" s="86"/>
      <c r="H32" s="87"/>
      <c r="I32" s="88"/>
      <c r="J32" s="87"/>
      <c r="K32" s="85"/>
      <c r="L32" s="86"/>
      <c r="M32" s="87"/>
      <c r="N32" s="88"/>
      <c r="O32" s="86" t="s">
        <v>12</v>
      </c>
      <c r="P32" s="22"/>
    </row>
    <row r="33" spans="2:16" ht="15" x14ac:dyDescent="0.25">
      <c r="B33" s="68" t="s">
        <v>180</v>
      </c>
      <c r="C33" s="69" t="s">
        <v>60</v>
      </c>
      <c r="D33" s="69">
        <v>41755</v>
      </c>
      <c r="E33" s="124"/>
      <c r="F33" s="124"/>
      <c r="G33" s="128"/>
      <c r="H33" s="131"/>
      <c r="I33" s="132"/>
      <c r="J33" s="131"/>
      <c r="K33" s="124"/>
      <c r="L33" s="128"/>
      <c r="M33" s="131"/>
      <c r="N33" s="132"/>
      <c r="O33" s="128"/>
      <c r="P33" s="61"/>
    </row>
    <row r="34" spans="2:16" ht="15" x14ac:dyDescent="0.25">
      <c r="B34" s="72" t="s">
        <v>180</v>
      </c>
      <c r="C34" s="73" t="s">
        <v>19</v>
      </c>
      <c r="D34" s="73">
        <v>41756</v>
      </c>
      <c r="E34" s="125"/>
      <c r="F34" s="125"/>
      <c r="G34" s="129"/>
      <c r="H34" s="134"/>
      <c r="I34" s="135"/>
      <c r="J34" s="134"/>
      <c r="K34" s="125"/>
      <c r="L34" s="129"/>
      <c r="M34" s="134"/>
      <c r="N34" s="135"/>
      <c r="O34" s="129"/>
      <c r="P34" s="61"/>
    </row>
    <row r="35" spans="2:16" x14ac:dyDescent="0.2">
      <c r="B35" s="68" t="s">
        <v>180</v>
      </c>
      <c r="C35" s="69" t="s">
        <v>15</v>
      </c>
      <c r="D35" s="69">
        <v>41757</v>
      </c>
      <c r="E35" s="82"/>
      <c r="F35" s="82"/>
      <c r="G35" s="79"/>
      <c r="H35" s="80"/>
      <c r="I35" s="83"/>
      <c r="J35" s="80"/>
      <c r="K35" s="82"/>
      <c r="L35" s="86"/>
      <c r="M35" s="87"/>
      <c r="N35" s="83"/>
      <c r="O35" s="86" t="s">
        <v>12</v>
      </c>
      <c r="P35" s="22"/>
    </row>
    <row r="36" spans="2:16" x14ac:dyDescent="0.2">
      <c r="B36" s="70" t="s">
        <v>180</v>
      </c>
      <c r="C36" s="71" t="s">
        <v>16</v>
      </c>
      <c r="D36" s="71">
        <v>41758</v>
      </c>
      <c r="E36" s="85"/>
      <c r="F36" s="85"/>
      <c r="G36" s="86"/>
      <c r="H36" s="87"/>
      <c r="I36" s="88"/>
      <c r="J36" s="87"/>
      <c r="K36" s="85"/>
      <c r="L36" s="86"/>
      <c r="M36" s="87"/>
      <c r="N36" s="88"/>
      <c r="O36" s="86" t="s">
        <v>12</v>
      </c>
      <c r="P36" s="22"/>
    </row>
    <row r="37" spans="2:16" x14ac:dyDescent="0.2">
      <c r="B37" s="70" t="s">
        <v>180</v>
      </c>
      <c r="C37" s="71" t="s">
        <v>61</v>
      </c>
      <c r="D37" s="71">
        <v>41759</v>
      </c>
      <c r="E37" s="85"/>
      <c r="F37" s="85"/>
      <c r="G37" s="86"/>
      <c r="H37" s="87"/>
      <c r="I37" s="88"/>
      <c r="J37" s="87"/>
      <c r="K37" s="85"/>
      <c r="L37" s="86"/>
      <c r="M37" s="87"/>
      <c r="N37" s="88"/>
      <c r="O37" s="86" t="s">
        <v>12</v>
      </c>
      <c r="P37" s="22"/>
    </row>
    <row r="38" spans="2:16" x14ac:dyDescent="0.2">
      <c r="B38" s="70" t="s">
        <v>180</v>
      </c>
      <c r="C38" s="71" t="s">
        <v>17</v>
      </c>
      <c r="D38" s="71">
        <v>41760</v>
      </c>
      <c r="E38" s="85"/>
      <c r="F38" s="85"/>
      <c r="G38" s="86"/>
      <c r="H38" s="87"/>
      <c r="I38" s="88"/>
      <c r="J38" s="87"/>
      <c r="K38" s="85"/>
      <c r="L38" s="86"/>
      <c r="M38" s="87"/>
      <c r="N38" s="88"/>
      <c r="O38" s="86" t="s">
        <v>12</v>
      </c>
      <c r="P38" s="22"/>
    </row>
    <row r="39" spans="2:16" x14ac:dyDescent="0.2">
      <c r="B39" s="70" t="s">
        <v>180</v>
      </c>
      <c r="C39" s="71" t="s">
        <v>18</v>
      </c>
      <c r="D39" s="71">
        <v>41761</v>
      </c>
      <c r="E39" s="85"/>
      <c r="F39" s="85"/>
      <c r="G39" s="86"/>
      <c r="H39" s="87"/>
      <c r="I39" s="88"/>
      <c r="J39" s="87"/>
      <c r="K39" s="85"/>
      <c r="L39" s="86"/>
      <c r="M39" s="87"/>
      <c r="N39" s="88"/>
      <c r="O39" s="86" t="s">
        <v>12</v>
      </c>
      <c r="P39" s="22"/>
    </row>
    <row r="40" spans="2:16" ht="15" x14ac:dyDescent="0.25">
      <c r="B40" s="68" t="s">
        <v>180</v>
      </c>
      <c r="C40" s="69" t="s">
        <v>60</v>
      </c>
      <c r="D40" s="69">
        <v>41762</v>
      </c>
      <c r="E40" s="171"/>
      <c r="F40" s="171"/>
      <c r="G40" s="172"/>
      <c r="H40" s="173"/>
      <c r="I40" s="174"/>
      <c r="J40" s="173"/>
      <c r="K40" s="171"/>
      <c r="L40" s="172"/>
      <c r="M40" s="173"/>
      <c r="N40" s="174"/>
      <c r="O40" s="172"/>
      <c r="P40" s="63"/>
    </row>
    <row r="41" spans="2:16" ht="15" x14ac:dyDescent="0.25">
      <c r="B41" s="72" t="s">
        <v>180</v>
      </c>
      <c r="C41" s="73" t="s">
        <v>19</v>
      </c>
      <c r="D41" s="73">
        <v>41763</v>
      </c>
      <c r="E41" s="175"/>
      <c r="F41" s="175"/>
      <c r="G41" s="176"/>
      <c r="H41" s="177"/>
      <c r="I41" s="178"/>
      <c r="J41" s="177"/>
      <c r="K41" s="175"/>
      <c r="L41" s="176"/>
      <c r="M41" s="177"/>
      <c r="N41" s="178"/>
      <c r="O41" s="176"/>
      <c r="P41" s="63"/>
    </row>
    <row r="42" spans="2:16" x14ac:dyDescent="0.2">
      <c r="B42" s="68" t="s">
        <v>180</v>
      </c>
      <c r="C42" s="69" t="s">
        <v>15</v>
      </c>
      <c r="D42" s="69">
        <v>41764</v>
      </c>
      <c r="E42" s="101"/>
      <c r="F42" s="101"/>
      <c r="G42" s="102"/>
      <c r="H42" s="103"/>
      <c r="I42" s="104"/>
      <c r="J42" s="103"/>
      <c r="K42" s="101"/>
      <c r="L42" s="105"/>
      <c r="M42" s="106"/>
      <c r="N42" s="104"/>
      <c r="O42" s="86" t="s">
        <v>12</v>
      </c>
      <c r="P42" s="22"/>
    </row>
    <row r="43" spans="2:16" x14ac:dyDescent="0.2">
      <c r="B43" s="70" t="s">
        <v>180</v>
      </c>
      <c r="C43" s="71" t="s">
        <v>16</v>
      </c>
      <c r="D43" s="71">
        <v>41765</v>
      </c>
      <c r="E43" s="107"/>
      <c r="F43" s="107"/>
      <c r="G43" s="105"/>
      <c r="H43" s="106"/>
      <c r="I43" s="108"/>
      <c r="J43" s="106"/>
      <c r="K43" s="107"/>
      <c r="L43" s="105"/>
      <c r="M43" s="106"/>
      <c r="N43" s="108"/>
      <c r="O43" s="86" t="s">
        <v>12</v>
      </c>
      <c r="P43" s="22"/>
    </row>
    <row r="44" spans="2:16" x14ac:dyDescent="0.2">
      <c r="B44" s="70" t="s">
        <v>180</v>
      </c>
      <c r="C44" s="71" t="s">
        <v>61</v>
      </c>
      <c r="D44" s="71">
        <v>41766</v>
      </c>
      <c r="E44" s="107"/>
      <c r="F44" s="107"/>
      <c r="G44" s="105"/>
      <c r="H44" s="106"/>
      <c r="I44" s="108"/>
      <c r="J44" s="106"/>
      <c r="K44" s="107"/>
      <c r="L44" s="105"/>
      <c r="M44" s="106"/>
      <c r="N44" s="108"/>
      <c r="O44" s="86" t="s">
        <v>12</v>
      </c>
      <c r="P44" s="22"/>
    </row>
    <row r="45" spans="2:16" x14ac:dyDescent="0.2">
      <c r="B45" s="70" t="s">
        <v>180</v>
      </c>
      <c r="C45" s="71" t="s">
        <v>17</v>
      </c>
      <c r="D45" s="71">
        <v>41767</v>
      </c>
      <c r="E45" s="107"/>
      <c r="F45" s="107"/>
      <c r="G45" s="105"/>
      <c r="H45" s="106"/>
      <c r="I45" s="108"/>
      <c r="J45" s="106"/>
      <c r="K45" s="107"/>
      <c r="L45" s="105"/>
      <c r="M45" s="106"/>
      <c r="N45" s="108"/>
      <c r="O45" s="86"/>
      <c r="P45" s="22"/>
    </row>
    <row r="46" spans="2:16" x14ac:dyDescent="0.2">
      <c r="B46" s="76" t="s">
        <v>180</v>
      </c>
      <c r="C46" s="78" t="s">
        <v>18</v>
      </c>
      <c r="D46" s="78">
        <v>41768</v>
      </c>
      <c r="E46" s="109"/>
      <c r="F46" s="109"/>
      <c r="G46" s="110"/>
      <c r="H46" s="111"/>
      <c r="I46" s="112"/>
      <c r="J46" s="111"/>
      <c r="K46" s="109"/>
      <c r="L46" s="113"/>
      <c r="M46" s="111"/>
      <c r="N46" s="112"/>
      <c r="O46" s="86"/>
      <c r="P46" s="22"/>
    </row>
    <row r="47" spans="2:16" ht="15" x14ac:dyDescent="0.25">
      <c r="B47" s="68" t="s">
        <v>180</v>
      </c>
      <c r="C47" s="69" t="s">
        <v>60</v>
      </c>
      <c r="D47" s="69">
        <v>41769</v>
      </c>
      <c r="E47" s="93"/>
      <c r="F47" s="93"/>
      <c r="G47" s="94"/>
      <c r="H47" s="95"/>
      <c r="I47" s="96"/>
      <c r="J47" s="95"/>
      <c r="K47" s="93"/>
      <c r="L47" s="94"/>
      <c r="M47" s="95"/>
      <c r="N47" s="96"/>
      <c r="O47" s="94"/>
      <c r="P47" s="63"/>
    </row>
    <row r="48" spans="2:16" ht="15" x14ac:dyDescent="0.25">
      <c r="B48" s="72" t="s">
        <v>180</v>
      </c>
      <c r="C48" s="73" t="s">
        <v>19</v>
      </c>
      <c r="D48" s="73">
        <v>41770</v>
      </c>
      <c r="E48" s="97"/>
      <c r="F48" s="97"/>
      <c r="G48" s="98"/>
      <c r="H48" s="99"/>
      <c r="I48" s="100"/>
      <c r="J48" s="99"/>
      <c r="K48" s="97"/>
      <c r="L48" s="98"/>
      <c r="M48" s="99"/>
      <c r="N48" s="100"/>
      <c r="O48" s="98"/>
      <c r="P48" s="63"/>
    </row>
    <row r="49" spans="2:18" x14ac:dyDescent="0.2">
      <c r="B49" s="68" t="s">
        <v>180</v>
      </c>
      <c r="C49" s="69" t="s">
        <v>15</v>
      </c>
      <c r="D49" s="69">
        <v>41771</v>
      </c>
      <c r="E49" s="101"/>
      <c r="F49" s="101"/>
      <c r="G49" s="102"/>
      <c r="H49" s="103"/>
      <c r="I49" s="104"/>
      <c r="J49" s="103"/>
      <c r="K49" s="101"/>
      <c r="L49" s="105"/>
      <c r="M49" s="106"/>
      <c r="N49" s="104"/>
      <c r="O49" s="86"/>
      <c r="P49" s="22"/>
    </row>
    <row r="50" spans="2:18" x14ac:dyDescent="0.2">
      <c r="B50" s="70" t="s">
        <v>180</v>
      </c>
      <c r="C50" s="71" t="s">
        <v>16</v>
      </c>
      <c r="D50" s="71">
        <v>41772</v>
      </c>
      <c r="E50" s="107"/>
      <c r="F50" s="107"/>
      <c r="G50" s="105"/>
      <c r="H50" s="106"/>
      <c r="I50" s="108"/>
      <c r="J50" s="106"/>
      <c r="K50" s="107"/>
      <c r="L50" s="105"/>
      <c r="M50" s="106"/>
      <c r="N50" s="108"/>
      <c r="O50" s="86"/>
      <c r="P50" s="22"/>
    </row>
    <row r="51" spans="2:18" x14ac:dyDescent="0.2">
      <c r="B51" s="70" t="s">
        <v>180</v>
      </c>
      <c r="C51" s="71" t="s">
        <v>61</v>
      </c>
      <c r="D51" s="71">
        <v>41773</v>
      </c>
      <c r="E51" s="107"/>
      <c r="F51" s="107"/>
      <c r="G51" s="105"/>
      <c r="H51" s="106"/>
      <c r="I51" s="108"/>
      <c r="J51" s="106"/>
      <c r="K51" s="107"/>
      <c r="L51" s="105"/>
      <c r="M51" s="106"/>
      <c r="N51" s="108"/>
      <c r="O51" s="86"/>
      <c r="P51" s="22"/>
    </row>
    <row r="52" spans="2:18" x14ac:dyDescent="0.2">
      <c r="B52" s="70" t="s">
        <v>180</v>
      </c>
      <c r="C52" s="71" t="s">
        <v>17</v>
      </c>
      <c r="D52" s="71">
        <v>41774</v>
      </c>
      <c r="E52" s="107"/>
      <c r="F52" s="107"/>
      <c r="G52" s="105"/>
      <c r="H52" s="106"/>
      <c r="I52" s="108"/>
      <c r="J52" s="106"/>
      <c r="K52" s="107"/>
      <c r="L52" s="105"/>
      <c r="M52" s="106"/>
      <c r="N52" s="108"/>
      <c r="O52" s="86"/>
      <c r="P52" s="22"/>
    </row>
    <row r="53" spans="2:18" x14ac:dyDescent="0.2">
      <c r="B53" s="76" t="s">
        <v>180</v>
      </c>
      <c r="C53" s="78" t="s">
        <v>18</v>
      </c>
      <c r="D53" s="78">
        <v>41775</v>
      </c>
      <c r="E53" s="109"/>
      <c r="F53" s="109"/>
      <c r="G53" s="110"/>
      <c r="H53" s="111"/>
      <c r="I53" s="112"/>
      <c r="J53" s="111"/>
      <c r="K53" s="109"/>
      <c r="L53" s="113"/>
      <c r="M53" s="111"/>
      <c r="N53" s="112"/>
      <c r="O53" s="110"/>
      <c r="P53" s="22"/>
    </row>
    <row r="54" spans="2:18" ht="15" x14ac:dyDescent="0.25">
      <c r="B54" s="68" t="s">
        <v>180</v>
      </c>
      <c r="C54" s="69" t="s">
        <v>60</v>
      </c>
      <c r="D54" s="69">
        <v>41776</v>
      </c>
      <c r="E54" s="93"/>
      <c r="F54" s="93"/>
      <c r="G54" s="94"/>
      <c r="H54" s="95"/>
      <c r="I54" s="96"/>
      <c r="J54" s="95"/>
      <c r="K54" s="93"/>
      <c r="L54" s="94"/>
      <c r="M54" s="95"/>
      <c r="N54" s="96"/>
      <c r="O54" s="94"/>
      <c r="P54" s="63"/>
    </row>
    <row r="55" spans="2:18" ht="15" x14ac:dyDescent="0.25">
      <c r="B55" s="72" t="s">
        <v>180</v>
      </c>
      <c r="C55" s="73" t="s">
        <v>19</v>
      </c>
      <c r="D55" s="73">
        <v>41777</v>
      </c>
      <c r="E55" s="97"/>
      <c r="F55" s="97"/>
      <c r="G55" s="98"/>
      <c r="H55" s="99"/>
      <c r="I55" s="100"/>
      <c r="J55" s="99"/>
      <c r="K55" s="97"/>
      <c r="L55" s="98"/>
      <c r="M55" s="99"/>
      <c r="N55" s="100"/>
      <c r="O55" s="98"/>
      <c r="P55" s="63"/>
    </row>
    <row r="56" spans="2:18" x14ac:dyDescent="0.2">
      <c r="B56" s="68" t="s">
        <v>180</v>
      </c>
      <c r="C56" s="69" t="s">
        <v>15</v>
      </c>
      <c r="D56" s="69">
        <v>41778</v>
      </c>
      <c r="E56" s="101"/>
      <c r="F56" s="101"/>
      <c r="G56" s="102"/>
      <c r="H56" s="103"/>
      <c r="I56" s="104"/>
      <c r="J56" s="103"/>
      <c r="K56" s="101"/>
      <c r="L56" s="105"/>
      <c r="M56" s="106"/>
      <c r="N56" s="104"/>
      <c r="O56" s="86"/>
      <c r="P56" s="22"/>
    </row>
    <row r="57" spans="2:18" x14ac:dyDescent="0.2">
      <c r="B57" s="70" t="s">
        <v>180</v>
      </c>
      <c r="C57" s="71" t="s">
        <v>16</v>
      </c>
      <c r="D57" s="71">
        <v>41779</v>
      </c>
      <c r="E57" s="107"/>
      <c r="F57" s="107"/>
      <c r="G57" s="105"/>
      <c r="H57" s="106"/>
      <c r="I57" s="108"/>
      <c r="J57" s="106"/>
      <c r="K57" s="107"/>
      <c r="L57" s="105"/>
      <c r="M57" s="106"/>
      <c r="N57" s="108"/>
      <c r="O57" s="86"/>
      <c r="P57" s="22"/>
    </row>
    <row r="58" spans="2:18" x14ac:dyDescent="0.2">
      <c r="B58" s="70" t="s">
        <v>180</v>
      </c>
      <c r="C58" s="71" t="s">
        <v>61</v>
      </c>
      <c r="D58" s="71">
        <v>41780</v>
      </c>
      <c r="E58" s="107"/>
      <c r="F58" s="107"/>
      <c r="G58" s="105"/>
      <c r="H58" s="106"/>
      <c r="I58" s="108"/>
      <c r="J58" s="106"/>
      <c r="K58" s="107"/>
      <c r="L58" s="105"/>
      <c r="M58" s="106"/>
      <c r="N58" s="108"/>
      <c r="O58" s="92"/>
      <c r="P58" s="22"/>
    </row>
    <row r="59" spans="2:18" x14ac:dyDescent="0.2">
      <c r="B59" s="70" t="s">
        <v>180</v>
      </c>
      <c r="C59" s="71" t="s">
        <v>17</v>
      </c>
      <c r="D59" s="71">
        <v>41781</v>
      </c>
      <c r="E59" s="107"/>
      <c r="F59" s="107"/>
      <c r="G59" s="105"/>
      <c r="H59" s="106"/>
      <c r="I59" s="108"/>
      <c r="J59" s="106"/>
      <c r="K59" s="107"/>
      <c r="L59" s="105"/>
      <c r="M59" s="106"/>
      <c r="N59" s="108"/>
      <c r="O59" s="86"/>
      <c r="P59" s="22"/>
    </row>
    <row r="60" spans="2:18" x14ac:dyDescent="0.2">
      <c r="B60" s="76" t="s">
        <v>180</v>
      </c>
      <c r="C60" s="78" t="s">
        <v>18</v>
      </c>
      <c r="D60" s="78">
        <v>41782</v>
      </c>
      <c r="E60" s="109"/>
      <c r="F60" s="109"/>
      <c r="G60" s="110"/>
      <c r="H60" s="111"/>
      <c r="I60" s="112"/>
      <c r="J60" s="111"/>
      <c r="K60" s="109"/>
      <c r="L60" s="113"/>
      <c r="M60" s="111"/>
      <c r="N60" s="112"/>
      <c r="O60" s="110"/>
      <c r="P60" s="22"/>
    </row>
    <row r="61" spans="2:18" s="18" customFormat="1" x14ac:dyDescent="0.2">
      <c r="B61" s="118"/>
      <c r="C61" s="119"/>
      <c r="D61" s="119"/>
      <c r="E61" s="120"/>
      <c r="F61" s="120"/>
      <c r="G61" s="121"/>
      <c r="H61" s="122"/>
      <c r="I61" s="122"/>
      <c r="J61" s="122"/>
      <c r="K61" s="120"/>
      <c r="L61" s="123"/>
      <c r="M61" s="122"/>
      <c r="N61" s="122"/>
      <c r="O61" s="121"/>
      <c r="P61" s="22"/>
    </row>
    <row r="62" spans="2:18" s="18" customFormat="1" ht="15" x14ac:dyDescent="0.25">
      <c r="B62" s="21"/>
      <c r="C62" s="20"/>
      <c r="D62" s="20"/>
      <c r="E62" s="66" t="str">
        <f>E$2</f>
        <v>PERU</v>
      </c>
      <c r="F62" s="66" t="str">
        <f t="shared" ref="F62:O62" si="0">F$2</f>
        <v>COLOMBIA</v>
      </c>
      <c r="G62" s="66" t="str">
        <f t="shared" si="0"/>
        <v>ECUADOR</v>
      </c>
      <c r="H62" s="66" t="str">
        <f t="shared" si="0"/>
        <v>CHILE</v>
      </c>
      <c r="I62" s="66" t="str">
        <f t="shared" si="0"/>
        <v>COSTA RICA</v>
      </c>
      <c r="J62" s="66" t="str">
        <f t="shared" si="0"/>
        <v>GUATEMALA</v>
      </c>
      <c r="K62" s="66" t="str">
        <f t="shared" si="0"/>
        <v>SALVADOR</v>
      </c>
      <c r="L62" s="66" t="str">
        <f t="shared" si="0"/>
        <v>PANAMA</v>
      </c>
      <c r="M62" s="66" t="str">
        <f t="shared" si="0"/>
        <v>DOMINICANA</v>
      </c>
      <c r="N62" s="66" t="str">
        <f t="shared" si="0"/>
        <v>PUERTO RICO</v>
      </c>
      <c r="O62" s="66" t="str">
        <f t="shared" si="0"/>
        <v>VENEZUELA</v>
      </c>
      <c r="P62" s="22"/>
    </row>
    <row r="63" spans="2:18" ht="15.75" thickBot="1" x14ac:dyDescent="0.3">
      <c r="B63" s="153" t="s">
        <v>69</v>
      </c>
      <c r="C63" s="153"/>
      <c r="D63" s="154"/>
      <c r="E63" s="28">
        <f>COUNTIF(E3:E60,"&lt;&gt;")</f>
        <v>13</v>
      </c>
      <c r="F63" s="28">
        <f t="shared" ref="F63:O63" si="1">COUNTIF(F3:F60,"&lt;&gt;")</f>
        <v>14</v>
      </c>
      <c r="G63" s="28">
        <f t="shared" si="1"/>
        <v>15</v>
      </c>
      <c r="H63" s="28">
        <f t="shared" si="1"/>
        <v>13</v>
      </c>
      <c r="I63" s="28">
        <f t="shared" si="1"/>
        <v>10</v>
      </c>
      <c r="J63" s="28">
        <f t="shared" si="1"/>
        <v>12</v>
      </c>
      <c r="K63" s="28">
        <f t="shared" si="1"/>
        <v>12</v>
      </c>
      <c r="L63" s="28">
        <f t="shared" si="1"/>
        <v>12</v>
      </c>
      <c r="M63" s="28">
        <f t="shared" si="1"/>
        <v>0</v>
      </c>
      <c r="N63" s="28">
        <f t="shared" si="1"/>
        <v>0</v>
      </c>
      <c r="O63" s="28">
        <f t="shared" si="1"/>
        <v>16</v>
      </c>
      <c r="P63" s="114">
        <f>SUM(E63:O63)</f>
        <v>117</v>
      </c>
    </row>
    <row r="64" spans="2:18" ht="15.75" thickTop="1" x14ac:dyDescent="0.25">
      <c r="B64" s="157" t="s">
        <v>12</v>
      </c>
      <c r="C64" s="157"/>
      <c r="D64" s="158"/>
      <c r="E64" s="29">
        <f>COUNTIF(E3:E60,$B$64)</f>
        <v>10</v>
      </c>
      <c r="F64" s="29">
        <f t="shared" ref="F64:O64" si="2">COUNTIF(F3:F60,$B$64)</f>
        <v>8</v>
      </c>
      <c r="G64" s="29">
        <f t="shared" si="2"/>
        <v>14</v>
      </c>
      <c r="H64" s="29">
        <f t="shared" si="2"/>
        <v>12</v>
      </c>
      <c r="I64" s="29">
        <f t="shared" si="2"/>
        <v>10</v>
      </c>
      <c r="J64" s="29">
        <f t="shared" si="2"/>
        <v>12</v>
      </c>
      <c r="K64" s="29">
        <f t="shared" si="2"/>
        <v>12</v>
      </c>
      <c r="L64" s="29">
        <f t="shared" si="2"/>
        <v>12</v>
      </c>
      <c r="M64" s="29">
        <f t="shared" si="2"/>
        <v>0</v>
      </c>
      <c r="N64" s="29">
        <f t="shared" si="2"/>
        <v>0</v>
      </c>
      <c r="O64" s="29">
        <f t="shared" si="2"/>
        <v>15</v>
      </c>
      <c r="P64" s="115">
        <f>SUM(E64:O64)</f>
        <v>105</v>
      </c>
      <c r="Q64" s="13" t="s">
        <v>12</v>
      </c>
      <c r="R64" s="65" t="s">
        <v>91</v>
      </c>
    </row>
    <row r="65" spans="2:18" ht="15" x14ac:dyDescent="0.25">
      <c r="B65" s="159" t="s">
        <v>13</v>
      </c>
      <c r="C65" s="159"/>
      <c r="D65" s="160"/>
      <c r="E65" s="30">
        <f>COUNTIF(E3:E60,$B$65)</f>
        <v>3</v>
      </c>
      <c r="F65" s="30">
        <f t="shared" ref="F65:O65" si="3">COUNTIF(F3:F60,$B$65)</f>
        <v>6</v>
      </c>
      <c r="G65" s="30">
        <f t="shared" si="3"/>
        <v>1</v>
      </c>
      <c r="H65" s="30">
        <f t="shared" si="3"/>
        <v>1</v>
      </c>
      <c r="I65" s="30">
        <f t="shared" si="3"/>
        <v>0</v>
      </c>
      <c r="J65" s="30">
        <f t="shared" si="3"/>
        <v>0</v>
      </c>
      <c r="K65" s="30">
        <f t="shared" si="3"/>
        <v>0</v>
      </c>
      <c r="L65" s="30">
        <f t="shared" si="3"/>
        <v>0</v>
      </c>
      <c r="M65" s="30">
        <f t="shared" si="3"/>
        <v>0</v>
      </c>
      <c r="N65" s="30">
        <f t="shared" si="3"/>
        <v>0</v>
      </c>
      <c r="O65" s="30">
        <f t="shared" si="3"/>
        <v>1</v>
      </c>
      <c r="P65" s="116">
        <f>SUM(E65:O65)</f>
        <v>12</v>
      </c>
      <c r="Q65" s="14" t="s">
        <v>13</v>
      </c>
      <c r="R65" s="65" t="s">
        <v>92</v>
      </c>
    </row>
    <row r="66" spans="2:18" ht="15" x14ac:dyDescent="0.25">
      <c r="B66" s="161" t="s">
        <v>32</v>
      </c>
      <c r="C66" s="161"/>
      <c r="D66" s="162"/>
      <c r="E66" s="30">
        <f>COUNTIF(E4:E60,$B$66)</f>
        <v>0</v>
      </c>
      <c r="F66" s="30">
        <f t="shared" ref="F66:O66" si="4">COUNTIF(F4:F60,$B$66)</f>
        <v>0</v>
      </c>
      <c r="G66" s="30">
        <f t="shared" si="4"/>
        <v>0</v>
      </c>
      <c r="H66" s="30">
        <f t="shared" si="4"/>
        <v>0</v>
      </c>
      <c r="I66" s="30">
        <f t="shared" si="4"/>
        <v>0</v>
      </c>
      <c r="J66" s="30">
        <f t="shared" si="4"/>
        <v>0</v>
      </c>
      <c r="K66" s="30">
        <f t="shared" si="4"/>
        <v>0</v>
      </c>
      <c r="L66" s="30">
        <f t="shared" si="4"/>
        <v>0</v>
      </c>
      <c r="M66" s="30">
        <f t="shared" si="4"/>
        <v>0</v>
      </c>
      <c r="N66" s="30">
        <f t="shared" si="4"/>
        <v>0</v>
      </c>
      <c r="O66" s="30">
        <f t="shared" si="4"/>
        <v>0</v>
      </c>
      <c r="P66" s="116">
        <f>SUM(E66:O66)</f>
        <v>0</v>
      </c>
      <c r="Q66" s="15" t="s">
        <v>32</v>
      </c>
      <c r="R66" s="65" t="s">
        <v>93</v>
      </c>
    </row>
    <row r="67" spans="2:18" ht="15" x14ac:dyDescent="0.25">
      <c r="B67" s="163" t="s">
        <v>33</v>
      </c>
      <c r="C67" s="163"/>
      <c r="D67" s="164"/>
      <c r="E67" s="31">
        <f>COUNTIF(E5:E60,$B$67)</f>
        <v>0</v>
      </c>
      <c r="F67" s="31">
        <f t="shared" ref="F67:O67" si="5">COUNTIF(F5:F60,$B$67)</f>
        <v>0</v>
      </c>
      <c r="G67" s="31">
        <f t="shared" si="5"/>
        <v>0</v>
      </c>
      <c r="H67" s="31">
        <f t="shared" si="5"/>
        <v>0</v>
      </c>
      <c r="I67" s="31">
        <f t="shared" si="5"/>
        <v>0</v>
      </c>
      <c r="J67" s="31">
        <f t="shared" si="5"/>
        <v>0</v>
      </c>
      <c r="K67" s="31">
        <f t="shared" si="5"/>
        <v>0</v>
      </c>
      <c r="L67" s="31">
        <f t="shared" si="5"/>
        <v>0</v>
      </c>
      <c r="M67" s="31">
        <f t="shared" si="5"/>
        <v>0</v>
      </c>
      <c r="N67" s="31">
        <f t="shared" si="5"/>
        <v>0</v>
      </c>
      <c r="O67" s="31">
        <f t="shared" si="5"/>
        <v>0</v>
      </c>
      <c r="P67" s="116">
        <f>SUM(E67:O67)</f>
        <v>0</v>
      </c>
      <c r="Q67" s="15" t="s">
        <v>33</v>
      </c>
      <c r="R67" s="65" t="s">
        <v>94</v>
      </c>
    </row>
    <row r="68" spans="2:18" s="18" customFormat="1" ht="15" x14ac:dyDescent="0.25">
      <c r="B68" s="21"/>
      <c r="C68" s="20"/>
      <c r="D68" s="20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2:18" ht="15.75" thickBot="1" x14ac:dyDescent="0.3">
      <c r="B69" s="155" t="s">
        <v>70</v>
      </c>
      <c r="C69" s="155"/>
      <c r="D69" s="156"/>
      <c r="E69" s="32">
        <f>COUNTIF(INC!$B$2:$B$63,#REF!)</f>
        <v>0</v>
      </c>
      <c r="F69" s="32">
        <f>COUNTIF(INC!$B$2:$B$63,F$2)</f>
        <v>7</v>
      </c>
      <c r="G69" s="32">
        <f>COUNTIF(INC!$B$2:$B$63,G$2)</f>
        <v>1</v>
      </c>
      <c r="H69" s="32">
        <f>COUNTIF(INC!$B$2:$B$63,H$2)</f>
        <v>4</v>
      </c>
      <c r="I69" s="32">
        <f>COUNTIF(INC!$B$2:$B$63,I$2)</f>
        <v>0</v>
      </c>
      <c r="J69" s="32">
        <f>COUNTIF(INC!$B$2:$B$63,J$2)</f>
        <v>0</v>
      </c>
      <c r="K69" s="32">
        <f>COUNTIF(INC!$B$2:$B$63,K$2)</f>
        <v>0</v>
      </c>
      <c r="L69" s="32">
        <f>COUNTIF(INC!$B$2:$B$63,L$2)</f>
        <v>0</v>
      </c>
      <c r="M69" s="32">
        <f>COUNTIF(INC!$B$2:$B$63,M$2)</f>
        <v>0</v>
      </c>
      <c r="N69" s="32">
        <f>COUNTIF(INC!$B$2:$B$63,N$2)</f>
        <v>0</v>
      </c>
      <c r="O69" s="32">
        <f>COUNTIF(INC!$B$2:$B$63,O$2)</f>
        <v>1</v>
      </c>
      <c r="P69" s="27">
        <f>SUM(E69:O69)</f>
        <v>13</v>
      </c>
    </row>
    <row r="70" spans="2:18" ht="13.5" thickTop="1" x14ac:dyDescent="0.2">
      <c r="B70" s="149" t="s">
        <v>65</v>
      </c>
      <c r="C70" s="149"/>
      <c r="D70" s="150"/>
      <c r="E70" s="25">
        <f>COUNTIFS(INC!$B$2:$B$63,E$2,INC!$C$2:$C$63,$B70)</f>
        <v>5</v>
      </c>
      <c r="F70" s="25">
        <f>COUNTIFS(INC!$B$2:$B$63,F$2,INC!$C$2:$C$63,$B70)</f>
        <v>5</v>
      </c>
      <c r="G70" s="25">
        <f>COUNTIFS(INC!$B$2:$B$63,G$2,INC!$C$2:$C$63,$B70)</f>
        <v>0</v>
      </c>
      <c r="H70" s="25">
        <f>COUNTIFS(INC!$B$2:$B$63,H$2,INC!$C$2:$C$63,$B70)</f>
        <v>2</v>
      </c>
      <c r="I70" s="25">
        <f>COUNTIFS(INC!$B$2:$B$63,I$2,INC!$C$2:$C$63,$B70)</f>
        <v>0</v>
      </c>
      <c r="J70" s="25">
        <f>COUNTIFS(INC!$B$2:$B$63,J$2,INC!$C$2:$C$63,$B70)</f>
        <v>0</v>
      </c>
      <c r="K70" s="25">
        <f>COUNTIFS(INC!$B$2:$B$63,K$2,INC!$C$2:$C$63,$B70)</f>
        <v>0</v>
      </c>
      <c r="L70" s="25">
        <f>COUNTIFS(INC!$B$2:$B$63,L$2,INC!$C$2:$C$63,$B70)</f>
        <v>0</v>
      </c>
      <c r="M70" s="25">
        <f>COUNTIFS(INC!$B$2:$B$63,M$2,INC!$C$2:$C$63,$B70)</f>
        <v>0</v>
      </c>
      <c r="N70" s="25">
        <f>COUNTIFS(INC!$B$2:$B$63,N$2,INC!$C$2:$C$63,$B70)</f>
        <v>0</v>
      </c>
      <c r="O70" s="25">
        <f>COUNTIFS(INC!$B$2:$B$63,O$2,INC!$C$2:$C$63,$B70)</f>
        <v>1</v>
      </c>
      <c r="P70" s="23">
        <f>SUM(E70:O70)</f>
        <v>13</v>
      </c>
    </row>
    <row r="71" spans="2:18" x14ac:dyDescent="0.2">
      <c r="B71" s="145" t="s">
        <v>66</v>
      </c>
      <c r="C71" s="145"/>
      <c r="D71" s="146"/>
      <c r="E71" s="25">
        <f>COUNTIFS(INC!$B$2:$B$63,E$2,INC!$C$2:$C$63,$B71)</f>
        <v>0</v>
      </c>
      <c r="F71" s="25">
        <f>COUNTIFS(INC!$B$2:$B$63,F$2,INC!$C$2:$C$63,$B71)</f>
        <v>0</v>
      </c>
      <c r="G71" s="25">
        <f>COUNTIFS(INC!$B$2:$B$63,G$2,INC!$C$2:$C$63,$B71)</f>
        <v>0</v>
      </c>
      <c r="H71" s="25">
        <f>COUNTIFS(INC!$B$2:$B$63,H$2,INC!$C$2:$C$63,$B71)</f>
        <v>1</v>
      </c>
      <c r="I71" s="25">
        <f>COUNTIFS(INC!$B$2:$B$63,I$2,INC!$C$2:$C$63,$B71)</f>
        <v>0</v>
      </c>
      <c r="J71" s="25">
        <f>COUNTIFS(INC!$B$2:$B$63,J$2,INC!$C$2:$C$63,$B71)</f>
        <v>0</v>
      </c>
      <c r="K71" s="25">
        <f>COUNTIFS(INC!$B$2:$B$63,K$2,INC!$C$2:$C$63,$B71)</f>
        <v>0</v>
      </c>
      <c r="L71" s="25">
        <f>COUNTIFS(INC!$B$2:$B$63,L$2,INC!$C$2:$C$63,$B71)</f>
        <v>0</v>
      </c>
      <c r="M71" s="25">
        <f>COUNTIFS(INC!$B$2:$B$63,M$2,INC!$C$2:$C$63,$B71)</f>
        <v>0</v>
      </c>
      <c r="N71" s="25">
        <f>COUNTIFS(INC!$B$2:$B$63,N$2,INC!$C$2:$C$63,$B71)</f>
        <v>0</v>
      </c>
      <c r="O71" s="25">
        <f>COUNTIFS(INC!$B$2:$B$63,O$2,INC!$C$2:$C$63,$B71)</f>
        <v>0</v>
      </c>
      <c r="P71" s="23">
        <f>SUM(E71:O71)</f>
        <v>1</v>
      </c>
    </row>
    <row r="72" spans="2:18" x14ac:dyDescent="0.2">
      <c r="B72" s="147" t="s">
        <v>62</v>
      </c>
      <c r="C72" s="147"/>
      <c r="D72" s="148"/>
      <c r="E72" s="26">
        <f>COUNTIFS(INC!$B$2:$B$63,E$2,INC!$C$2:$C$63,$B72)</f>
        <v>1</v>
      </c>
      <c r="F72" s="26">
        <f>COUNTIFS(INC!$B$2:$B$63,F$2,INC!$C$2:$C$63,$B72)</f>
        <v>2</v>
      </c>
      <c r="G72" s="26">
        <f>COUNTIFS(INC!$B$2:$B$63,G$2,INC!$C$2:$C$63,$B72)</f>
        <v>1</v>
      </c>
      <c r="H72" s="26">
        <f>COUNTIFS(INC!$B$2:$B$63,H$2,INC!$C$2:$C$63,$B72)</f>
        <v>1</v>
      </c>
      <c r="I72" s="26">
        <f>COUNTIFS(INC!$B$2:$B$63,I$2,INC!$C$2:$C$63,$B72)</f>
        <v>0</v>
      </c>
      <c r="J72" s="26">
        <f>COUNTIFS(INC!$B$2:$B$63,J$2,INC!$C$2:$C$63,$B72)</f>
        <v>0</v>
      </c>
      <c r="K72" s="26">
        <f>COUNTIFS(INC!$B$2:$B$63,K$2,INC!$C$2:$C$63,$B72)</f>
        <v>0</v>
      </c>
      <c r="L72" s="26">
        <f>COUNTIFS(INC!$B$2:$B$63,L$2,INC!$C$2:$C$63,$B72)</f>
        <v>0</v>
      </c>
      <c r="M72" s="26">
        <f>COUNTIFS(INC!$B$2:$B$63,M$2,INC!$C$2:$C$63,$B72)</f>
        <v>0</v>
      </c>
      <c r="N72" s="26">
        <f>COUNTIFS(INC!$B$2:$B$63,N$2,INC!$C$2:$C$63,$B72)</f>
        <v>0</v>
      </c>
      <c r="O72" s="26">
        <f>COUNTIFS(INC!$B$2:$B$63,O$2,INC!$C$2:$C$63,$B72)</f>
        <v>0</v>
      </c>
      <c r="P72" s="24">
        <f>SUM(E72:O72)</f>
        <v>5</v>
      </c>
    </row>
    <row r="74" spans="2:18" ht="15.75" thickBot="1" x14ac:dyDescent="0.3">
      <c r="B74" s="151" t="s">
        <v>71</v>
      </c>
      <c r="C74" s="151"/>
      <c r="D74" s="152"/>
      <c r="E74" s="32">
        <f>SUM(E75:E77)</f>
        <v>4</v>
      </c>
      <c r="F74" s="32">
        <f t="shared" ref="F74:P74" si="6">SUM(F75:F77)</f>
        <v>6</v>
      </c>
      <c r="G74" s="32">
        <f t="shared" si="6"/>
        <v>2</v>
      </c>
      <c r="H74" s="32">
        <f>SUM(H75:H77)</f>
        <v>3</v>
      </c>
      <c r="I74" s="32">
        <f t="shared" si="6"/>
        <v>0</v>
      </c>
      <c r="J74" s="32">
        <f>SUM(J75:J77)</f>
        <v>0</v>
      </c>
      <c r="K74" s="32">
        <f>SUM(K75:K77)</f>
        <v>0</v>
      </c>
      <c r="L74" s="32">
        <f>SUM(L75:L77)</f>
        <v>0</v>
      </c>
      <c r="M74" s="32">
        <f t="shared" si="6"/>
        <v>0</v>
      </c>
      <c r="N74" s="32">
        <f>SUM(N75:N77)</f>
        <v>0</v>
      </c>
      <c r="O74" s="32">
        <f t="shared" si="6"/>
        <v>2</v>
      </c>
      <c r="P74" s="32">
        <f t="shared" si="6"/>
        <v>17</v>
      </c>
    </row>
    <row r="75" spans="2:18" ht="13.5" thickTop="1" x14ac:dyDescent="0.2">
      <c r="B75" s="149" t="s">
        <v>65</v>
      </c>
      <c r="C75" s="149"/>
      <c r="D75" s="150"/>
      <c r="E75" s="25">
        <f>SUMIFS(INC!$J$2:$J$63,INC!$B$2:$B$63,E$2,INC!$C$2:$C$63,$B75)</f>
        <v>3.5</v>
      </c>
      <c r="F75" s="25">
        <f>SUMIFS(INC!$J$2:$J$63,INC!$B$2:$B$63,F$2,INC!$C$2:$C$63,$B75)</f>
        <v>4</v>
      </c>
      <c r="G75" s="25">
        <f>SUMIFS(INC!$J$2:$J$63,INC!$B$2:$B$63,G$2,INC!$C$2:$C$63,$B75)</f>
        <v>0</v>
      </c>
      <c r="H75" s="25">
        <f>SUMIFS(INC!$J$2:$J$63,INC!$B$2:$B$63,H$2,INC!$C$2:$C$63,$B75)</f>
        <v>1.5</v>
      </c>
      <c r="I75" s="25">
        <f>SUMIFS(INC!$J$2:$J$63,INC!$B$2:$B$63,I$2,INC!$C$2:$C$63,$B75)</f>
        <v>0</v>
      </c>
      <c r="J75" s="25">
        <f>SUMIFS(INC!$J$2:$J$63,INC!$B$2:$B$63,J$2,INC!$C$2:$C$63,$B75)</f>
        <v>0</v>
      </c>
      <c r="K75" s="25">
        <f>SUMIFS(INC!$J$2:$J$63,INC!$B$2:$B$63,K$2,INC!$C$2:$C$63,$B75)</f>
        <v>0</v>
      </c>
      <c r="L75" s="25">
        <f>SUMIFS(INC!$J$2:$J$63,INC!$B$2:$B$63,L$2,INC!$C$2:$C$63,$B75)</f>
        <v>0</v>
      </c>
      <c r="M75" s="25">
        <f>SUMIFS(INC!$J$2:$J$63,INC!$B$2:$B$63,M$2,INC!$C$2:$C$63,$B75)</f>
        <v>0</v>
      </c>
      <c r="N75" s="25">
        <f>SUMIFS(INC!$J$2:$J$63,INC!$B$2:$B$63,N$2,INC!$C$2:$C$63,$B75)</f>
        <v>0</v>
      </c>
      <c r="O75" s="25">
        <f>SUMIFS(INC!$J$2:$J$63,INC!$B$2:$B$63,O$2,INC!$C$2:$C$63,$B75)</f>
        <v>2</v>
      </c>
      <c r="P75" s="23">
        <f>SUM(E75:O75)</f>
        <v>11</v>
      </c>
    </row>
    <row r="76" spans="2:18" x14ac:dyDescent="0.2">
      <c r="B76" s="145" t="s">
        <v>66</v>
      </c>
      <c r="C76" s="145"/>
      <c r="D76" s="146"/>
      <c r="E76" s="25">
        <f>SUMIFS(INC!$J$2:$J$63,INC!$B$2:$B$63,E$2,INC!$C$2:$C$63,$B76)</f>
        <v>0</v>
      </c>
      <c r="F76" s="25">
        <f>SUMIFS(INC!$J$2:$J$63,INC!$B$2:$B$63,F$2,INC!$C$2:$C$63,$B76)</f>
        <v>0</v>
      </c>
      <c r="G76" s="25">
        <f>SUMIFS(INC!$J$2:$J$63,INC!$B$2:$B$63,G$2,INC!$C$2:$C$63,$B76)</f>
        <v>0</v>
      </c>
      <c r="H76" s="25">
        <f>SUMIFS(INC!$J$2:$J$63,INC!$B$2:$B$63,H$2,INC!$C$2:$C$63,$B76)</f>
        <v>1</v>
      </c>
      <c r="I76" s="25">
        <f>SUMIFS(INC!$J$2:$J$63,INC!$B$2:$B$63,I$2,INC!$C$2:$C$63,$B76)</f>
        <v>0</v>
      </c>
      <c r="J76" s="25">
        <f>SUMIFS(INC!$J$2:$J$63,INC!$B$2:$B$63,J$2,INC!$C$2:$C$63,$B76)</f>
        <v>0</v>
      </c>
      <c r="K76" s="25">
        <f>SUMIFS(INC!$J$2:$J$63,INC!$B$2:$B$63,K$2,INC!$C$2:$C$63,$B76)</f>
        <v>0</v>
      </c>
      <c r="L76" s="25">
        <f>SUMIFS(INC!$J$2:$J$63,INC!$B$2:$B$63,L$2,INC!$C$2:$C$63,$B76)</f>
        <v>0</v>
      </c>
      <c r="M76" s="25">
        <f>SUMIFS(INC!$J$2:$J$63,INC!$B$2:$B$63,M$2,INC!$C$2:$C$63,$B76)</f>
        <v>0</v>
      </c>
      <c r="N76" s="25">
        <f>SUMIFS(INC!$J$2:$J$63,INC!$B$2:$B$63,N$2,INC!$C$2:$C$63,$B76)</f>
        <v>0</v>
      </c>
      <c r="O76" s="25">
        <f>SUMIFS(INC!$J$2:$J$63,INC!$B$2:$B$63,O$2,INC!$C$2:$C$63,$B76)</f>
        <v>0</v>
      </c>
      <c r="P76" s="23">
        <f>SUM(E76:O76)</f>
        <v>1</v>
      </c>
    </row>
    <row r="77" spans="2:18" x14ac:dyDescent="0.2">
      <c r="B77" s="147" t="s">
        <v>62</v>
      </c>
      <c r="C77" s="147"/>
      <c r="D77" s="148"/>
      <c r="E77" s="26">
        <f>SUMIFS(INC!$J$2:$J$63,INC!$B$2:$B$63,E$2,INC!$C$2:$C$63,$B77)</f>
        <v>0.5</v>
      </c>
      <c r="F77" s="26">
        <f>SUMIFS(INC!$J$2:$J$63,INC!$B$2:$B$63,F$2,INC!$C$2:$C$63,$B77)</f>
        <v>2</v>
      </c>
      <c r="G77" s="26">
        <f>SUMIFS(INC!$J$2:$J$63,INC!$B$2:$B$63,G$2,INC!$C$2:$C$63,$B77)</f>
        <v>2</v>
      </c>
      <c r="H77" s="26">
        <f>SUMIFS(INC!$J$2:$J$63,INC!$B$2:$B$63,H$2,INC!$C$2:$C$63,$B77)</f>
        <v>0.5</v>
      </c>
      <c r="I77" s="26">
        <f>SUMIFS(INC!$J$2:$J$63,INC!$B$2:$B$63,I$2,INC!$C$2:$C$63,$B77)</f>
        <v>0</v>
      </c>
      <c r="J77" s="26">
        <f>SUMIFS(INC!$J$2:$J$63,INC!$B$2:$B$63,J$2,INC!$C$2:$C$63,$B77)</f>
        <v>0</v>
      </c>
      <c r="K77" s="26">
        <f>SUMIFS(INC!$J$2:$J$63,INC!$B$2:$B$63,K$2,INC!$C$2:$C$63,$B77)</f>
        <v>0</v>
      </c>
      <c r="L77" s="26">
        <f>SUMIFS(INC!$J$2:$J$63,INC!$B$2:$B$63,L$2,INC!$C$2:$C$63,$B77)</f>
        <v>0</v>
      </c>
      <c r="M77" s="26">
        <f>SUMIFS(INC!$J$2:$J$63,INC!$B$2:$B$63,M$2,INC!$C$2:$C$63,$B77)</f>
        <v>0</v>
      </c>
      <c r="N77" s="26">
        <f>SUMIFS(INC!$J$2:$J$63,INC!$B$2:$B$63,N$2,INC!$C$2:$C$63,$B77)</f>
        <v>0</v>
      </c>
      <c r="O77" s="26">
        <f>SUMIFS(INC!$J$2:$J$63,INC!$B$2:$B$63,O$2,INC!$C$2:$C$63,$B77)</f>
        <v>0</v>
      </c>
      <c r="P77" s="24">
        <f>SUM(E77:O77)</f>
        <v>5</v>
      </c>
    </row>
    <row r="78" spans="2:18" x14ac:dyDescent="0.2">
      <c r="G78" s="1"/>
      <c r="H78" s="1"/>
      <c r="I78" s="1"/>
      <c r="L78" s="1"/>
      <c r="M78" s="1"/>
    </row>
    <row r="79" spans="2:18" x14ac:dyDescent="0.2">
      <c r="G79" s="1"/>
      <c r="H79" s="1"/>
      <c r="I79" s="1"/>
      <c r="L79" s="1"/>
      <c r="M79" s="1"/>
    </row>
    <row r="80" spans="2:18" x14ac:dyDescent="0.2">
      <c r="G80" s="1"/>
      <c r="H80" s="1"/>
      <c r="I80" s="1"/>
      <c r="L80" s="1"/>
      <c r="M80" s="1"/>
    </row>
    <row r="81" spans="5:16" x14ac:dyDescent="0.2">
      <c r="G81" s="1"/>
      <c r="H81" s="1"/>
      <c r="I81" s="1"/>
      <c r="L81" s="1"/>
      <c r="M81" s="1"/>
    </row>
    <row r="82" spans="5:16" x14ac:dyDescent="0.2">
      <c r="G82" s="1"/>
      <c r="H82" s="1"/>
      <c r="I82" s="1"/>
      <c r="L82" s="1"/>
      <c r="M82" s="1"/>
    </row>
    <row r="83" spans="5:16" x14ac:dyDescent="0.2"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</row>
    <row r="84" spans="5:16" x14ac:dyDescent="0.2"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</row>
    <row r="85" spans="5:16" x14ac:dyDescent="0.2"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</row>
    <row r="86" spans="5:16" x14ac:dyDescent="0.2"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</row>
    <row r="87" spans="5:16" x14ac:dyDescent="0.2">
      <c r="G87" s="1"/>
      <c r="H87" s="1"/>
      <c r="I87" s="1"/>
      <c r="L87" s="1"/>
      <c r="M87" s="1"/>
    </row>
    <row r="88" spans="5:16" x14ac:dyDescent="0.2">
      <c r="G88" s="1"/>
      <c r="H88" s="1"/>
      <c r="I88" s="1"/>
      <c r="L88" s="1"/>
      <c r="M88" s="1"/>
    </row>
  </sheetData>
  <mergeCells count="13">
    <mergeCell ref="B70:D70"/>
    <mergeCell ref="B63:D63"/>
    <mergeCell ref="B69:D69"/>
    <mergeCell ref="B64:D64"/>
    <mergeCell ref="B65:D65"/>
    <mergeCell ref="B66:D66"/>
    <mergeCell ref="B67:D67"/>
    <mergeCell ref="B76:D76"/>
    <mergeCell ref="B77:D77"/>
    <mergeCell ref="B75:D75"/>
    <mergeCell ref="B71:D71"/>
    <mergeCell ref="B72:D72"/>
    <mergeCell ref="B74:D74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topLeftCell="B1" workbookViewId="0">
      <selection activeCell="J40" sqref="J40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70" t="s">
        <v>74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</row>
    <row r="3" spans="2:16" ht="15" x14ac:dyDescent="0.25">
      <c r="D3" s="33"/>
      <c r="E3" s="165" t="s">
        <v>75</v>
      </c>
      <c r="F3" s="167"/>
      <c r="G3" s="166"/>
      <c r="H3" s="168" t="s">
        <v>26</v>
      </c>
      <c r="I3" s="168"/>
      <c r="J3" s="169"/>
      <c r="K3" s="165" t="s">
        <v>73</v>
      </c>
      <c r="L3" s="166"/>
      <c r="M3" s="165" t="s">
        <v>22</v>
      </c>
      <c r="N3" s="167"/>
      <c r="O3" s="167"/>
      <c r="P3" s="166"/>
    </row>
    <row r="4" spans="2:16" ht="15" x14ac:dyDescent="0.25">
      <c r="D4" s="36" t="s">
        <v>10</v>
      </c>
      <c r="E4" s="46" t="s">
        <v>77</v>
      </c>
      <c r="F4" s="34" t="s">
        <v>76</v>
      </c>
      <c r="G4" s="47" t="s">
        <v>28</v>
      </c>
      <c r="H4" s="46" t="s">
        <v>77</v>
      </c>
      <c r="I4" s="34" t="s">
        <v>76</v>
      </c>
      <c r="J4" s="46" t="s">
        <v>28</v>
      </c>
      <c r="K4" s="46" t="s">
        <v>77</v>
      </c>
      <c r="L4" s="34" t="s">
        <v>76</v>
      </c>
      <c r="M4" s="34" t="s">
        <v>12</v>
      </c>
      <c r="N4" s="39" t="s">
        <v>13</v>
      </c>
      <c r="O4" s="34" t="s">
        <v>73</v>
      </c>
      <c r="P4" s="34" t="s">
        <v>28</v>
      </c>
    </row>
    <row r="5" spans="2:16" ht="15" x14ac:dyDescent="0.25">
      <c r="D5" s="41" t="s">
        <v>65</v>
      </c>
      <c r="E5" s="40">
        <f>COUNTIFS(INC!$C$2:$C$63,$D5,INC!$K$2:$K$63,1)</f>
        <v>4</v>
      </c>
      <c r="F5" s="45">
        <f>G5-E5</f>
        <v>9</v>
      </c>
      <c r="G5" s="18">
        <f>COUNTIF(INC!$B$2:$C$989,$D5)</f>
        <v>13</v>
      </c>
      <c r="H5" s="43">
        <f>SUMIFS(INC!$L$2:$L$63,INC!$C$2:$C$63,D5,INC!$K$2:$K$63,1)</f>
        <v>3</v>
      </c>
      <c r="I5" s="45">
        <f>J5-H5</f>
        <v>8</v>
      </c>
      <c r="J5" s="38">
        <f>SUMIFS(INC!$J$2:$J$63,INC!$C$2:$C$63,$D5)</f>
        <v>11</v>
      </c>
      <c r="K5" s="43">
        <f>CNT!P66</f>
        <v>0</v>
      </c>
      <c r="L5" s="45">
        <f>CNT!P67</f>
        <v>0</v>
      </c>
      <c r="M5" s="45">
        <f>CNT!$P$64</f>
        <v>105</v>
      </c>
      <c r="N5" s="38">
        <f>CNT!$P$65</f>
        <v>12</v>
      </c>
      <c r="O5" s="43">
        <f>L5+K5</f>
        <v>0</v>
      </c>
      <c r="P5" s="44">
        <f>SUM(M5:O5)</f>
        <v>117</v>
      </c>
    </row>
    <row r="6" spans="2:16" ht="15" x14ac:dyDescent="0.25">
      <c r="D6" s="41" t="s">
        <v>66</v>
      </c>
      <c r="E6" s="40">
        <f>COUNTIFS(INC!$C$2:$C$63,$D6,INC!$K$2:$K$63,1)</f>
        <v>0</v>
      </c>
      <c r="F6" s="45">
        <f t="shared" ref="F6:F7" si="0">G6-E6</f>
        <v>1</v>
      </c>
      <c r="G6" s="18">
        <f>COUNTIF(INC!$B$2:$C$989,$D6)</f>
        <v>1</v>
      </c>
      <c r="H6" s="43">
        <f>SUMIFS(INC!$L$2:$L$63,INC!$C$2:$C$63,D6,INC!$K$2:$K$63,1)</f>
        <v>0</v>
      </c>
      <c r="I6" s="45">
        <f t="shared" ref="I6:I7" si="1">J6-H6</f>
        <v>1</v>
      </c>
      <c r="J6" s="38">
        <f>SUMIFS(INC!$J$2:$J$63,INC!$C$2:$C$63,$D6)</f>
        <v>1</v>
      </c>
      <c r="K6" s="43"/>
      <c r="L6" s="45"/>
      <c r="M6" s="45"/>
      <c r="N6" s="38"/>
      <c r="O6" s="43"/>
      <c r="P6" s="44"/>
    </row>
    <row r="7" spans="2:16" ht="15" x14ac:dyDescent="0.25">
      <c r="D7" s="41" t="s">
        <v>62</v>
      </c>
      <c r="E7" s="40">
        <f>COUNTIFS(INC!$C$2:$C$63,$D7,INC!$K$2:$K$63,1)</f>
        <v>0</v>
      </c>
      <c r="F7" s="45">
        <f t="shared" si="0"/>
        <v>5</v>
      </c>
      <c r="G7" s="18">
        <f>COUNTIF(INC!$B$2:$C$989,$D7)</f>
        <v>5</v>
      </c>
      <c r="H7" s="43">
        <f>SUMIFS(INC!$L$2:$L$63,INC!$C$2:$C$63,D7,INC!$K$2:$K$63,1)</f>
        <v>0</v>
      </c>
      <c r="I7" s="45">
        <f t="shared" si="1"/>
        <v>5</v>
      </c>
      <c r="J7" s="38">
        <f>SUMIFS(INC!$J$2:$J$63,INC!$C$2:$C$63,$D7)</f>
        <v>5</v>
      </c>
      <c r="K7" s="43"/>
      <c r="L7" s="45"/>
      <c r="M7" s="45"/>
      <c r="N7" s="38"/>
      <c r="O7" s="43"/>
      <c r="P7" s="44"/>
    </row>
    <row r="8" spans="2:16" ht="15" x14ac:dyDescent="0.25">
      <c r="D8" s="36" t="s">
        <v>28</v>
      </c>
      <c r="E8" s="48">
        <f>SUM(E5:E7)</f>
        <v>4</v>
      </c>
      <c r="F8" s="49">
        <f t="shared" ref="F8:L8" si="2">SUM(F5:F7)</f>
        <v>15</v>
      </c>
      <c r="G8" s="50">
        <f t="shared" si="2"/>
        <v>19</v>
      </c>
      <c r="H8" s="48">
        <f t="shared" si="2"/>
        <v>3</v>
      </c>
      <c r="I8" s="49">
        <f t="shared" si="2"/>
        <v>14</v>
      </c>
      <c r="J8" s="49">
        <f t="shared" si="2"/>
        <v>17</v>
      </c>
      <c r="K8" s="49">
        <f t="shared" si="2"/>
        <v>0</v>
      </c>
      <c r="L8" s="49">
        <f t="shared" si="2"/>
        <v>0</v>
      </c>
      <c r="M8" s="49">
        <f t="shared" ref="M8" si="3">SUM(M5:M7)</f>
        <v>105</v>
      </c>
      <c r="N8" s="49">
        <f t="shared" ref="N8" si="4">SUM(N5:N7)</f>
        <v>12</v>
      </c>
      <c r="O8" s="49">
        <f t="shared" ref="O8" si="5">SUM(O5:O7)</f>
        <v>0</v>
      </c>
      <c r="P8" s="49">
        <f t="shared" ref="P8" si="6">SUM(P5:P7)</f>
        <v>117</v>
      </c>
    </row>
    <row r="10" spans="2:16" ht="15" x14ac:dyDescent="0.25">
      <c r="B10" s="165"/>
      <c r="C10" s="166"/>
      <c r="D10" s="170" t="s">
        <v>72</v>
      </c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</row>
    <row r="11" spans="2:16" ht="15" x14ac:dyDescent="0.25">
      <c r="B11" s="165"/>
      <c r="C11" s="167"/>
      <c r="D11" s="59"/>
      <c r="E11" s="165" t="s">
        <v>75</v>
      </c>
      <c r="F11" s="167"/>
      <c r="G11" s="166"/>
      <c r="H11" s="168" t="s">
        <v>26</v>
      </c>
      <c r="I11" s="168"/>
      <c r="J11" s="169"/>
      <c r="K11" s="165" t="s">
        <v>73</v>
      </c>
      <c r="L11" s="166"/>
      <c r="M11" s="165" t="s">
        <v>22</v>
      </c>
      <c r="N11" s="167"/>
      <c r="O11" s="167"/>
      <c r="P11" s="166"/>
    </row>
    <row r="12" spans="2:16" ht="15" x14ac:dyDescent="0.25">
      <c r="B12" s="35" t="s">
        <v>4</v>
      </c>
      <c r="C12" s="35" t="s">
        <v>83</v>
      </c>
      <c r="D12" s="35" t="s">
        <v>10</v>
      </c>
      <c r="E12" s="46" t="s">
        <v>77</v>
      </c>
      <c r="F12" s="34" t="s">
        <v>76</v>
      </c>
      <c r="G12" s="47" t="s">
        <v>28</v>
      </c>
      <c r="H12" s="46" t="s">
        <v>77</v>
      </c>
      <c r="I12" s="34" t="s">
        <v>76</v>
      </c>
      <c r="J12" s="47" t="s">
        <v>28</v>
      </c>
      <c r="K12" s="46" t="s">
        <v>77</v>
      </c>
      <c r="L12" s="34" t="s">
        <v>76</v>
      </c>
      <c r="M12" s="34" t="s">
        <v>12</v>
      </c>
      <c r="N12" s="39" t="s">
        <v>13</v>
      </c>
      <c r="O12" s="34" t="s">
        <v>73</v>
      </c>
      <c r="P12" s="34" t="s">
        <v>28</v>
      </c>
    </row>
    <row r="13" spans="2:16" ht="15" x14ac:dyDescent="0.25">
      <c r="B13" s="34">
        <v>201307</v>
      </c>
      <c r="C13" s="34" t="s">
        <v>96</v>
      </c>
      <c r="D13" s="36" t="s">
        <v>65</v>
      </c>
      <c r="E13" s="57">
        <v>2</v>
      </c>
      <c r="F13" s="37">
        <v>4</v>
      </c>
      <c r="G13" s="57">
        <v>6</v>
      </c>
      <c r="H13" s="57">
        <v>1.5</v>
      </c>
      <c r="I13" s="37">
        <v>5</v>
      </c>
      <c r="J13" s="57">
        <v>6.5</v>
      </c>
      <c r="K13" s="57">
        <v>0</v>
      </c>
      <c r="L13" s="57">
        <v>0</v>
      </c>
      <c r="M13" s="57"/>
      <c r="N13" s="57"/>
      <c r="O13" s="57">
        <v>0</v>
      </c>
      <c r="P13" s="57">
        <v>100</v>
      </c>
    </row>
    <row r="14" spans="2:16" ht="15" x14ac:dyDescent="0.25">
      <c r="B14" s="34">
        <v>201308</v>
      </c>
      <c r="C14" s="34" t="s">
        <v>97</v>
      </c>
      <c r="D14" s="36" t="s">
        <v>65</v>
      </c>
      <c r="E14" s="57">
        <v>2</v>
      </c>
      <c r="F14" s="37">
        <v>2</v>
      </c>
      <c r="G14" s="57">
        <v>4</v>
      </c>
      <c r="H14" s="57">
        <v>4</v>
      </c>
      <c r="I14" s="37">
        <v>2</v>
      </c>
      <c r="J14" s="57">
        <v>6</v>
      </c>
      <c r="K14" s="57">
        <v>0</v>
      </c>
      <c r="L14" s="57">
        <v>0</v>
      </c>
      <c r="M14" s="57"/>
      <c r="N14" s="57"/>
      <c r="O14" s="57">
        <v>0</v>
      </c>
      <c r="P14" s="57">
        <v>100</v>
      </c>
    </row>
    <row r="15" spans="2:16" ht="15" x14ac:dyDescent="0.25">
      <c r="B15" s="34">
        <v>201309</v>
      </c>
      <c r="C15" s="34" t="s">
        <v>41</v>
      </c>
      <c r="D15" s="36" t="s">
        <v>65</v>
      </c>
      <c r="E15" s="57">
        <v>1</v>
      </c>
      <c r="F15" s="37">
        <v>1</v>
      </c>
      <c r="G15" s="57">
        <v>2</v>
      </c>
      <c r="H15" s="57">
        <v>1</v>
      </c>
      <c r="I15" s="37">
        <v>2</v>
      </c>
      <c r="J15" s="57">
        <v>3</v>
      </c>
      <c r="K15" s="57">
        <v>0</v>
      </c>
      <c r="L15" s="57">
        <v>0</v>
      </c>
      <c r="M15" s="57"/>
      <c r="N15" s="57"/>
      <c r="O15" s="57">
        <v>0</v>
      </c>
      <c r="P15" s="57">
        <v>100</v>
      </c>
    </row>
    <row r="16" spans="2:16" ht="15" x14ac:dyDescent="0.25">
      <c r="B16" s="34">
        <v>201310</v>
      </c>
      <c r="C16" s="34" t="s">
        <v>39</v>
      </c>
      <c r="D16" s="36" t="s">
        <v>65</v>
      </c>
      <c r="E16" s="57">
        <v>2</v>
      </c>
      <c r="F16" s="37">
        <v>4</v>
      </c>
      <c r="G16" s="57">
        <v>6</v>
      </c>
      <c r="H16" s="57">
        <v>2</v>
      </c>
      <c r="I16" s="37">
        <v>8</v>
      </c>
      <c r="J16" s="57">
        <v>10</v>
      </c>
      <c r="K16" s="57">
        <v>0</v>
      </c>
      <c r="L16" s="57">
        <v>0</v>
      </c>
      <c r="M16" s="57"/>
      <c r="N16" s="57"/>
      <c r="O16" s="57">
        <v>0</v>
      </c>
      <c r="P16" s="57">
        <v>100</v>
      </c>
    </row>
    <row r="17" spans="2:16" ht="15" x14ac:dyDescent="0.25">
      <c r="B17" s="34">
        <v>201311</v>
      </c>
      <c r="C17" s="34" t="s">
        <v>40</v>
      </c>
      <c r="D17" s="36" t="s">
        <v>65</v>
      </c>
      <c r="E17" s="57">
        <v>0</v>
      </c>
      <c r="F17" s="37">
        <v>1</v>
      </c>
      <c r="G17" s="57">
        <v>1</v>
      </c>
      <c r="H17" s="57">
        <v>0</v>
      </c>
      <c r="I17" s="37">
        <v>1</v>
      </c>
      <c r="J17" s="57">
        <v>1</v>
      </c>
      <c r="K17" s="57">
        <v>0</v>
      </c>
      <c r="L17" s="57">
        <v>0</v>
      </c>
      <c r="M17" s="57"/>
      <c r="N17" s="57"/>
      <c r="O17" s="57">
        <v>0</v>
      </c>
      <c r="P17" s="57">
        <v>100</v>
      </c>
    </row>
    <row r="18" spans="2:16" ht="15" x14ac:dyDescent="0.25">
      <c r="B18" s="34">
        <v>201312</v>
      </c>
      <c r="C18" s="34" t="s">
        <v>38</v>
      </c>
      <c r="D18" s="36" t="s">
        <v>65</v>
      </c>
      <c r="E18" s="57">
        <v>1</v>
      </c>
      <c r="F18" s="37">
        <v>0</v>
      </c>
      <c r="G18" s="57">
        <v>1</v>
      </c>
      <c r="H18" s="57">
        <v>1</v>
      </c>
      <c r="I18" s="37">
        <v>0</v>
      </c>
      <c r="J18" s="57">
        <v>1</v>
      </c>
      <c r="K18" s="57">
        <v>0</v>
      </c>
      <c r="L18" s="57">
        <v>0</v>
      </c>
      <c r="M18" s="57"/>
      <c r="N18" s="57"/>
      <c r="O18" s="57">
        <v>0</v>
      </c>
      <c r="P18" s="57">
        <v>100</v>
      </c>
    </row>
    <row r="19" spans="2:16" ht="15" x14ac:dyDescent="0.25">
      <c r="B19" s="34">
        <v>201313</v>
      </c>
      <c r="C19" s="34" t="s">
        <v>37</v>
      </c>
      <c r="D19" s="36" t="s">
        <v>65</v>
      </c>
      <c r="E19" s="57">
        <v>1</v>
      </c>
      <c r="F19" s="37">
        <v>1</v>
      </c>
      <c r="G19" s="57">
        <v>2</v>
      </c>
      <c r="H19" s="57">
        <v>1.5</v>
      </c>
      <c r="I19" s="37">
        <v>1</v>
      </c>
      <c r="J19" s="57">
        <v>2.5</v>
      </c>
      <c r="K19" s="57">
        <v>0</v>
      </c>
      <c r="L19" s="57">
        <v>0</v>
      </c>
      <c r="M19" s="57"/>
      <c r="N19" s="57"/>
      <c r="O19" s="57">
        <v>0</v>
      </c>
      <c r="P19" s="57">
        <v>100</v>
      </c>
    </row>
    <row r="20" spans="2:16" ht="15" x14ac:dyDescent="0.25">
      <c r="B20" s="34">
        <v>201314</v>
      </c>
      <c r="C20" s="34" t="s">
        <v>46</v>
      </c>
      <c r="D20" s="36" t="s">
        <v>65</v>
      </c>
      <c r="E20" s="57">
        <v>3</v>
      </c>
      <c r="F20" s="37">
        <v>2</v>
      </c>
      <c r="G20" s="57">
        <v>5</v>
      </c>
      <c r="H20" s="57">
        <v>2.5</v>
      </c>
      <c r="I20" s="37">
        <v>2.5</v>
      </c>
      <c r="J20" s="57">
        <v>5</v>
      </c>
      <c r="K20" s="57">
        <v>0</v>
      </c>
      <c r="L20" s="57">
        <v>0</v>
      </c>
      <c r="M20" s="57"/>
      <c r="N20" s="57"/>
      <c r="O20" s="57">
        <v>0</v>
      </c>
      <c r="P20" s="57">
        <v>100</v>
      </c>
    </row>
    <row r="21" spans="2:16" ht="15" x14ac:dyDescent="0.25">
      <c r="B21" s="34">
        <v>201315</v>
      </c>
      <c r="C21" s="34" t="s">
        <v>47</v>
      </c>
      <c r="D21" s="36" t="s">
        <v>65</v>
      </c>
      <c r="E21" s="57">
        <v>1</v>
      </c>
      <c r="F21" s="37">
        <v>5</v>
      </c>
      <c r="G21" s="57">
        <v>6</v>
      </c>
      <c r="H21" s="57">
        <v>1</v>
      </c>
      <c r="I21" s="37">
        <v>12.5</v>
      </c>
      <c r="J21" s="57">
        <v>13.5</v>
      </c>
      <c r="K21" s="57">
        <v>0</v>
      </c>
      <c r="L21" s="57">
        <v>0</v>
      </c>
      <c r="M21" s="57"/>
      <c r="N21" s="57"/>
      <c r="O21" s="57">
        <v>0</v>
      </c>
      <c r="P21" s="57">
        <v>100</v>
      </c>
    </row>
    <row r="22" spans="2:16" ht="15" x14ac:dyDescent="0.25">
      <c r="B22" s="34">
        <v>201316</v>
      </c>
      <c r="C22" s="34" t="s">
        <v>48</v>
      </c>
      <c r="D22" s="36" t="s">
        <v>65</v>
      </c>
      <c r="E22" s="57">
        <v>2</v>
      </c>
      <c r="F22" s="37">
        <v>7</v>
      </c>
      <c r="G22" s="57">
        <v>9</v>
      </c>
      <c r="H22" s="57">
        <v>1.5</v>
      </c>
      <c r="I22" s="37">
        <v>11.5</v>
      </c>
      <c r="J22" s="57">
        <v>13</v>
      </c>
      <c r="K22" s="57">
        <v>0</v>
      </c>
      <c r="L22" s="57">
        <v>0</v>
      </c>
      <c r="M22" s="57"/>
      <c r="N22" s="57"/>
      <c r="O22" s="57">
        <v>0</v>
      </c>
      <c r="P22" s="57">
        <v>100</v>
      </c>
    </row>
    <row r="23" spans="2:16" ht="15" x14ac:dyDescent="0.25">
      <c r="B23" s="34">
        <v>201317</v>
      </c>
      <c r="C23" s="34" t="s">
        <v>49</v>
      </c>
      <c r="D23" s="36" t="s">
        <v>65</v>
      </c>
      <c r="E23" s="57">
        <v>2</v>
      </c>
      <c r="F23" s="37">
        <v>3</v>
      </c>
      <c r="G23" s="57">
        <v>5</v>
      </c>
      <c r="H23" s="57">
        <v>1</v>
      </c>
      <c r="I23" s="37">
        <v>5</v>
      </c>
      <c r="J23" s="57">
        <v>6</v>
      </c>
      <c r="K23" s="57">
        <v>0</v>
      </c>
      <c r="L23" s="57">
        <v>0</v>
      </c>
      <c r="M23" s="57"/>
      <c r="N23" s="57"/>
      <c r="O23" s="57">
        <v>0</v>
      </c>
      <c r="P23" s="57">
        <v>100</v>
      </c>
    </row>
    <row r="24" spans="2:16" ht="15" x14ac:dyDescent="0.25">
      <c r="B24" s="34">
        <v>201318</v>
      </c>
      <c r="C24" s="34" t="s">
        <v>45</v>
      </c>
      <c r="D24" s="36" t="s">
        <v>65</v>
      </c>
      <c r="E24" s="57">
        <v>2</v>
      </c>
      <c r="F24" s="37">
        <v>3</v>
      </c>
      <c r="G24" s="57">
        <v>5</v>
      </c>
      <c r="H24" s="57">
        <v>2.5</v>
      </c>
      <c r="I24" s="37">
        <v>3</v>
      </c>
      <c r="J24" s="57">
        <v>5.5</v>
      </c>
      <c r="K24" s="57">
        <v>0</v>
      </c>
      <c r="L24" s="57">
        <v>0</v>
      </c>
      <c r="M24" s="57"/>
      <c r="N24" s="57"/>
      <c r="O24" s="57">
        <v>0</v>
      </c>
      <c r="P24" s="57">
        <v>100</v>
      </c>
    </row>
    <row r="25" spans="2:16" ht="15" x14ac:dyDescent="0.25">
      <c r="B25" s="34">
        <v>201401</v>
      </c>
      <c r="C25" s="34" t="s">
        <v>42</v>
      </c>
      <c r="D25" s="54" t="s">
        <v>65</v>
      </c>
      <c r="E25" s="52">
        <v>0</v>
      </c>
      <c r="F25" s="51">
        <v>2</v>
      </c>
      <c r="G25" s="51">
        <v>2</v>
      </c>
      <c r="H25" s="51">
        <v>0</v>
      </c>
      <c r="I25" s="51">
        <v>1.5</v>
      </c>
      <c r="J25" s="51">
        <v>1.5</v>
      </c>
      <c r="K25" s="51">
        <v>0</v>
      </c>
      <c r="L25" s="51">
        <v>0</v>
      </c>
      <c r="M25" s="51">
        <v>98</v>
      </c>
      <c r="N25" s="51">
        <v>3</v>
      </c>
      <c r="O25" s="51">
        <v>0</v>
      </c>
      <c r="P25" s="51">
        <v>101</v>
      </c>
    </row>
    <row r="26" spans="2:16" ht="15" x14ac:dyDescent="0.25">
      <c r="B26" s="34">
        <v>201401</v>
      </c>
      <c r="C26" s="34" t="s">
        <v>42</v>
      </c>
      <c r="D26" s="41" t="s">
        <v>66</v>
      </c>
      <c r="E26" s="3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</row>
    <row r="27" spans="2:16" ht="15" x14ac:dyDescent="0.25">
      <c r="B27" s="34">
        <v>201401</v>
      </c>
      <c r="C27" s="34" t="s">
        <v>42</v>
      </c>
      <c r="D27" s="42" t="s">
        <v>62</v>
      </c>
      <c r="E27" s="53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</row>
    <row r="28" spans="2:16" ht="15" x14ac:dyDescent="0.25">
      <c r="B28" s="34">
        <v>201402</v>
      </c>
      <c r="C28" s="34" t="s">
        <v>43</v>
      </c>
      <c r="D28" s="54" t="s">
        <v>65</v>
      </c>
      <c r="E28" s="52">
        <v>4</v>
      </c>
      <c r="F28" s="51">
        <v>8</v>
      </c>
      <c r="G28" s="51">
        <v>12</v>
      </c>
      <c r="H28" s="51">
        <v>4.5</v>
      </c>
      <c r="I28" s="51">
        <v>22.5</v>
      </c>
      <c r="J28" s="51">
        <v>27</v>
      </c>
      <c r="K28" s="51">
        <v>0</v>
      </c>
      <c r="L28" s="51">
        <v>0</v>
      </c>
      <c r="M28" s="51">
        <v>91</v>
      </c>
      <c r="N28" s="51">
        <v>12</v>
      </c>
      <c r="O28" s="51">
        <v>0</v>
      </c>
      <c r="P28" s="51">
        <v>103</v>
      </c>
    </row>
    <row r="29" spans="2:16" ht="15" x14ac:dyDescent="0.25">
      <c r="B29" s="34">
        <v>201402</v>
      </c>
      <c r="C29" s="34" t="s">
        <v>43</v>
      </c>
      <c r="D29" s="41" t="s">
        <v>66</v>
      </c>
      <c r="E29" s="3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</row>
    <row r="30" spans="2:16" ht="15" x14ac:dyDescent="0.25">
      <c r="B30" s="34">
        <v>201402</v>
      </c>
      <c r="C30" s="34" t="s">
        <v>43</v>
      </c>
      <c r="D30" s="42" t="s">
        <v>62</v>
      </c>
      <c r="E30" s="53">
        <v>0</v>
      </c>
      <c r="F30" s="56">
        <v>1</v>
      </c>
      <c r="G30" s="56">
        <v>1</v>
      </c>
      <c r="H30" s="56">
        <v>0</v>
      </c>
      <c r="I30" s="56">
        <v>3</v>
      </c>
      <c r="J30" s="56">
        <v>3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</row>
    <row r="31" spans="2:16" ht="15" x14ac:dyDescent="0.2">
      <c r="B31" s="58">
        <v>201403</v>
      </c>
      <c r="C31" s="58" t="s">
        <v>99</v>
      </c>
      <c r="D31" s="54" t="s">
        <v>65</v>
      </c>
      <c r="E31" s="52">
        <v>3</v>
      </c>
      <c r="F31" s="51">
        <v>4</v>
      </c>
      <c r="G31" s="51">
        <v>7</v>
      </c>
      <c r="H31" s="51">
        <v>1</v>
      </c>
      <c r="I31" s="51">
        <v>4</v>
      </c>
      <c r="J31" s="51">
        <v>5</v>
      </c>
      <c r="K31" s="51">
        <v>0</v>
      </c>
      <c r="L31" s="51">
        <v>0</v>
      </c>
      <c r="M31" s="51">
        <v>101</v>
      </c>
      <c r="N31" s="51">
        <v>7</v>
      </c>
      <c r="O31" s="51">
        <v>0</v>
      </c>
      <c r="P31" s="51">
        <v>108</v>
      </c>
    </row>
    <row r="32" spans="2:16" ht="15" x14ac:dyDescent="0.2">
      <c r="B32" s="58">
        <v>201403</v>
      </c>
      <c r="C32" s="58" t="s">
        <v>99</v>
      </c>
      <c r="D32" s="41" t="s">
        <v>66</v>
      </c>
      <c r="E32" s="3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</row>
    <row r="33" spans="2:16" ht="15" x14ac:dyDescent="0.2">
      <c r="B33" s="58">
        <v>201403</v>
      </c>
      <c r="C33" s="58" t="s">
        <v>99</v>
      </c>
      <c r="D33" s="42" t="s">
        <v>62</v>
      </c>
      <c r="E33" s="53">
        <v>0</v>
      </c>
      <c r="F33" s="56">
        <v>1</v>
      </c>
      <c r="G33" s="56">
        <v>1</v>
      </c>
      <c r="H33" s="56">
        <v>0</v>
      </c>
      <c r="I33" s="56">
        <v>1</v>
      </c>
      <c r="J33" s="56">
        <v>1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</row>
    <row r="34" spans="2:16" ht="15" x14ac:dyDescent="0.2">
      <c r="B34" s="58">
        <v>201404</v>
      </c>
      <c r="C34" s="58" t="s">
        <v>44</v>
      </c>
      <c r="D34" s="54" t="s">
        <v>65</v>
      </c>
      <c r="E34" s="52">
        <v>1</v>
      </c>
      <c r="F34" s="51">
        <v>5</v>
      </c>
      <c r="G34" s="51">
        <v>6</v>
      </c>
      <c r="H34" s="51">
        <v>0.5</v>
      </c>
      <c r="I34" s="51">
        <v>4.5</v>
      </c>
      <c r="J34" s="51">
        <v>5</v>
      </c>
      <c r="K34" s="51">
        <v>0</v>
      </c>
      <c r="L34" s="51">
        <v>0</v>
      </c>
      <c r="M34" s="51">
        <v>116</v>
      </c>
      <c r="N34" s="51">
        <v>6</v>
      </c>
      <c r="O34" s="51">
        <v>0</v>
      </c>
      <c r="P34" s="51">
        <v>122</v>
      </c>
    </row>
    <row r="35" spans="2:16" ht="15" x14ac:dyDescent="0.2">
      <c r="B35" s="58">
        <v>201404</v>
      </c>
      <c r="C35" s="58" t="s">
        <v>44</v>
      </c>
      <c r="D35" s="41" t="s">
        <v>66</v>
      </c>
      <c r="E35" s="3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</row>
    <row r="36" spans="2:16" ht="15" x14ac:dyDescent="0.2">
      <c r="B36" s="58">
        <v>201404</v>
      </c>
      <c r="C36" s="58" t="s">
        <v>44</v>
      </c>
      <c r="D36" s="42" t="s">
        <v>62</v>
      </c>
      <c r="E36" s="53">
        <v>0</v>
      </c>
      <c r="F36" s="56">
        <v>4</v>
      </c>
      <c r="G36" s="56">
        <v>4</v>
      </c>
      <c r="H36" s="56">
        <v>0</v>
      </c>
      <c r="I36" s="56">
        <v>5.5</v>
      </c>
      <c r="J36" s="56">
        <v>5.5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</row>
    <row r="37" spans="2:16" ht="15" x14ac:dyDescent="0.2">
      <c r="B37" s="58">
        <v>201405</v>
      </c>
      <c r="C37" s="58" t="s">
        <v>35</v>
      </c>
      <c r="D37" s="54" t="s">
        <v>65</v>
      </c>
      <c r="E37" s="52">
        <v>2</v>
      </c>
      <c r="F37" s="51">
        <v>16</v>
      </c>
      <c r="G37" s="51">
        <v>18</v>
      </c>
      <c r="H37" s="51">
        <v>3</v>
      </c>
      <c r="I37" s="51">
        <v>18.5</v>
      </c>
      <c r="J37" s="51">
        <v>21.5</v>
      </c>
      <c r="K37" s="51">
        <v>0</v>
      </c>
      <c r="L37" s="51">
        <v>0</v>
      </c>
      <c r="M37" s="51">
        <v>96</v>
      </c>
      <c r="N37" s="51">
        <v>23</v>
      </c>
      <c r="O37" s="51">
        <v>0</v>
      </c>
      <c r="P37" s="51">
        <v>119</v>
      </c>
    </row>
    <row r="38" spans="2:16" ht="15" x14ac:dyDescent="0.2">
      <c r="B38" s="58">
        <v>201405</v>
      </c>
      <c r="C38" s="58" t="s">
        <v>35</v>
      </c>
      <c r="D38" s="41" t="s">
        <v>66</v>
      </c>
      <c r="E38" s="3">
        <v>1</v>
      </c>
      <c r="F38" s="55">
        <v>0</v>
      </c>
      <c r="G38" s="55">
        <v>1</v>
      </c>
      <c r="H38" s="55">
        <v>1</v>
      </c>
      <c r="I38" s="55">
        <v>0</v>
      </c>
      <c r="J38" s="55">
        <v>1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</row>
    <row r="39" spans="2:16" ht="15" x14ac:dyDescent="0.2">
      <c r="B39" s="58">
        <v>201405</v>
      </c>
      <c r="C39" s="58" t="s">
        <v>35</v>
      </c>
      <c r="D39" s="42" t="s">
        <v>62</v>
      </c>
      <c r="E39" s="53">
        <v>0</v>
      </c>
      <c r="F39" s="56">
        <v>9</v>
      </c>
      <c r="G39" s="56">
        <v>9</v>
      </c>
      <c r="H39" s="56">
        <v>0</v>
      </c>
      <c r="I39" s="56">
        <v>12.5</v>
      </c>
      <c r="J39" s="56">
        <v>12.5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</row>
    <row r="40" spans="2:16" ht="15" x14ac:dyDescent="0.2">
      <c r="B40" s="58">
        <v>201406</v>
      </c>
      <c r="C40" s="58" t="s">
        <v>34</v>
      </c>
      <c r="D40" s="54" t="s">
        <v>65</v>
      </c>
      <c r="E40" s="52">
        <f>E5</f>
        <v>4</v>
      </c>
      <c r="F40" s="51">
        <f t="shared" ref="F40:L40" si="7">F5</f>
        <v>9</v>
      </c>
      <c r="G40" s="51">
        <f t="shared" si="7"/>
        <v>13</v>
      </c>
      <c r="H40" s="51">
        <f t="shared" si="7"/>
        <v>3</v>
      </c>
      <c r="I40" s="51">
        <f t="shared" si="7"/>
        <v>8</v>
      </c>
      <c r="J40" s="51">
        <f t="shared" si="7"/>
        <v>11</v>
      </c>
      <c r="K40" s="51">
        <f t="shared" si="7"/>
        <v>0</v>
      </c>
      <c r="L40" s="51">
        <f t="shared" si="7"/>
        <v>0</v>
      </c>
      <c r="M40" s="51">
        <f t="shared" ref="M40:P40" si="8">M5</f>
        <v>105</v>
      </c>
      <c r="N40" s="51">
        <f t="shared" si="8"/>
        <v>12</v>
      </c>
      <c r="O40" s="51">
        <f t="shared" si="8"/>
        <v>0</v>
      </c>
      <c r="P40" s="51">
        <f t="shared" si="8"/>
        <v>117</v>
      </c>
    </row>
    <row r="41" spans="2:16" ht="15" x14ac:dyDescent="0.2">
      <c r="B41" s="58">
        <v>201406</v>
      </c>
      <c r="C41" s="58" t="s">
        <v>34</v>
      </c>
      <c r="D41" s="41" t="s">
        <v>66</v>
      </c>
      <c r="E41" s="3">
        <f t="shared" ref="E41:L42" si="9">E6</f>
        <v>0</v>
      </c>
      <c r="F41" s="55">
        <f t="shared" si="9"/>
        <v>1</v>
      </c>
      <c r="G41" s="55">
        <f t="shared" si="9"/>
        <v>1</v>
      </c>
      <c r="H41" s="55">
        <f t="shared" si="9"/>
        <v>0</v>
      </c>
      <c r="I41" s="55">
        <f t="shared" si="9"/>
        <v>1</v>
      </c>
      <c r="J41" s="55">
        <f t="shared" si="9"/>
        <v>1</v>
      </c>
      <c r="K41" s="55">
        <f t="shared" si="9"/>
        <v>0</v>
      </c>
      <c r="L41" s="55">
        <f t="shared" si="9"/>
        <v>0</v>
      </c>
      <c r="M41" s="55">
        <f t="shared" ref="M41:P41" si="10">M6</f>
        <v>0</v>
      </c>
      <c r="N41" s="55">
        <f t="shared" si="10"/>
        <v>0</v>
      </c>
      <c r="O41" s="55">
        <f t="shared" si="10"/>
        <v>0</v>
      </c>
      <c r="P41" s="55">
        <f t="shared" si="10"/>
        <v>0</v>
      </c>
    </row>
    <row r="42" spans="2:16" ht="15" x14ac:dyDescent="0.2">
      <c r="B42" s="58">
        <v>201406</v>
      </c>
      <c r="C42" s="58" t="s">
        <v>34</v>
      </c>
      <c r="D42" s="42" t="s">
        <v>62</v>
      </c>
      <c r="E42" s="53">
        <f t="shared" si="9"/>
        <v>0</v>
      </c>
      <c r="F42" s="56">
        <f t="shared" si="9"/>
        <v>5</v>
      </c>
      <c r="G42" s="56">
        <f t="shared" si="9"/>
        <v>5</v>
      </c>
      <c r="H42" s="56">
        <f t="shared" si="9"/>
        <v>0</v>
      </c>
      <c r="I42" s="56">
        <f t="shared" si="9"/>
        <v>5</v>
      </c>
      <c r="J42" s="56">
        <f t="shared" si="9"/>
        <v>5</v>
      </c>
      <c r="K42" s="56">
        <f t="shared" si="9"/>
        <v>0</v>
      </c>
      <c r="L42" s="56">
        <f t="shared" si="9"/>
        <v>0</v>
      </c>
      <c r="M42" s="56">
        <f t="shared" ref="M42:P42" si="11">M7</f>
        <v>0</v>
      </c>
      <c r="N42" s="56">
        <f t="shared" si="11"/>
        <v>0</v>
      </c>
      <c r="O42" s="56">
        <f t="shared" si="11"/>
        <v>0</v>
      </c>
      <c r="P42" s="56">
        <f t="shared" si="11"/>
        <v>0</v>
      </c>
    </row>
  </sheetData>
  <mergeCells count="12">
    <mergeCell ref="D2:P2"/>
    <mergeCell ref="D10:P10"/>
    <mergeCell ref="E11:G11"/>
    <mergeCell ref="H11:J11"/>
    <mergeCell ref="E3:G3"/>
    <mergeCell ref="K11:L11"/>
    <mergeCell ref="K3:L3"/>
    <mergeCell ref="B10:C10"/>
    <mergeCell ref="B11:C11"/>
    <mergeCell ref="H3:J3"/>
    <mergeCell ref="M3:P3"/>
    <mergeCell ref="M11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3" workbookViewId="0">
      <selection activeCell="A2" sqref="A2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6" width="13.140625" bestFit="1" customWidth="1"/>
  </cols>
  <sheetData>
    <row r="1" spans="1:5" x14ac:dyDescent="0.2">
      <c r="A1" s="16" t="s">
        <v>79</v>
      </c>
      <c r="B1" s="16" t="s">
        <v>68</v>
      </c>
    </row>
    <row r="2" spans="1:5" x14ac:dyDescent="0.2">
      <c r="A2" s="16" t="s">
        <v>67</v>
      </c>
      <c r="B2" t="s">
        <v>66</v>
      </c>
      <c r="C2" t="s">
        <v>65</v>
      </c>
      <c r="D2" t="s">
        <v>62</v>
      </c>
      <c r="E2" t="s">
        <v>27</v>
      </c>
    </row>
    <row r="3" spans="1:5" x14ac:dyDescent="0.2">
      <c r="A3" s="19">
        <v>201307</v>
      </c>
      <c r="B3" s="17"/>
      <c r="C3" s="17">
        <v>6</v>
      </c>
      <c r="D3" s="17"/>
      <c r="E3" s="17">
        <v>6</v>
      </c>
    </row>
    <row r="4" spans="1:5" x14ac:dyDescent="0.2">
      <c r="A4" s="19">
        <v>201308</v>
      </c>
      <c r="B4" s="17"/>
      <c r="C4" s="17">
        <v>4</v>
      </c>
      <c r="D4" s="17"/>
      <c r="E4" s="17">
        <v>4</v>
      </c>
    </row>
    <row r="5" spans="1:5" x14ac:dyDescent="0.2">
      <c r="A5" s="19">
        <v>201309</v>
      </c>
      <c r="B5" s="17"/>
      <c r="C5" s="17">
        <v>2</v>
      </c>
      <c r="D5" s="17"/>
      <c r="E5" s="17">
        <v>2</v>
      </c>
    </row>
    <row r="6" spans="1:5" x14ac:dyDescent="0.2">
      <c r="A6" s="19">
        <v>201310</v>
      </c>
      <c r="B6" s="17"/>
      <c r="C6" s="17">
        <v>6</v>
      </c>
      <c r="D6" s="17"/>
      <c r="E6" s="17">
        <v>6</v>
      </c>
    </row>
    <row r="7" spans="1:5" x14ac:dyDescent="0.2">
      <c r="A7" s="19">
        <v>201311</v>
      </c>
      <c r="B7" s="17"/>
      <c r="C7" s="17">
        <v>1</v>
      </c>
      <c r="D7" s="17"/>
      <c r="E7" s="17">
        <v>1</v>
      </c>
    </row>
    <row r="8" spans="1:5" x14ac:dyDescent="0.2">
      <c r="A8" s="19">
        <v>201312</v>
      </c>
      <c r="B8" s="17"/>
      <c r="C8" s="17">
        <v>1</v>
      </c>
      <c r="D8" s="17"/>
      <c r="E8" s="17">
        <v>1</v>
      </c>
    </row>
    <row r="9" spans="1:5" x14ac:dyDescent="0.2">
      <c r="A9" s="19">
        <v>201313</v>
      </c>
      <c r="B9" s="17"/>
      <c r="C9" s="17">
        <v>2</v>
      </c>
      <c r="D9" s="17"/>
      <c r="E9" s="17">
        <v>2</v>
      </c>
    </row>
    <row r="10" spans="1:5" x14ac:dyDescent="0.2">
      <c r="A10" s="19">
        <v>201314</v>
      </c>
      <c r="B10" s="17"/>
      <c r="C10" s="17">
        <v>5</v>
      </c>
      <c r="D10" s="17"/>
      <c r="E10" s="17">
        <v>5</v>
      </c>
    </row>
    <row r="11" spans="1:5" x14ac:dyDescent="0.2">
      <c r="A11" s="19">
        <v>201315</v>
      </c>
      <c r="B11" s="17"/>
      <c r="C11" s="17">
        <v>6</v>
      </c>
      <c r="D11" s="17"/>
      <c r="E11" s="17">
        <v>6</v>
      </c>
    </row>
    <row r="12" spans="1:5" x14ac:dyDescent="0.2">
      <c r="A12" s="19">
        <v>201316</v>
      </c>
      <c r="B12" s="17"/>
      <c r="C12" s="17">
        <v>9</v>
      </c>
      <c r="D12" s="17"/>
      <c r="E12" s="17">
        <v>9</v>
      </c>
    </row>
    <row r="13" spans="1:5" x14ac:dyDescent="0.2">
      <c r="A13" s="19">
        <v>201317</v>
      </c>
      <c r="B13" s="17"/>
      <c r="C13" s="17">
        <v>5</v>
      </c>
      <c r="D13" s="17"/>
      <c r="E13" s="17">
        <v>5</v>
      </c>
    </row>
    <row r="14" spans="1:5" x14ac:dyDescent="0.2">
      <c r="A14" s="19">
        <v>201318</v>
      </c>
      <c r="B14" s="17"/>
      <c r="C14" s="17">
        <v>5</v>
      </c>
      <c r="D14" s="17"/>
      <c r="E14" s="17">
        <v>5</v>
      </c>
    </row>
    <row r="15" spans="1:5" x14ac:dyDescent="0.2">
      <c r="A15" s="19">
        <v>201401</v>
      </c>
      <c r="B15" s="17">
        <v>0</v>
      </c>
      <c r="C15" s="17">
        <v>2</v>
      </c>
      <c r="D15" s="17">
        <v>0</v>
      </c>
      <c r="E15" s="17">
        <v>2</v>
      </c>
    </row>
    <row r="16" spans="1:5" x14ac:dyDescent="0.2">
      <c r="A16" s="19">
        <v>201402</v>
      </c>
      <c r="B16" s="17">
        <v>0</v>
      </c>
      <c r="C16" s="17">
        <v>12</v>
      </c>
      <c r="D16" s="17">
        <v>1</v>
      </c>
      <c r="E16" s="17">
        <v>13</v>
      </c>
    </row>
    <row r="17" spans="1:5" x14ac:dyDescent="0.2">
      <c r="A17" s="19">
        <v>201403</v>
      </c>
      <c r="B17" s="17">
        <v>0</v>
      </c>
      <c r="C17" s="17">
        <v>7</v>
      </c>
      <c r="D17" s="17">
        <v>1</v>
      </c>
      <c r="E17" s="17">
        <v>8</v>
      </c>
    </row>
    <row r="18" spans="1:5" x14ac:dyDescent="0.2">
      <c r="A18" s="19">
        <v>201404</v>
      </c>
      <c r="B18" s="17">
        <v>0</v>
      </c>
      <c r="C18" s="17">
        <v>6</v>
      </c>
      <c r="D18" s="17">
        <v>4</v>
      </c>
      <c r="E18" s="17">
        <v>10</v>
      </c>
    </row>
    <row r="19" spans="1:5" x14ac:dyDescent="0.2">
      <c r="A19" s="19">
        <v>201405</v>
      </c>
      <c r="B19" s="17">
        <v>1</v>
      </c>
      <c r="C19" s="17">
        <v>18</v>
      </c>
      <c r="D19" s="17">
        <v>9</v>
      </c>
      <c r="E19" s="17">
        <v>28</v>
      </c>
    </row>
    <row r="20" spans="1:5" x14ac:dyDescent="0.2">
      <c r="A20" s="19">
        <v>201406</v>
      </c>
      <c r="B20" s="17">
        <v>1</v>
      </c>
      <c r="C20" s="17">
        <v>13</v>
      </c>
      <c r="D20" s="17">
        <v>5</v>
      </c>
      <c r="E20" s="17">
        <v>19</v>
      </c>
    </row>
    <row r="21" spans="1:5" x14ac:dyDescent="0.2">
      <c r="A21" s="19" t="s">
        <v>27</v>
      </c>
      <c r="B21" s="17">
        <v>2</v>
      </c>
      <c r="C21" s="17">
        <v>110</v>
      </c>
      <c r="D21" s="17">
        <v>20</v>
      </c>
      <c r="E21" s="17">
        <v>132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6" t="s">
        <v>10</v>
      </c>
      <c r="B1" t="s">
        <v>78</v>
      </c>
    </row>
    <row r="3" spans="1:4" x14ac:dyDescent="0.2">
      <c r="A3" s="16" t="s">
        <v>67</v>
      </c>
      <c r="B3" t="s">
        <v>75</v>
      </c>
      <c r="C3" t="s">
        <v>26</v>
      </c>
      <c r="D3" t="s">
        <v>84</v>
      </c>
    </row>
    <row r="4" spans="1:4" x14ac:dyDescent="0.2">
      <c r="A4" s="19" t="s">
        <v>42</v>
      </c>
      <c r="B4" s="17">
        <v>2</v>
      </c>
      <c r="C4" s="17">
        <v>1.5</v>
      </c>
      <c r="D4" s="17">
        <v>0</v>
      </c>
    </row>
    <row r="5" spans="1:4" x14ac:dyDescent="0.2">
      <c r="A5" s="19" t="s">
        <v>43</v>
      </c>
      <c r="B5" s="17">
        <v>13</v>
      </c>
      <c r="C5" s="17">
        <v>30</v>
      </c>
      <c r="D5" s="17">
        <v>0</v>
      </c>
    </row>
    <row r="6" spans="1:4" x14ac:dyDescent="0.2">
      <c r="A6" s="19" t="s">
        <v>99</v>
      </c>
      <c r="B6" s="17">
        <v>8</v>
      </c>
      <c r="C6" s="17">
        <v>6</v>
      </c>
      <c r="D6" s="17">
        <v>0</v>
      </c>
    </row>
    <row r="7" spans="1:4" x14ac:dyDescent="0.2">
      <c r="A7" s="19" t="s">
        <v>44</v>
      </c>
      <c r="B7" s="17">
        <v>10</v>
      </c>
      <c r="C7" s="17">
        <v>10.5</v>
      </c>
      <c r="D7" s="17">
        <v>0</v>
      </c>
    </row>
    <row r="8" spans="1:4" x14ac:dyDescent="0.2">
      <c r="A8" s="19" t="s">
        <v>35</v>
      </c>
      <c r="B8" s="17">
        <v>28</v>
      </c>
      <c r="C8" s="17">
        <v>35</v>
      </c>
      <c r="D8" s="17">
        <v>0</v>
      </c>
    </row>
    <row r="9" spans="1:4" x14ac:dyDescent="0.2">
      <c r="A9" s="19" t="s">
        <v>34</v>
      </c>
      <c r="B9" s="17">
        <v>19</v>
      </c>
      <c r="C9" s="17">
        <v>17</v>
      </c>
      <c r="D9" s="17">
        <v>0</v>
      </c>
    </row>
    <row r="10" spans="1:4" x14ac:dyDescent="0.2">
      <c r="A10" s="19" t="s">
        <v>27</v>
      </c>
      <c r="B10" s="17">
        <v>80</v>
      </c>
      <c r="C10" s="17">
        <v>100</v>
      </c>
      <c r="D10" s="17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7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6" t="s">
        <v>10</v>
      </c>
      <c r="B1" t="s">
        <v>78</v>
      </c>
    </row>
    <row r="3" spans="1:3" x14ac:dyDescent="0.2">
      <c r="A3" s="16" t="s">
        <v>67</v>
      </c>
      <c r="B3" t="s">
        <v>80</v>
      </c>
      <c r="C3" t="s">
        <v>81</v>
      </c>
    </row>
    <row r="4" spans="1:3" x14ac:dyDescent="0.2">
      <c r="A4" s="19" t="s">
        <v>42</v>
      </c>
      <c r="B4" s="17">
        <v>0</v>
      </c>
      <c r="C4" s="17">
        <v>2</v>
      </c>
    </row>
    <row r="5" spans="1:3" x14ac:dyDescent="0.2">
      <c r="A5" s="19" t="s">
        <v>43</v>
      </c>
      <c r="B5" s="17">
        <v>4</v>
      </c>
      <c r="C5" s="17">
        <v>9</v>
      </c>
    </row>
    <row r="6" spans="1:3" x14ac:dyDescent="0.2">
      <c r="A6" s="19" t="s">
        <v>99</v>
      </c>
      <c r="B6" s="17">
        <v>3</v>
      </c>
      <c r="C6" s="17">
        <v>5</v>
      </c>
    </row>
    <row r="7" spans="1:3" x14ac:dyDescent="0.2">
      <c r="A7" s="19" t="s">
        <v>44</v>
      </c>
      <c r="B7" s="17">
        <v>1</v>
      </c>
      <c r="C7" s="17">
        <v>9</v>
      </c>
    </row>
    <row r="8" spans="1:3" x14ac:dyDescent="0.2">
      <c r="A8" s="19" t="s">
        <v>35</v>
      </c>
      <c r="B8" s="17">
        <v>3</v>
      </c>
      <c r="C8" s="17">
        <v>25</v>
      </c>
    </row>
    <row r="9" spans="1:3" x14ac:dyDescent="0.2">
      <c r="A9" s="19" t="s">
        <v>34</v>
      </c>
      <c r="B9" s="17">
        <v>4</v>
      </c>
      <c r="C9" s="17">
        <v>15</v>
      </c>
    </row>
    <row r="10" spans="1:3" x14ac:dyDescent="0.2">
      <c r="A10" s="19" t="s">
        <v>27</v>
      </c>
      <c r="B10" s="17">
        <v>15</v>
      </c>
      <c r="C10" s="17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3" workbookViewId="0">
      <selection activeCell="B10" sqref="B10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6" t="s">
        <v>10</v>
      </c>
      <c r="B1" t="s">
        <v>65</v>
      </c>
    </row>
    <row r="3" spans="1:4" x14ac:dyDescent="0.2">
      <c r="A3" s="16" t="s">
        <v>67</v>
      </c>
      <c r="B3" t="s">
        <v>87</v>
      </c>
      <c r="C3" t="s">
        <v>88</v>
      </c>
      <c r="D3" t="s">
        <v>84</v>
      </c>
    </row>
    <row r="4" spans="1:4" x14ac:dyDescent="0.2">
      <c r="A4" s="19">
        <v>201307</v>
      </c>
      <c r="B4" s="17"/>
      <c r="C4" s="17"/>
      <c r="D4" s="17">
        <v>0</v>
      </c>
    </row>
    <row r="5" spans="1:4" x14ac:dyDescent="0.2">
      <c r="A5" s="19">
        <v>201308</v>
      </c>
      <c r="B5" s="17"/>
      <c r="C5" s="17"/>
      <c r="D5" s="17">
        <v>0</v>
      </c>
    </row>
    <row r="6" spans="1:4" x14ac:dyDescent="0.2">
      <c r="A6" s="19">
        <v>201309</v>
      </c>
      <c r="B6" s="17"/>
      <c r="C6" s="17"/>
      <c r="D6" s="17">
        <v>0</v>
      </c>
    </row>
    <row r="7" spans="1:4" x14ac:dyDescent="0.2">
      <c r="A7" s="19">
        <v>201310</v>
      </c>
      <c r="B7" s="17"/>
      <c r="C7" s="17"/>
      <c r="D7" s="17">
        <v>0</v>
      </c>
    </row>
    <row r="8" spans="1:4" x14ac:dyDescent="0.2">
      <c r="A8" s="19">
        <v>201311</v>
      </c>
      <c r="B8" s="17"/>
      <c r="C8" s="17"/>
      <c r="D8" s="17">
        <v>0</v>
      </c>
    </row>
    <row r="9" spans="1:4" x14ac:dyDescent="0.2">
      <c r="A9" s="19">
        <v>201312</v>
      </c>
      <c r="B9" s="17"/>
      <c r="C9" s="17"/>
      <c r="D9" s="17">
        <v>0</v>
      </c>
    </row>
    <row r="10" spans="1:4" x14ac:dyDescent="0.2">
      <c r="A10" s="19">
        <v>201313</v>
      </c>
      <c r="B10" s="17"/>
      <c r="C10" s="17"/>
      <c r="D10" s="17">
        <v>0</v>
      </c>
    </row>
    <row r="11" spans="1:4" x14ac:dyDescent="0.2">
      <c r="A11" s="19">
        <v>201314</v>
      </c>
      <c r="B11" s="17"/>
      <c r="C11" s="17"/>
      <c r="D11" s="17">
        <v>0</v>
      </c>
    </row>
    <row r="12" spans="1:4" x14ac:dyDescent="0.2">
      <c r="A12" s="19">
        <v>201315</v>
      </c>
      <c r="B12" s="17"/>
      <c r="C12" s="17"/>
      <c r="D12" s="17">
        <v>0</v>
      </c>
    </row>
    <row r="13" spans="1:4" x14ac:dyDescent="0.2">
      <c r="A13" s="19">
        <v>201316</v>
      </c>
      <c r="B13" s="17"/>
      <c r="C13" s="17"/>
      <c r="D13" s="17">
        <v>0</v>
      </c>
    </row>
    <row r="14" spans="1:4" x14ac:dyDescent="0.2">
      <c r="A14" s="19">
        <v>201317</v>
      </c>
      <c r="B14" s="17"/>
      <c r="C14" s="17"/>
      <c r="D14" s="17">
        <v>0</v>
      </c>
    </row>
    <row r="15" spans="1:4" x14ac:dyDescent="0.2">
      <c r="A15" s="19">
        <v>201318</v>
      </c>
      <c r="B15" s="17"/>
      <c r="C15" s="17"/>
      <c r="D15" s="17">
        <v>0</v>
      </c>
    </row>
    <row r="16" spans="1:4" x14ac:dyDescent="0.2">
      <c r="A16" s="19">
        <v>201401</v>
      </c>
      <c r="B16" s="17">
        <v>98</v>
      </c>
      <c r="C16" s="17">
        <v>3</v>
      </c>
      <c r="D16" s="17">
        <v>0</v>
      </c>
    </row>
    <row r="17" spans="1:4" x14ac:dyDescent="0.2">
      <c r="A17" s="19">
        <v>201402</v>
      </c>
      <c r="B17" s="17">
        <v>91</v>
      </c>
      <c r="C17" s="17">
        <v>12</v>
      </c>
      <c r="D17" s="17">
        <v>0</v>
      </c>
    </row>
    <row r="18" spans="1:4" x14ac:dyDescent="0.2">
      <c r="A18" s="19">
        <v>201403</v>
      </c>
      <c r="B18" s="17">
        <v>101</v>
      </c>
      <c r="C18" s="17">
        <v>7</v>
      </c>
      <c r="D18" s="17">
        <v>0</v>
      </c>
    </row>
    <row r="19" spans="1:4" x14ac:dyDescent="0.2">
      <c r="A19" s="19">
        <v>201404</v>
      </c>
      <c r="B19" s="17">
        <v>116</v>
      </c>
      <c r="C19" s="17">
        <v>6</v>
      </c>
      <c r="D19" s="17">
        <v>0</v>
      </c>
    </row>
    <row r="20" spans="1:4" x14ac:dyDescent="0.2">
      <c r="A20" s="19">
        <v>201405</v>
      </c>
      <c r="B20" s="17">
        <v>96</v>
      </c>
      <c r="C20" s="17">
        <v>23</v>
      </c>
      <c r="D20" s="17">
        <v>0</v>
      </c>
    </row>
    <row r="21" spans="1:4" x14ac:dyDescent="0.2">
      <c r="A21" s="19">
        <v>201406</v>
      </c>
      <c r="B21" s="17">
        <v>105</v>
      </c>
      <c r="C21" s="17">
        <v>12</v>
      </c>
      <c r="D21" s="17">
        <v>0</v>
      </c>
    </row>
    <row r="22" spans="1:4" x14ac:dyDescent="0.2">
      <c r="A22" s="19" t="s">
        <v>27</v>
      </c>
      <c r="B22" s="17">
        <v>607</v>
      </c>
      <c r="C22" s="17">
        <v>63</v>
      </c>
      <c r="D22" s="17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6" t="s">
        <v>10</v>
      </c>
      <c r="B1" t="s">
        <v>65</v>
      </c>
    </row>
    <row r="3" spans="1:3" x14ac:dyDescent="0.2">
      <c r="A3" s="16" t="s">
        <v>67</v>
      </c>
      <c r="B3" t="s">
        <v>75</v>
      </c>
      <c r="C3" t="s">
        <v>26</v>
      </c>
    </row>
    <row r="4" spans="1:3" x14ac:dyDescent="0.2">
      <c r="A4" s="19" t="s">
        <v>42</v>
      </c>
      <c r="B4" s="17">
        <v>2</v>
      </c>
      <c r="C4" s="17">
        <v>1.5</v>
      </c>
    </row>
    <row r="5" spans="1:3" x14ac:dyDescent="0.2">
      <c r="A5" s="19" t="s">
        <v>43</v>
      </c>
      <c r="B5" s="17">
        <v>12</v>
      </c>
      <c r="C5" s="17">
        <v>27</v>
      </c>
    </row>
    <row r="6" spans="1:3" x14ac:dyDescent="0.2">
      <c r="A6" s="19" t="s">
        <v>99</v>
      </c>
      <c r="B6" s="17">
        <v>7</v>
      </c>
      <c r="C6" s="17">
        <v>5</v>
      </c>
    </row>
    <row r="7" spans="1:3" x14ac:dyDescent="0.2">
      <c r="A7" s="19" t="s">
        <v>44</v>
      </c>
      <c r="B7" s="17">
        <v>6</v>
      </c>
      <c r="C7" s="17">
        <v>5</v>
      </c>
    </row>
    <row r="8" spans="1:3" x14ac:dyDescent="0.2">
      <c r="A8" s="19" t="s">
        <v>35</v>
      </c>
      <c r="B8" s="17">
        <v>18</v>
      </c>
      <c r="C8" s="17">
        <v>21.5</v>
      </c>
    </row>
    <row r="9" spans="1:3" x14ac:dyDescent="0.2">
      <c r="A9" s="19" t="s">
        <v>34</v>
      </c>
      <c r="B9" s="17">
        <v>13</v>
      </c>
      <c r="C9" s="17">
        <v>11</v>
      </c>
    </row>
    <row r="10" spans="1:3" x14ac:dyDescent="0.2">
      <c r="A10" s="19" t="s">
        <v>27</v>
      </c>
      <c r="B10" s="17">
        <v>58</v>
      </c>
      <c r="C10" s="17">
        <v>71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20.5703125" bestFit="1" customWidth="1"/>
    <col min="3" max="3" width="14.42578125" bestFit="1" customWidth="1"/>
  </cols>
  <sheetData>
    <row r="1" spans="1:3" x14ac:dyDescent="0.2">
      <c r="A1" s="16" t="s">
        <v>10</v>
      </c>
      <c r="B1" t="s">
        <v>65</v>
      </c>
    </row>
    <row r="3" spans="1:3" x14ac:dyDescent="0.2">
      <c r="A3" s="16" t="s">
        <v>67</v>
      </c>
      <c r="B3" t="s">
        <v>85</v>
      </c>
      <c r="C3" t="s">
        <v>86</v>
      </c>
    </row>
    <row r="4" spans="1:3" x14ac:dyDescent="0.2">
      <c r="A4" s="19" t="s">
        <v>42</v>
      </c>
      <c r="B4" s="17">
        <v>0</v>
      </c>
      <c r="C4" s="17">
        <v>2</v>
      </c>
    </row>
    <row r="5" spans="1:3" x14ac:dyDescent="0.2">
      <c r="A5" s="19" t="s">
        <v>43</v>
      </c>
      <c r="B5" s="17">
        <v>4</v>
      </c>
      <c r="C5" s="17">
        <v>8</v>
      </c>
    </row>
    <row r="6" spans="1:3" x14ac:dyDescent="0.2">
      <c r="A6" s="19" t="s">
        <v>99</v>
      </c>
      <c r="B6" s="17">
        <v>3</v>
      </c>
      <c r="C6" s="17">
        <v>4</v>
      </c>
    </row>
    <row r="7" spans="1:3" x14ac:dyDescent="0.2">
      <c r="A7" s="19" t="s">
        <v>44</v>
      </c>
      <c r="B7" s="17">
        <v>1</v>
      </c>
      <c r="C7" s="17">
        <v>5</v>
      </c>
    </row>
    <row r="8" spans="1:3" x14ac:dyDescent="0.2">
      <c r="A8" s="19" t="s">
        <v>35</v>
      </c>
      <c r="B8" s="17">
        <v>2</v>
      </c>
      <c r="C8" s="17">
        <v>16</v>
      </c>
    </row>
    <row r="9" spans="1:3" x14ac:dyDescent="0.2">
      <c r="A9" s="19" t="s">
        <v>34</v>
      </c>
      <c r="B9" s="17">
        <v>4</v>
      </c>
      <c r="C9" s="17">
        <v>9</v>
      </c>
    </row>
    <row r="10" spans="1:3" x14ac:dyDescent="0.2">
      <c r="A10" s="19" t="s">
        <v>27</v>
      </c>
      <c r="B10" s="17">
        <v>14</v>
      </c>
      <c r="C10" s="17">
        <v>44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2014-06-19T20:08:40Z</dcterms:modified>
</cp:coreProperties>
</file>