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20" windowWidth="15315" windowHeight="2745" tabRatio="659" activeTab="1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1" r:id="rId7"/>
    <sheet name="F2" sheetId="52" r:id="rId8"/>
    <sheet name="F3" sheetId="53" r:id="rId9"/>
    <sheet name="A1" sheetId="31" r:id="rId10"/>
    <sheet name="A2" sheetId="55" r:id="rId11"/>
    <sheet name="A3" sheetId="56" r:id="rId12"/>
    <sheet name="A4" sheetId="41" r:id="rId13"/>
  </sheets>
  <definedNames>
    <definedName name="_xlnm._FilterDatabase" localSheetId="0" hidden="1">INC!$A$1:$R$38</definedName>
    <definedName name="_xlnm.Print_Area" localSheetId="0">INC!#REF!</definedName>
  </definedNames>
  <calcPr calcId="145621"/>
  <pivotCaches>
    <pivotCache cacheId="294" r:id="rId14"/>
    <pivotCache cacheId="298" r:id="rId15"/>
    <pivotCache cacheId="302" r:id="rId16"/>
    <pivotCache cacheId="306" r:id="rId17"/>
    <pivotCache cacheId="311" r:id="rId18"/>
    <pivotCache cacheId="314" r:id="rId19"/>
    <pivotCache cacheId="318" r:id="rId20"/>
  </pivotCaches>
</workbook>
</file>

<file path=xl/calcChain.xml><?xml version="1.0" encoding="utf-8"?>
<calcChain xmlns="http://schemas.openxmlformats.org/spreadsheetml/2006/main">
  <c r="F67" i="16" l="1"/>
  <c r="G67" i="16"/>
  <c r="H67" i="16"/>
  <c r="I67" i="16"/>
  <c r="J67" i="16"/>
  <c r="K67" i="16"/>
  <c r="L67" i="16"/>
  <c r="M67" i="16"/>
  <c r="N67" i="16"/>
  <c r="O67" i="16"/>
  <c r="E67" i="16"/>
  <c r="F66" i="16"/>
  <c r="G66" i="16"/>
  <c r="H66" i="16"/>
  <c r="I66" i="16"/>
  <c r="J66" i="16"/>
  <c r="K66" i="16"/>
  <c r="L66" i="16"/>
  <c r="M66" i="16"/>
  <c r="N66" i="16"/>
  <c r="O66" i="16"/>
  <c r="E66" i="16"/>
  <c r="F65" i="16"/>
  <c r="G65" i="16"/>
  <c r="H65" i="16"/>
  <c r="I65" i="16"/>
  <c r="J65" i="16"/>
  <c r="K65" i="16"/>
  <c r="L65" i="16"/>
  <c r="M65" i="16"/>
  <c r="N65" i="16"/>
  <c r="O65" i="16"/>
  <c r="E65" i="16"/>
  <c r="F64" i="16"/>
  <c r="G64" i="16"/>
  <c r="H64" i="16"/>
  <c r="I64" i="16"/>
  <c r="J64" i="16"/>
  <c r="K64" i="16"/>
  <c r="L64" i="16"/>
  <c r="M64" i="16"/>
  <c r="N64" i="16"/>
  <c r="O64" i="16"/>
  <c r="E64" i="16"/>
  <c r="F63" i="16"/>
  <c r="G63" i="16"/>
  <c r="H63" i="16"/>
  <c r="I63" i="16"/>
  <c r="J63" i="16"/>
  <c r="K63" i="16"/>
  <c r="L63" i="16"/>
  <c r="M63" i="16"/>
  <c r="N63" i="16"/>
  <c r="O63" i="16"/>
  <c r="E63" i="16"/>
  <c r="F62" i="16" l="1"/>
  <c r="G62" i="16"/>
  <c r="H62" i="16"/>
  <c r="I62" i="16"/>
  <c r="J62" i="16"/>
  <c r="K62" i="16"/>
  <c r="L62" i="16"/>
  <c r="M62" i="16"/>
  <c r="N62" i="16"/>
  <c r="O62" i="16"/>
  <c r="E62" i="16"/>
  <c r="L38" i="15"/>
  <c r="L37" i="15" l="1"/>
  <c r="L36" i="15"/>
  <c r="N69" i="16" l="1"/>
  <c r="N70" i="16"/>
  <c r="N71" i="16"/>
  <c r="N72" i="16"/>
  <c r="N75" i="16"/>
  <c r="N76" i="16"/>
  <c r="N77" i="16"/>
  <c r="L77" i="16"/>
  <c r="M77" i="16"/>
  <c r="L76" i="16"/>
  <c r="M76" i="16"/>
  <c r="L75" i="16"/>
  <c r="M75" i="16"/>
  <c r="L72" i="16"/>
  <c r="M72" i="16"/>
  <c r="L71" i="16"/>
  <c r="M71" i="16"/>
  <c r="L70" i="16"/>
  <c r="M70" i="16"/>
  <c r="L69" i="16"/>
  <c r="M69" i="16"/>
  <c r="L35" i="15"/>
  <c r="N74" i="16" l="1"/>
  <c r="L74" i="16"/>
  <c r="M74" i="16"/>
  <c r="L44" i="32"/>
  <c r="K44" i="32"/>
  <c r="O43" i="32"/>
  <c r="O44" i="32"/>
  <c r="L43" i="32"/>
  <c r="K43" i="32"/>
  <c r="M44" i="32" l="1"/>
  <c r="M43" i="32"/>
  <c r="N43" i="32"/>
  <c r="P43" i="32"/>
  <c r="N44" i="32"/>
  <c r="P44" i="32"/>
  <c r="H6" i="32"/>
  <c r="H43" i="32" s="1"/>
  <c r="H7" i="32"/>
  <c r="H44" i="32" s="1"/>
  <c r="H5" i="32"/>
  <c r="H42" i="32" s="1"/>
  <c r="E6" i="32"/>
  <c r="E43" i="32" s="1"/>
  <c r="E7" i="32"/>
  <c r="E44" i="32" s="1"/>
  <c r="E5" i="32"/>
  <c r="E42" i="32" s="1"/>
  <c r="G6" i="32"/>
  <c r="G43" i="32" s="1"/>
  <c r="G7" i="32"/>
  <c r="G44" i="32" s="1"/>
  <c r="J6" i="32"/>
  <c r="J7" i="32"/>
  <c r="J44" i="32" s="1"/>
  <c r="J5" i="32"/>
  <c r="J42" i="32" s="1"/>
  <c r="G5" i="32"/>
  <c r="G42" i="32" s="1"/>
  <c r="E69" i="16"/>
  <c r="E76" i="16"/>
  <c r="F76" i="16"/>
  <c r="G76" i="16"/>
  <c r="I76" i="16"/>
  <c r="H76" i="16"/>
  <c r="O76" i="16"/>
  <c r="J76" i="16"/>
  <c r="K76" i="16"/>
  <c r="E77" i="16"/>
  <c r="F77" i="16"/>
  <c r="G77" i="16"/>
  <c r="I77" i="16"/>
  <c r="H77" i="16"/>
  <c r="O77" i="16"/>
  <c r="J77" i="16"/>
  <c r="K77" i="16"/>
  <c r="F75" i="16"/>
  <c r="G75" i="16"/>
  <c r="I75" i="16"/>
  <c r="H75" i="16"/>
  <c r="O75" i="16"/>
  <c r="J75" i="16"/>
  <c r="K75" i="16"/>
  <c r="E75" i="16"/>
  <c r="E71" i="16"/>
  <c r="F71" i="16"/>
  <c r="G71" i="16"/>
  <c r="I71" i="16"/>
  <c r="H71" i="16"/>
  <c r="O71" i="16"/>
  <c r="J71" i="16"/>
  <c r="K71" i="16"/>
  <c r="E72" i="16"/>
  <c r="F72" i="16"/>
  <c r="G72" i="16"/>
  <c r="I72" i="16"/>
  <c r="H72" i="16"/>
  <c r="O72" i="16"/>
  <c r="J72" i="16"/>
  <c r="K72" i="16"/>
  <c r="F70" i="16"/>
  <c r="G70" i="16"/>
  <c r="I70" i="16"/>
  <c r="H70" i="16"/>
  <c r="O70" i="16"/>
  <c r="J70" i="16"/>
  <c r="K70" i="16"/>
  <c r="E70" i="16"/>
  <c r="F69" i="16"/>
  <c r="G69" i="16"/>
  <c r="I69" i="16"/>
  <c r="H69" i="16"/>
  <c r="O69" i="16"/>
  <c r="J69" i="16"/>
  <c r="K69" i="16"/>
  <c r="I74" i="16" l="1"/>
  <c r="O74" i="16"/>
  <c r="K74" i="16"/>
  <c r="F74" i="16"/>
  <c r="H74" i="16"/>
  <c r="G74" i="16"/>
  <c r="I6" i="32"/>
  <c r="I43" i="32" s="1"/>
  <c r="J43" i="32"/>
  <c r="F5" i="32"/>
  <c r="F42" i="32" s="1"/>
  <c r="I7" i="32"/>
  <c r="I44" i="32" s="1"/>
  <c r="F7" i="32"/>
  <c r="F44" i="32" s="1"/>
  <c r="F6" i="32"/>
  <c r="F43" i="32" s="1"/>
  <c r="I5" i="32"/>
  <c r="I42" i="32" s="1"/>
  <c r="G8" i="32"/>
  <c r="J8" i="32"/>
  <c r="H8" i="32"/>
  <c r="E8" i="32"/>
  <c r="J74" i="16"/>
  <c r="E74" i="16"/>
  <c r="P76" i="16"/>
  <c r="P72" i="16"/>
  <c r="P71" i="16"/>
  <c r="P77" i="16"/>
  <c r="P70" i="16"/>
  <c r="P75" i="16"/>
  <c r="F8" i="32" l="1"/>
  <c r="I8" i="32"/>
  <c r="P74" i="16"/>
  <c r="P64" i="16"/>
  <c r="M5" i="32" s="1"/>
  <c r="P65" i="16"/>
  <c r="N5" i="32" s="1"/>
  <c r="P66" i="16"/>
  <c r="K5" i="32" s="1"/>
  <c r="P67" i="16"/>
  <c r="L5" i="32" s="1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8" i="32" l="1"/>
  <c r="O5" i="32"/>
  <c r="L42" i="32"/>
  <c r="N42" i="32"/>
  <c r="N8" i="32"/>
  <c r="M42" i="32"/>
  <c r="M8" i="32"/>
  <c r="K8" i="32"/>
  <c r="K42" i="32"/>
  <c r="L2" i="15"/>
  <c r="O42" i="32" l="1"/>
  <c r="O8" i="32"/>
  <c r="P5" i="32"/>
  <c r="P69" i="16"/>
  <c r="P63" i="16"/>
  <c r="P42" i="32" l="1"/>
  <c r="P8" i="32"/>
</calcChain>
</file>

<file path=xl/sharedStrings.xml><?xml version="1.0" encoding="utf-8"?>
<sst xmlns="http://schemas.openxmlformats.org/spreadsheetml/2006/main" count="922" uniqueCount="227">
  <si>
    <t>Fecha</t>
  </si>
  <si>
    <t>Solución</t>
  </si>
  <si>
    <t>Analista Responsable</t>
  </si>
  <si>
    <t>Estado</t>
  </si>
  <si>
    <t>Campaña</t>
  </si>
  <si>
    <t>Duracion (horas)</t>
  </si>
  <si>
    <t>Modulo</t>
  </si>
  <si>
    <t>Reg</t>
  </si>
  <si>
    <t>Observaciones</t>
  </si>
  <si>
    <t>Descripcion</t>
  </si>
  <si>
    <t>Categoria</t>
  </si>
  <si>
    <t>Acciones a Tomar</t>
  </si>
  <si>
    <t>OK</t>
  </si>
  <si>
    <t>KO</t>
  </si>
  <si>
    <t>Día</t>
  </si>
  <si>
    <t>Lunes</t>
  </si>
  <si>
    <t>Martes</t>
  </si>
  <si>
    <t>Jueves</t>
  </si>
  <si>
    <t>Viernes</t>
  </si>
  <si>
    <t>Domingo</t>
  </si>
  <si>
    <t>Sábado</t>
  </si>
  <si>
    <t>Miércoles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</si>
  <si>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</si>
  <si>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</si>
  <si>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</si>
  <si>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</si>
  <si>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</si>
  <si>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</si>
  <si>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</si>
  <si>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Cuenta de Categoria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</si>
  <si>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</si>
  <si>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</si>
  <si>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</si>
  <si>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</si>
  <si>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</si>
  <si>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</si>
  <si>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</si>
  <si>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</si>
  <si>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</si>
  <si>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</si>
  <si>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</si>
  <si>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</si>
  <si>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</si>
  <si>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</si>
  <si>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</si>
  <si>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</si>
  <si>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</si>
  <si>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</si>
  <si>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</si>
  <si>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</si>
  <si>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</si>
  <si>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</si>
  <si>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</si>
  <si>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</si>
  <si>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</si>
  <si>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</si>
  <si>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</si>
  <si>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</si>
  <si>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</si>
  <si>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</si>
  <si>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</si>
  <si>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</si>
  <si>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</si>
  <si>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Sabado</t>
  </si>
  <si>
    <t>Miercoles</t>
  </si>
  <si>
    <t>APE-SAT</t>
  </si>
  <si>
    <t>APE</t>
  </si>
  <si>
    <t>Error carga APE-SAT</t>
  </si>
  <si>
    <t>Error APE-SAT</t>
  </si>
  <si>
    <t>Analista Reprocesa informacion</t>
  </si>
  <si>
    <t>Javier Rudeles</t>
  </si>
  <si>
    <t>2014-07</t>
  </si>
  <si>
    <t>CIERRE</t>
  </si>
  <si>
    <t>CIERRE DIARIO</t>
  </si>
  <si>
    <t>Falla Cierre de Facturacion Diaria</t>
  </si>
  <si>
    <t>Analista ejecuta proceso nuevamente</t>
  </si>
  <si>
    <t>Inconsistencia Data</t>
  </si>
  <si>
    <t>Doris Martinich</t>
  </si>
  <si>
    <t>Informe de Facturación  21/04/2014 CO Esika Campaña 2014/07 Ticket 33542</t>
  </si>
  <si>
    <t>Perifericos</t>
  </si>
  <si>
    <t>DAT</t>
  </si>
  <si>
    <t>Falla Proceso Datamart en SSICC</t>
  </si>
  <si>
    <t>Analista Corrige informacion y reprocesa</t>
  </si>
  <si>
    <t>Informe de Facturación  21/04/2014 CO Esika Campaña 2014/07 Ticket 33541</t>
  </si>
  <si>
    <t>DAT-BICON</t>
  </si>
  <si>
    <t>DAT-SICC</t>
  </si>
  <si>
    <t>Falla de Proceso datamart BICON</t>
  </si>
  <si>
    <t>Error DAT-BICON</t>
  </si>
  <si>
    <t>Luis de La Cruz</t>
  </si>
  <si>
    <t>Informe de Facturación  21/04/2014 CO Esika Campaña 2014/07 Ticket 33543</t>
  </si>
  <si>
    <t>Informe de Facturación  21/04/2014 CO Esika Campaña 2014/07 Ticket 33540</t>
  </si>
  <si>
    <t>Error en proceso “Actualización de Clasificación de Clientes”</t>
  </si>
  <si>
    <t>MAE</t>
  </si>
  <si>
    <t>Actualizacion de Clasificaciones</t>
  </si>
  <si>
    <t>Analista indica continuar</t>
  </si>
  <si>
    <t>Informe de Facturación 21/04/2014 PE Esika Campaña 2014/07</t>
  </si>
  <si>
    <t>FAC</t>
  </si>
  <si>
    <t>GP4</t>
  </si>
  <si>
    <t>Demora de Proceso</t>
  </si>
  <si>
    <t>Se espera a que finalice el proceso, termina despues de 1hora 48 minutos</t>
  </si>
  <si>
    <t>Informe de Facturación 22/04/2014 CO Esika Campaña 2014/07  Ticket 33708</t>
  </si>
  <si>
    <t>IMP</t>
  </si>
  <si>
    <t>Generacion de Mensajes</t>
  </si>
  <si>
    <t>Generacion mensaje en Paquete Documentario no finaliza</t>
  </si>
  <si>
    <t>Error Configuracion</t>
  </si>
  <si>
    <t>Informe de Facturación 22/04/2014 CO Esika Campaña 2014/07  Ticket 33710</t>
  </si>
  <si>
    <t>Falla cierre  proceso diario de facturacion</t>
  </si>
  <si>
    <t>Informe de Facturación 22/04/2014 CO Esika Campaña 2014/07  Ticket 33711</t>
  </si>
  <si>
    <t>Informe</t>
  </si>
  <si>
    <t>Informe de Facturación 22/04/2014 CO Esika Campaña 2014/07</t>
  </si>
  <si>
    <t>Interfaces Datamart</t>
  </si>
  <si>
    <t>Consulta de procesos de Cancelación en SSICC PRD Perú Esika</t>
  </si>
  <si>
    <t>Analista indica procesar nuevamente</t>
  </si>
  <si>
    <t>Error reinicio Servidor</t>
  </si>
  <si>
    <t>Informe de Facturación 24/04/2014 PE Esika Campaña 2014/07</t>
  </si>
  <si>
    <t>BAN</t>
  </si>
  <si>
    <t>Falla cargue de lotes bancarios</t>
  </si>
  <si>
    <t>Carga de lotes Banzarios</t>
  </si>
  <si>
    <t>Error usuario</t>
  </si>
  <si>
    <t>Monica Chacon</t>
  </si>
  <si>
    <t>Informe de Facturación  28/04/2014 CO Esika Campaña 2014/07 Ticket 34125</t>
  </si>
  <si>
    <t>Maria Moron Yactayo</t>
  </si>
  <si>
    <t>Informe de Facturacion 28/04/2014 EC Lbel Campaña 2014/07</t>
  </si>
  <si>
    <t>GP3</t>
  </si>
  <si>
    <t>Proceso se congela</t>
  </si>
  <si>
    <t>Analista solicita reiniciar aplciacion y reprocesar</t>
  </si>
  <si>
    <t>Error infraestructura</t>
  </si>
  <si>
    <t>Jorge Florencio</t>
  </si>
  <si>
    <t>Informe de Facturación   29/04/2014 CO Esika Campaña 2014/07</t>
  </si>
  <si>
    <t>Informe de Facturación 29/04/2014 PE Esika Campaña 2014/07</t>
  </si>
  <si>
    <t>Facturacion</t>
  </si>
  <si>
    <t>No se puede acceder a la aplicación</t>
  </si>
  <si>
    <t>Se escala el inicdnete a proveedor, quien soluciona el problema de base de datos</t>
  </si>
  <si>
    <t>Error Conexión Base de Datos</t>
  </si>
  <si>
    <t>Ricardo Rojas</t>
  </si>
  <si>
    <t>Informe de Facturación   02/05/2014 CO Esika Campaña 2014/07</t>
  </si>
  <si>
    <t>GP5</t>
  </si>
  <si>
    <t>Error interno del Servidor</t>
  </si>
  <si>
    <t>Se solicita hacer flashback y reprocesar</t>
  </si>
  <si>
    <t>Error Servidor</t>
  </si>
  <si>
    <t>Informe de Facturación 02/05/2014 CR Campaña 2014/07</t>
  </si>
  <si>
    <t>SAM</t>
  </si>
  <si>
    <t>Error en ejcucion de proceso GP5</t>
  </si>
  <si>
    <t>Informe de Facturación 02/05/2014 PE Esika Campaña 2014/07 Ticket 34384</t>
  </si>
  <si>
    <t>Xerox indica error en impresión</t>
  </si>
  <si>
    <t>Analista indica repreocesar informacion</t>
  </si>
  <si>
    <t>Diego Briones</t>
  </si>
  <si>
    <t>Informe de Facturación 02/05/2014 PE Esika Campaña 2014/07 Ticket 34388</t>
  </si>
  <si>
    <t>SAM-7</t>
  </si>
  <si>
    <t>Error SAP</t>
  </si>
  <si>
    <t>No llega correo SAM-7</t>
  </si>
  <si>
    <t>Julio Vicente</t>
  </si>
  <si>
    <t>Informe de Facturación 02/05/2014 PE Esika Campaña 2014/07 Ticket SR267598</t>
  </si>
  <si>
    <t>Proceso Carga BICON no finaliza</t>
  </si>
  <si>
    <t>Enith Rodriguez</t>
  </si>
  <si>
    <t>Informe de Facturacion 05/05/2014 EC Lbel Campaña 2014/07</t>
  </si>
  <si>
    <t>Error conexión de Base de Datos</t>
  </si>
  <si>
    <t>Anlista reinicia aplicación e indica reprocesar</t>
  </si>
  <si>
    <t>Informe de Facturación 05/05/2014 CO Esika Campaña 2014/07 _ FINAL</t>
  </si>
  <si>
    <t>Aracelis Hernandez</t>
  </si>
  <si>
    <t>Informe de Facturación 05/05/2014 PE Esika Campaña 2014/07 SR268109S</t>
  </si>
  <si>
    <t>Informe de Facturación 05/05/2014 PE Esika Campaña 2014/07 Ticket 34576</t>
  </si>
  <si>
    <t>Error en ejecucion de proceso</t>
  </si>
  <si>
    <t>Jorge Yepez</t>
  </si>
  <si>
    <t>Informe de Facturacion 06/05/2014 SV Esika Campaña 2014/07 Ticket 34645</t>
  </si>
  <si>
    <t>Informe de Facturacion 06/05/2014 EC Lbel Campaña 2014/07 Ticket 34646</t>
  </si>
  <si>
    <t>Gerardo Morales</t>
  </si>
  <si>
    <t>Error Operaciones</t>
  </si>
  <si>
    <t>Informe de Facturación 06/05/2014 CO Esika Campaña 201407</t>
  </si>
  <si>
    <t>DAT_VENTAS</t>
  </si>
  <si>
    <t>Error ejecucion de proceso</t>
  </si>
  <si>
    <t>Carlos Mori</t>
  </si>
  <si>
    <t>Informe de Facturación 07/05/2014 PE Esika Campaña 2014/07</t>
  </si>
  <si>
    <t>Informe de Facturación 08/05/2014 PE Esika Campaña 2014/07</t>
  </si>
  <si>
    <t>Informe de Facturación 08/05/2014 PE Esika Campaña 2014/07 Ticket 34941</t>
  </si>
  <si>
    <t>APEZURE</t>
  </si>
  <si>
    <t>APEZURE-Descraga diaria completa</t>
  </si>
  <si>
    <t>Error APEZURE</t>
  </si>
  <si>
    <t>Mesa de Servicio</t>
  </si>
  <si>
    <t>Carola Moscoso</t>
  </si>
  <si>
    <t>Informe de Facturación 10/05/2014 CO Esika Campaña 201407</t>
  </si>
  <si>
    <t>Cierre</t>
  </si>
  <si>
    <t>Etiquetas de fila</t>
  </si>
  <si>
    <t>Etiquetas de columna</t>
  </si>
  <si>
    <t>CIerre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</si>
  <si>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</si>
  <si>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</si>
  <si>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</si>
  <si>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</si>
  <si>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</si>
  <si>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</si>
  <si>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</si>
  <si>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</si>
  <si>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</si>
  <si>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</si>
  <si>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</si>
  <si>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 xml:space="preserve"> SiCC/SSiCC</t>
  </si>
  <si>
    <t xml:space="preserve"> Otros</t>
  </si>
  <si>
    <t>Cuenta de Tipo Error</t>
  </si>
  <si>
    <t>Camp</t>
  </si>
  <si>
    <t xml:space="preserve"> Fuera de Hora</t>
  </si>
  <si>
    <t>Suma de SiCC/SSiCC</t>
  </si>
  <si>
    <t>Suma de Otros</t>
  </si>
  <si>
    <t>Sin Incidentes</t>
  </si>
  <si>
    <t>Con incidentes</t>
  </si>
  <si>
    <t>Daniel Huanca</t>
  </si>
  <si>
    <t>Informe de Facturacion 21/05/2014 VE LBel Campaña 2014/07</t>
  </si>
  <si>
    <t>PUERTO RICO</t>
  </si>
  <si>
    <t>DOMINICANA</t>
  </si>
  <si>
    <r>
      <t>KO</t>
    </r>
    <r>
      <rPr>
        <b/>
        <sz val="8"/>
        <color indexed="9"/>
        <rFont val="Arial"/>
        <family val="2"/>
      </rPr>
      <t>SLA-OTROS</t>
    </r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</si>
  <si>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</si>
  <si>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</si>
  <si>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</si>
  <si>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</si>
  <si>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DAT.SiCC</t>
  </si>
  <si>
    <t>Lentitud proceso datamart</t>
  </si>
  <si>
    <t>Error Carga Datamart</t>
  </si>
  <si>
    <t>Se da el pase para continuar una vez finalizado el proceso</t>
  </si>
  <si>
    <t>Error Redes</t>
  </si>
  <si>
    <t>Demora Base de Datos</t>
  </si>
  <si>
    <t>José Martinez</t>
  </si>
  <si>
    <t>Informe de Facturacion 26/05/2014 VE LBel Campaña 2014/07</t>
  </si>
  <si>
    <t>Datareports</t>
  </si>
  <si>
    <t>Error Data reports</t>
  </si>
  <si>
    <t>Error DAT-Datareports</t>
  </si>
  <si>
    <t>Fernando Giraldo</t>
  </si>
  <si>
    <t>Informe de Facturacion 28/05/2014 VE LBel Campaña 2014/07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</si>
</sst>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"/>
      <name val="Arial"/>
    </font>
    <font>
      <sz val="9"/>
      <name val="Times New Roman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20" fillId="0" borderId="19" applyNumberFormat="0" applyFill="0" applyAlignment="0" applyProtection="0"/>
    <xf numFmtId="0" fontId="1" fillId="8" borderId="0" applyNumberFormat="0" applyBorder="0" applyAlignment="0" applyProtection="0"/>
  </cellStyleXfs>
  <cellXfs count="191">
    <xf numFmtId="0" fontId="0" fillId="0" borderId="0" xfId="0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21" fillId="0" borderId="0" xfId="0" applyFont="1"/>
    <xf numFmtId="0" fontId="22" fillId="0" borderId="0" xfId="0" applyNumberFormat="1" applyFont="1" applyFill="1" applyBorder="1" applyAlignment="1">
      <alignment horizontal="center" vertical="top" wrapText="1"/>
    </xf>
    <xf numFmtId="0" fontId="22" fillId="0" borderId="0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Fill="1" applyBorder="1" applyAlignment="1">
      <alignment vertical="top" wrapText="1"/>
    </xf>
    <xf numFmtId="0" fontId="23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14" fontId="2" fillId="0" borderId="0" xfId="5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5" borderId="23" xfId="3" applyFont="1" applyBorder="1"/>
    <xf numFmtId="0" fontId="5" fillId="5" borderId="24" xfId="3" applyFont="1" applyBorder="1"/>
    <xf numFmtId="0" fontId="5" fillId="5" borderId="28" xfId="3" applyFont="1" applyBorder="1"/>
    <xf numFmtId="0" fontId="5" fillId="5" borderId="29" xfId="3" applyFont="1" applyBorder="1"/>
    <xf numFmtId="0" fontId="20" fillId="5" borderId="30" xfId="6" applyFill="1" applyBorder="1"/>
    <xf numFmtId="0" fontId="20" fillId="9" borderId="31" xfId="6" applyFill="1" applyBorder="1"/>
    <xf numFmtId="0" fontId="14" fillId="3" borderId="28" xfId="1" applyBorder="1"/>
    <xf numFmtId="0" fontId="15" fillId="4" borderId="28" xfId="2" applyBorder="1"/>
    <xf numFmtId="0" fontId="15" fillId="4" borderId="29" xfId="2" applyBorder="1"/>
    <xf numFmtId="0" fontId="20" fillId="5" borderId="31" xfId="6" applyFill="1" applyBorder="1"/>
    <xf numFmtId="0" fontId="16" fillId="6" borderId="20" xfId="4" applyBorder="1" applyAlignment="1">
      <alignment horizontal="center"/>
    </xf>
    <xf numFmtId="0" fontId="20" fillId="8" borderId="20" xfId="7" applyFont="1" applyBorder="1" applyAlignment="1">
      <alignment horizontal="center"/>
    </xf>
    <xf numFmtId="0" fontId="20" fillId="8" borderId="20" xfId="7" applyFont="1" applyBorder="1" applyAlignment="1">
      <alignment horizontal="center" vertical="center"/>
    </xf>
    <xf numFmtId="0" fontId="20" fillId="8" borderId="20" xfId="7" applyFont="1" applyBorder="1" applyAlignment="1">
      <alignment vertical="center"/>
    </xf>
    <xf numFmtId="0" fontId="0" fillId="0" borderId="20" xfId="0" applyFill="1" applyBorder="1"/>
    <xf numFmtId="0" fontId="1" fillId="0" borderId="0" xfId="6" applyFont="1" applyFill="1" applyBorder="1" applyAlignment="1"/>
    <xf numFmtId="0" fontId="20" fillId="8" borderId="27" xfId="7" applyFont="1" applyBorder="1" applyAlignment="1">
      <alignment horizontal="center"/>
    </xf>
    <xf numFmtId="0" fontId="3" fillId="0" borderId="21" xfId="5" applyFill="1" applyBorder="1" applyAlignment="1"/>
    <xf numFmtId="0" fontId="20" fillId="8" borderId="28" xfId="7" applyFont="1" applyBorder="1" applyAlignment="1">
      <alignment vertical="center"/>
    </xf>
    <xf numFmtId="0" fontId="20" fillId="8" borderId="29" xfId="7" applyFont="1" applyBorder="1" applyAlignment="1">
      <alignment vertical="center"/>
    </xf>
    <xf numFmtId="0" fontId="1" fillId="0" borderId="21" xfId="7" applyFill="1" applyBorder="1" applyAlignment="1"/>
    <xf numFmtId="0" fontId="1" fillId="0" borderId="23" xfId="6" applyFont="1" applyFill="1" applyBorder="1" applyAlignment="1"/>
    <xf numFmtId="0" fontId="1" fillId="0" borderId="28" xfId="6" applyFont="1" applyFill="1" applyBorder="1" applyAlignment="1"/>
    <xf numFmtId="0" fontId="20" fillId="8" borderId="25" xfId="7" applyFont="1" applyBorder="1" applyAlignment="1">
      <alignment horizontal="center"/>
    </xf>
    <xf numFmtId="0" fontId="20" fillId="8" borderId="26" xfId="7" applyFont="1" applyBorder="1" applyAlignment="1">
      <alignment horizontal="center"/>
    </xf>
    <xf numFmtId="0" fontId="20" fillId="8" borderId="25" xfId="7" applyFont="1" applyBorder="1" applyAlignment="1"/>
    <xf numFmtId="0" fontId="20" fillId="8" borderId="20" xfId="7" applyFont="1" applyBorder="1" applyAlignment="1"/>
    <xf numFmtId="0" fontId="20" fillId="8" borderId="26" xfId="7" applyFont="1" applyBorder="1" applyAlignment="1"/>
    <xf numFmtId="0" fontId="9" fillId="0" borderId="33" xfId="0" applyFont="1" applyBorder="1"/>
    <xf numFmtId="0" fontId="9" fillId="0" borderId="13" xfId="0" applyFont="1" applyBorder="1"/>
    <xf numFmtId="0" fontId="9" fillId="0" borderId="17" xfId="0" applyFont="1" applyBorder="1"/>
    <xf numFmtId="0" fontId="20" fillId="8" borderId="33" xfId="7" applyFont="1" applyBorder="1" applyAlignment="1">
      <alignment vertical="center"/>
    </xf>
    <xf numFmtId="0" fontId="9" fillId="0" borderId="28" xfId="0" applyFont="1" applyBorder="1"/>
    <xf numFmtId="0" fontId="9" fillId="0" borderId="29" xfId="0" applyFont="1" applyBorder="1"/>
    <xf numFmtId="0" fontId="9" fillId="0" borderId="20" xfId="0" applyFont="1" applyFill="1" applyBorder="1"/>
    <xf numFmtId="0" fontId="20" fillId="8" borderId="33" xfId="7" applyFont="1" applyBorder="1" applyAlignment="1">
      <alignment horizontal="center" vertical="center"/>
    </xf>
    <xf numFmtId="0" fontId="20" fillId="8" borderId="28" xfId="7" applyFont="1" applyBorder="1" applyAlignment="1">
      <alignment horizontal="center" vertical="center"/>
    </xf>
    <xf numFmtId="0" fontId="20" fillId="8" borderId="29" xfId="7" applyFont="1" applyBorder="1" applyAlignment="1">
      <alignment horizontal="center" vertical="center"/>
    </xf>
    <xf numFmtId="0" fontId="16" fillId="6" borderId="27" xfId="4" applyBorder="1" applyAlignment="1"/>
    <xf numFmtId="14" fontId="22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20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7" fillId="6" borderId="2" xfId="4" applyFont="1" applyBorder="1" applyAlignment="1">
      <alignment horizontal="center" vertical="center" wrapText="1"/>
    </xf>
    <xf numFmtId="0" fontId="27" fillId="6" borderId="3" xfId="4" applyFont="1" applyBorder="1" applyAlignment="1">
      <alignment horizontal="center" vertical="center" wrapText="1"/>
    </xf>
    <xf numFmtId="14" fontId="28" fillId="7" borderId="4" xfId="5" applyNumberFormat="1" applyFont="1" applyBorder="1" applyAlignment="1">
      <alignment horizontal="center"/>
    </xf>
    <xf numFmtId="14" fontId="28" fillId="7" borderId="3" xfId="5" applyNumberFormat="1" applyFont="1" applyBorder="1"/>
    <xf numFmtId="14" fontId="28" fillId="7" borderId="8" xfId="5" applyNumberFormat="1" applyFont="1" applyBorder="1"/>
    <xf numFmtId="14" fontId="28" fillId="7" borderId="0" xfId="5" applyNumberFormat="1" applyFont="1" applyBorder="1" applyAlignment="1">
      <alignment horizontal="center"/>
    </xf>
    <xf numFmtId="14" fontId="28" fillId="7" borderId="5" xfId="5" applyNumberFormat="1" applyFont="1" applyBorder="1"/>
    <xf numFmtId="14" fontId="28" fillId="7" borderId="9" xfId="5" applyNumberFormat="1" applyFont="1" applyBorder="1"/>
    <xf numFmtId="14" fontId="28" fillId="7" borderId="7" xfId="5" applyNumberFormat="1" applyFont="1" applyBorder="1" applyAlignment="1">
      <alignment horizontal="center"/>
    </xf>
    <xf numFmtId="14" fontId="28" fillId="7" borderId="6" xfId="5" applyNumberFormat="1" applyFont="1" applyBorder="1"/>
    <xf numFmtId="14" fontId="28" fillId="7" borderId="10" xfId="5" applyNumberFormat="1" applyFont="1" applyBorder="1"/>
    <xf numFmtId="14" fontId="28" fillId="7" borderId="13" xfId="5" applyNumberFormat="1" applyFont="1" applyBorder="1" applyAlignment="1">
      <alignment horizontal="center"/>
    </xf>
    <xf numFmtId="14" fontId="28" fillId="7" borderId="11" xfId="5" applyNumberFormat="1" applyFont="1" applyBorder="1"/>
    <xf numFmtId="14" fontId="28" fillId="7" borderId="12" xfId="5" applyNumberFormat="1" applyFont="1" applyBorder="1"/>
    <xf numFmtId="14" fontId="28" fillId="7" borderId="17" xfId="5" applyNumberFormat="1" applyFont="1" applyBorder="1" applyAlignment="1">
      <alignment horizontal="center"/>
    </xf>
    <xf numFmtId="14" fontId="28" fillId="7" borderId="15" xfId="5" applyNumberFormat="1" applyFont="1" applyBorder="1"/>
    <xf numFmtId="14" fontId="28" fillId="7" borderId="16" xfId="5" applyNumberFormat="1" applyFont="1" applyBorder="1"/>
    <xf numFmtId="14" fontId="28" fillId="7" borderId="18" xfId="5" applyNumberFormat="1" applyFont="1" applyBorder="1"/>
    <xf numFmtId="0" fontId="29" fillId="0" borderId="8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14" fontId="31" fillId="7" borderId="3" xfId="5" applyNumberFormat="1" applyFont="1" applyBorder="1" applyAlignment="1">
      <alignment horizontal="center" vertical="center"/>
    </xf>
    <xf numFmtId="14" fontId="31" fillId="7" borderId="8" xfId="5" applyNumberFormat="1" applyFont="1" applyBorder="1" applyAlignment="1">
      <alignment horizontal="center" vertical="center"/>
    </xf>
    <xf numFmtId="14" fontId="31" fillId="7" borderId="4" xfId="5" applyNumberFormat="1" applyFont="1" applyBorder="1" applyAlignment="1">
      <alignment horizontal="center" vertical="center"/>
    </xf>
    <xf numFmtId="14" fontId="31" fillId="7" borderId="35" xfId="5" applyNumberFormat="1" applyFont="1" applyBorder="1" applyAlignment="1">
      <alignment horizontal="center" vertical="center"/>
    </xf>
    <xf numFmtId="14" fontId="31" fillId="7" borderId="6" xfId="5" applyNumberFormat="1" applyFont="1" applyBorder="1" applyAlignment="1">
      <alignment horizontal="center" vertical="center"/>
    </xf>
    <xf numFmtId="14" fontId="31" fillId="7" borderId="10" xfId="5" applyNumberFormat="1" applyFont="1" applyBorder="1" applyAlignment="1">
      <alignment horizontal="center" vertical="center"/>
    </xf>
    <xf numFmtId="14" fontId="31" fillId="7" borderId="7" xfId="5" applyNumberFormat="1" applyFont="1" applyBorder="1" applyAlignment="1">
      <alignment horizontal="center" vertical="center"/>
    </xf>
    <xf numFmtId="14" fontId="31" fillId="7" borderId="36" xfId="5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29" fillId="0" borderId="9" xfId="0" applyFont="1" applyBorder="1" applyAlignment="1">
      <alignment vertical="center"/>
    </xf>
    <xf numFmtId="0" fontId="30" fillId="0" borderId="28" xfId="0" applyFont="1" applyBorder="1" applyAlignment="1">
      <alignment horizontal="center" vertical="center"/>
    </xf>
    <xf numFmtId="14" fontId="31" fillId="7" borderId="14" xfId="5" applyNumberFormat="1" applyFont="1" applyBorder="1" applyAlignment="1">
      <alignment horizontal="center" vertical="center"/>
    </xf>
    <xf numFmtId="14" fontId="31" fillId="7" borderId="12" xfId="5" applyNumberFormat="1" applyFont="1" applyBorder="1" applyAlignment="1">
      <alignment horizontal="center" vertical="center"/>
    </xf>
    <xf numFmtId="14" fontId="31" fillId="7" borderId="13" xfId="5" applyNumberFormat="1" applyFont="1" applyBorder="1" applyAlignment="1">
      <alignment horizontal="center" vertical="center"/>
    </xf>
    <xf numFmtId="14" fontId="31" fillId="7" borderId="33" xfId="5" applyNumberFormat="1" applyFont="1" applyBorder="1" applyAlignment="1">
      <alignment horizontal="center" vertical="center"/>
    </xf>
    <xf numFmtId="14" fontId="31" fillId="7" borderId="18" xfId="5" applyNumberFormat="1" applyFont="1" applyBorder="1" applyAlignment="1">
      <alignment horizontal="center" vertical="center"/>
    </xf>
    <xf numFmtId="14" fontId="31" fillId="7" borderId="16" xfId="5" applyNumberFormat="1" applyFont="1" applyBorder="1" applyAlignment="1">
      <alignment horizontal="center" vertical="center"/>
    </xf>
    <xf numFmtId="14" fontId="31" fillId="7" borderId="17" xfId="5" applyNumberFormat="1" applyFont="1" applyBorder="1" applyAlignment="1">
      <alignment horizontal="center" vertical="center"/>
    </xf>
    <xf numFmtId="14" fontId="31" fillId="7" borderId="29" xfId="5" applyNumberFormat="1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14" fontId="30" fillId="7" borderId="3" xfId="5" applyNumberFormat="1" applyFont="1" applyBorder="1" applyAlignment="1">
      <alignment horizontal="center" vertical="center"/>
    </xf>
    <xf numFmtId="14" fontId="24" fillId="7" borderId="3" xfId="5" applyNumberFormat="1" applyFont="1" applyBorder="1" applyAlignment="1">
      <alignment horizontal="center" vertical="center"/>
    </xf>
    <xf numFmtId="14" fontId="24" fillId="7" borderId="8" xfId="5" applyNumberFormat="1" applyFont="1" applyBorder="1" applyAlignment="1">
      <alignment horizontal="center" vertical="center"/>
    </xf>
    <xf numFmtId="14" fontId="24" fillId="7" borderId="4" xfId="5" applyNumberFormat="1" applyFont="1" applyBorder="1" applyAlignment="1">
      <alignment horizontal="center" vertical="center"/>
    </xf>
    <xf numFmtId="14" fontId="24" fillId="7" borderId="35" xfId="5" applyNumberFormat="1" applyFont="1" applyBorder="1" applyAlignment="1">
      <alignment horizontal="center" vertical="center"/>
    </xf>
    <xf numFmtId="14" fontId="24" fillId="7" borderId="6" xfId="5" applyNumberFormat="1" applyFont="1" applyBorder="1" applyAlignment="1">
      <alignment horizontal="center" vertical="center"/>
    </xf>
    <xf numFmtId="14" fontId="24" fillId="7" borderId="10" xfId="5" applyNumberFormat="1" applyFont="1" applyBorder="1" applyAlignment="1">
      <alignment horizontal="center" vertical="center"/>
    </xf>
    <xf numFmtId="14" fontId="24" fillId="7" borderId="7" xfId="5" applyNumberFormat="1" applyFont="1" applyBorder="1" applyAlignment="1">
      <alignment horizontal="center" vertical="center"/>
    </xf>
    <xf numFmtId="14" fontId="24" fillId="7" borderId="36" xfId="5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left" vertical="top" wrapText="1"/>
    </xf>
    <xf numFmtId="0" fontId="20" fillId="9" borderId="41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8" fillId="0" borderId="0" xfId="5" applyNumberFormat="1" applyFont="1" applyFill="1" applyBorder="1" applyAlignment="1">
      <alignment horizontal="center"/>
    </xf>
    <xf numFmtId="14" fontId="28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33" xfId="0" applyFont="1" applyBorder="1"/>
    <xf numFmtId="0" fontId="5" fillId="0" borderId="0" xfId="0" applyFont="1" applyBorder="1"/>
    <xf numFmtId="0" fontId="5" fillId="0" borderId="28" xfId="0" applyFont="1" applyBorder="1"/>
    <xf numFmtId="0" fontId="5" fillId="0" borderId="17" xfId="0" applyFont="1" applyBorder="1"/>
    <xf numFmtId="0" fontId="5" fillId="0" borderId="29" xfId="0" applyFont="1" applyBorder="1"/>
    <xf numFmtId="0" fontId="5" fillId="5" borderId="38" xfId="3" applyFont="1" applyBorder="1" applyAlignment="1">
      <alignment horizontal="center"/>
    </xf>
    <xf numFmtId="0" fontId="5" fillId="5" borderId="39" xfId="3" applyFont="1" applyBorder="1" applyAlignment="1">
      <alignment horizontal="center"/>
    </xf>
    <xf numFmtId="0" fontId="20" fillId="9" borderId="19" xfId="6" applyFill="1" applyBorder="1" applyAlignment="1">
      <alignment horizontal="center"/>
    </xf>
    <xf numFmtId="0" fontId="20" fillId="9" borderId="30" xfId="6" applyFill="1" applyBorder="1" applyAlignment="1">
      <alignment horizontal="center"/>
    </xf>
    <xf numFmtId="0" fontId="20" fillId="5" borderId="19" xfId="6" applyFill="1" applyBorder="1" applyAlignment="1">
      <alignment horizontal="center"/>
    </xf>
    <xf numFmtId="0" fontId="20" fillId="5" borderId="30" xfId="6" applyFill="1" applyBorder="1" applyAlignment="1">
      <alignment horizontal="center"/>
    </xf>
    <xf numFmtId="0" fontId="19" fillId="3" borderId="38" xfId="1" applyFont="1" applyBorder="1" applyAlignment="1">
      <alignment horizontal="center"/>
    </xf>
    <xf numFmtId="0" fontId="19" fillId="3" borderId="39" xfId="1" applyFont="1" applyBorder="1" applyAlignment="1">
      <alignment horizontal="center"/>
    </xf>
    <xf numFmtId="0" fontId="18" fillId="4" borderId="0" xfId="2" applyFont="1" applyBorder="1" applyAlignment="1">
      <alignment horizontal="center"/>
    </xf>
    <xf numFmtId="0" fontId="18" fillId="4" borderId="23" xfId="2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5" fillId="5" borderId="0" xfId="3" applyFont="1" applyBorder="1" applyAlignment="1">
      <alignment horizontal="center"/>
    </xf>
    <xf numFmtId="0" fontId="5" fillId="5" borderId="23" xfId="3" applyFont="1" applyBorder="1" applyAlignment="1">
      <alignment horizontal="center"/>
    </xf>
    <xf numFmtId="0" fontId="5" fillId="5" borderId="17" xfId="3" applyFont="1" applyBorder="1" applyAlignment="1">
      <alignment horizontal="center"/>
    </xf>
    <xf numFmtId="0" fontId="5" fillId="5" borderId="24" xfId="3" applyFont="1" applyBorder="1" applyAlignment="1">
      <alignment horizontal="center"/>
    </xf>
    <xf numFmtId="0" fontId="20" fillId="5" borderId="32" xfId="6" applyFill="1" applyBorder="1" applyAlignment="1">
      <alignment horizontal="center"/>
    </xf>
    <xf numFmtId="0" fontId="20" fillId="5" borderId="40" xfId="6" applyFill="1" applyBorder="1" applyAlignment="1">
      <alignment horizontal="center"/>
    </xf>
    <xf numFmtId="0" fontId="16" fillId="6" borderId="20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26" xfId="4" applyBorder="1" applyAlignment="1">
      <alignment horizontal="center"/>
    </xf>
    <xf numFmtId="0" fontId="16" fillId="6" borderId="27" xfId="4" applyBorder="1" applyAlignment="1">
      <alignment horizontal="center"/>
    </xf>
    <xf numFmtId="0" fontId="16" fillId="6" borderId="13" xfId="4" applyBorder="1" applyAlignment="1">
      <alignment horizontal="center"/>
    </xf>
    <xf numFmtId="0" fontId="16" fillId="6" borderId="22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C07.xlsx]G1!Tabla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201402</c:v>
                </c:pt>
                <c:pt idx="13">
                  <c:v>201403</c:v>
                </c:pt>
                <c:pt idx="14">
                  <c:v>201404</c:v>
                </c:pt>
                <c:pt idx="15">
                  <c:v>201405</c:v>
                </c:pt>
                <c:pt idx="16">
                  <c:v>201406</c:v>
                </c:pt>
                <c:pt idx="17">
                  <c:v>201407</c:v>
                </c:pt>
              </c:strCache>
            </c:strRef>
          </c:cat>
          <c:val>
            <c:numRef>
              <c:f>'G1'!$B$3:$B$21</c:f>
              <c:numCache>
                <c:formatCode>General</c:formatCode>
                <c:ptCount val="18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201402</c:v>
                </c:pt>
                <c:pt idx="13">
                  <c:v>201403</c:v>
                </c:pt>
                <c:pt idx="14">
                  <c:v>201404</c:v>
                </c:pt>
                <c:pt idx="15">
                  <c:v>201405</c:v>
                </c:pt>
                <c:pt idx="16">
                  <c:v>201406</c:v>
                </c:pt>
                <c:pt idx="17">
                  <c:v>201407</c:v>
                </c:pt>
              </c:strCache>
            </c:strRef>
          </c:cat>
          <c:val>
            <c:numRef>
              <c:f>'G1'!$C$3:$C$21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12</c:v>
                </c:pt>
                <c:pt idx="13">
                  <c:v>7</c:v>
                </c:pt>
                <c:pt idx="14">
                  <c:v>6</c:v>
                </c:pt>
                <c:pt idx="15">
                  <c:v>18</c:v>
                </c:pt>
                <c:pt idx="16">
                  <c:v>13</c:v>
                </c:pt>
                <c:pt idx="17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'G1'!$D$1:$D$2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201402</c:v>
                </c:pt>
                <c:pt idx="13">
                  <c:v>201403</c:v>
                </c:pt>
                <c:pt idx="14">
                  <c:v>201404</c:v>
                </c:pt>
                <c:pt idx="15">
                  <c:v>201405</c:v>
                </c:pt>
                <c:pt idx="16">
                  <c:v>201406</c:v>
                </c:pt>
                <c:pt idx="17">
                  <c:v>201407</c:v>
                </c:pt>
              </c:strCache>
            </c:strRef>
          </c:cat>
          <c:val>
            <c:numRef>
              <c:f>'G1'!$D$3:$D$21</c:f>
              <c:numCache>
                <c:formatCode>General</c:formatCode>
                <c:ptCount val="18"/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9</c:v>
                </c:pt>
                <c:pt idx="16">
                  <c:v>5</c:v>
                </c:pt>
                <c:pt idx="1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099520"/>
        <c:axId val="115101056"/>
      </c:barChart>
      <c:catAx>
        <c:axId val="115099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101056"/>
        <c:crosses val="autoZero"/>
        <c:auto val="1"/>
        <c:lblAlgn val="ctr"/>
        <c:lblOffset val="100"/>
        <c:noMultiLvlLbl val="0"/>
      </c:catAx>
      <c:valAx>
        <c:axId val="115101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50995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C07.xlsx]A3!Tabla dinámica3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'A3'!$B$1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'A3'!$A$2:$A$17</c:f>
              <c:strCache>
                <c:ptCount val="15"/>
                <c:pt idx="0">
                  <c:v>Demora Base de Datos</c:v>
                </c:pt>
                <c:pt idx="1">
                  <c:v>Error APE-SAT</c:v>
                </c:pt>
                <c:pt idx="2">
                  <c:v>Error APEZURE</c:v>
                </c:pt>
                <c:pt idx="3">
                  <c:v>Error Conexión Base de Datos</c:v>
                </c:pt>
                <c:pt idx="4">
                  <c:v>Error Configuracion</c:v>
                </c:pt>
                <c:pt idx="5">
                  <c:v>Error DAT-BICON</c:v>
                </c:pt>
                <c:pt idx="6">
                  <c:v>Error DAT-Datareports</c:v>
                </c:pt>
                <c:pt idx="7">
                  <c:v>Error infraestructura</c:v>
                </c:pt>
                <c:pt idx="8">
                  <c:v>Error Operaciones</c:v>
                </c:pt>
                <c:pt idx="9">
                  <c:v>Error Redes</c:v>
                </c:pt>
                <c:pt idx="10">
                  <c:v>Error reinicio Servidor</c:v>
                </c:pt>
                <c:pt idx="11">
                  <c:v>Error SAP</c:v>
                </c:pt>
                <c:pt idx="12">
                  <c:v>Error Servidor</c:v>
                </c:pt>
                <c:pt idx="13">
                  <c:v>Error usuario</c:v>
                </c:pt>
                <c:pt idx="14">
                  <c:v>Inconsistencia Data</c:v>
                </c:pt>
              </c:strCache>
            </c:strRef>
          </c:cat>
          <c:val>
            <c:numRef>
              <c:f>'A3'!$B$2:$B$17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C07.xlsx]A4!Tabla dinámica9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'A4'!$A$4:$A$22</c:f>
              <c:multiLvlStrCache>
                <c:ptCount val="15"/>
                <c:lvl>
                  <c:pt idx="0">
                    <c:v>Error Conexión Base de Datos</c:v>
                  </c:pt>
                  <c:pt idx="1">
                    <c:v>Inconsistencia Data</c:v>
                  </c:pt>
                  <c:pt idx="2">
                    <c:v>Error APE-SAT</c:v>
                  </c:pt>
                  <c:pt idx="3">
                    <c:v>Error Conexión Base de Datos</c:v>
                  </c:pt>
                  <c:pt idx="4">
                    <c:v>Error Configuracion</c:v>
                  </c:pt>
                  <c:pt idx="5">
                    <c:v>Error infraestructura</c:v>
                  </c:pt>
                  <c:pt idx="6">
                    <c:v>Error Operaciones</c:v>
                  </c:pt>
                  <c:pt idx="7">
                    <c:v>Error SAP</c:v>
                  </c:pt>
                  <c:pt idx="8">
                    <c:v>Error Servidor</c:v>
                  </c:pt>
                  <c:pt idx="9">
                    <c:v>Error usuario</c:v>
                  </c:pt>
                  <c:pt idx="10">
                    <c:v>Inconsistencia Data</c:v>
                  </c:pt>
                  <c:pt idx="11">
                    <c:v>Error APEZURE</c:v>
                  </c:pt>
                  <c:pt idx="12">
                    <c:v>Error DAT-BICON</c:v>
                  </c:pt>
                  <c:pt idx="13">
                    <c:v>Error reinicio Servidor</c:v>
                  </c:pt>
                  <c:pt idx="14">
                    <c:v>Inconsistencia Data</c:v>
                  </c:pt>
                </c:lvl>
                <c:lvl>
                  <c:pt idx="0">
                    <c:v>Cierre</c:v>
                  </c:pt>
                  <c:pt idx="2">
                    <c:v>Facturacion</c:v>
                  </c:pt>
                  <c:pt idx="11">
                    <c:v>Perifericos</c:v>
                  </c:pt>
                </c:lvl>
              </c:multiLvlStrCache>
            </c:multiLvlStrRef>
          </c:cat>
          <c:val>
            <c:numRef>
              <c:f>'A4'!$B$4:$B$22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8253824"/>
        <c:axId val="118252288"/>
      </c:barChart>
      <c:valAx>
        <c:axId val="1182522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8253824"/>
        <c:crosses val="autoZero"/>
        <c:crossBetween val="between"/>
      </c:valAx>
      <c:catAx>
        <c:axId val="1182538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18252288"/>
        <c:crosses val="autoZero"/>
        <c:auto val="1"/>
        <c:lblAlgn val="ctr"/>
        <c:lblOffset val="100"/>
        <c:noMultiLvlLbl val="0"/>
      </c:cat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C07.xlsx]G2!Tabla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'G2'!$B$4:$B$11</c:f>
              <c:numCache>
                <c:formatCode>General</c:formatCode>
                <c:ptCount val="7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'G2'!$C$4:$C$11</c:f>
              <c:numCache>
                <c:formatCode>General</c:formatCode>
                <c:ptCount val="7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</c:numCache>
            </c:numRef>
          </c:val>
        </c:ser>
        <c:ser>
          <c:idx val="2"/>
          <c:order val="2"/>
          <c:tx>
            <c:strRef>
              <c:f>'G2'!$D$3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'G2'!$D$4:$D$11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6889856"/>
        <c:axId val="116903936"/>
      </c:barChart>
      <c:catAx>
        <c:axId val="116889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903936"/>
        <c:crosses val="autoZero"/>
        <c:auto val="1"/>
        <c:lblAlgn val="ctr"/>
        <c:lblOffset val="100"/>
        <c:noMultiLvlLbl val="0"/>
      </c:catAx>
      <c:valAx>
        <c:axId val="11690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8898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C07.xlsx]G3!Tabla dinámica9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'G3'!$B$4:$B$11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'G3'!$C$4:$C$11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987776"/>
        <c:axId val="116989312"/>
      </c:lineChart>
      <c:catAx>
        <c:axId val="11698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16989312"/>
        <c:crosses val="autoZero"/>
        <c:auto val="1"/>
        <c:lblAlgn val="ctr"/>
        <c:lblOffset val="100"/>
        <c:noMultiLvlLbl val="0"/>
      </c:catAx>
      <c:valAx>
        <c:axId val="116989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69877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C07.xlsx]F1!Tabla dinámica10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201402</c:v>
                </c:pt>
                <c:pt idx="13">
                  <c:v>201403</c:v>
                </c:pt>
                <c:pt idx="14">
                  <c:v>201404</c:v>
                </c:pt>
                <c:pt idx="15">
                  <c:v>201405</c:v>
                </c:pt>
                <c:pt idx="16">
                  <c:v>201406</c:v>
                </c:pt>
                <c:pt idx="17">
                  <c:v>201407</c:v>
                </c:pt>
              </c:strCache>
            </c:strRef>
          </c:cat>
          <c:val>
            <c:numRef>
              <c:f>'F1'!$B$4:$B$22</c:f>
              <c:numCache>
                <c:formatCode>General</c:formatCode>
                <c:ptCount val="18"/>
                <c:pt idx="11">
                  <c:v>98</c:v>
                </c:pt>
                <c:pt idx="12">
                  <c:v>91</c:v>
                </c:pt>
                <c:pt idx="13">
                  <c:v>101</c:v>
                </c:pt>
                <c:pt idx="14">
                  <c:v>116</c:v>
                </c:pt>
                <c:pt idx="15">
                  <c:v>96</c:v>
                </c:pt>
                <c:pt idx="16">
                  <c:v>105</c:v>
                </c:pt>
                <c:pt idx="17">
                  <c:v>89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201402</c:v>
                </c:pt>
                <c:pt idx="13">
                  <c:v>201403</c:v>
                </c:pt>
                <c:pt idx="14">
                  <c:v>201404</c:v>
                </c:pt>
                <c:pt idx="15">
                  <c:v>201405</c:v>
                </c:pt>
                <c:pt idx="16">
                  <c:v>201406</c:v>
                </c:pt>
                <c:pt idx="17">
                  <c:v>201407</c:v>
                </c:pt>
              </c:strCache>
            </c:strRef>
          </c:cat>
          <c:val>
            <c:numRef>
              <c:f>'F1'!$C$4:$C$22</c:f>
              <c:numCache>
                <c:formatCode>General</c:formatCode>
                <c:ptCount val="18"/>
                <c:pt idx="11">
                  <c:v>3</c:v>
                </c:pt>
                <c:pt idx="12">
                  <c:v>12</c:v>
                </c:pt>
                <c:pt idx="13">
                  <c:v>7</c:v>
                </c:pt>
                <c:pt idx="14">
                  <c:v>6</c:v>
                </c:pt>
                <c:pt idx="15">
                  <c:v>23</c:v>
                </c:pt>
                <c:pt idx="16">
                  <c:v>12</c:v>
                </c:pt>
                <c:pt idx="17">
                  <c:v>22</c:v>
                </c:pt>
              </c:numCache>
            </c:numRef>
          </c:val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201308</c:v>
                </c:pt>
                <c:pt idx="1">
                  <c:v>201309</c:v>
                </c:pt>
                <c:pt idx="2">
                  <c:v>201310</c:v>
                </c:pt>
                <c:pt idx="3">
                  <c:v>201311</c:v>
                </c:pt>
                <c:pt idx="4">
                  <c:v>201312</c:v>
                </c:pt>
                <c:pt idx="5">
                  <c:v>201313</c:v>
                </c:pt>
                <c:pt idx="6">
                  <c:v>201314</c:v>
                </c:pt>
                <c:pt idx="7">
                  <c:v>201315</c:v>
                </c:pt>
                <c:pt idx="8">
                  <c:v>201316</c:v>
                </c:pt>
                <c:pt idx="9">
                  <c:v>201317</c:v>
                </c:pt>
                <c:pt idx="10">
                  <c:v>201318</c:v>
                </c:pt>
                <c:pt idx="11">
                  <c:v>201401</c:v>
                </c:pt>
                <c:pt idx="12">
                  <c:v>201402</c:v>
                </c:pt>
                <c:pt idx="13">
                  <c:v>201403</c:v>
                </c:pt>
                <c:pt idx="14">
                  <c:v>201404</c:v>
                </c:pt>
                <c:pt idx="15">
                  <c:v>201405</c:v>
                </c:pt>
                <c:pt idx="16">
                  <c:v>201406</c:v>
                </c:pt>
                <c:pt idx="17">
                  <c:v>201407</c:v>
                </c:pt>
              </c:strCache>
            </c:strRef>
          </c:cat>
          <c:val>
            <c:numRef>
              <c:f>'F1'!$D$4:$D$22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153152"/>
        <c:axId val="117183616"/>
      </c:barChart>
      <c:catAx>
        <c:axId val="11715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183616"/>
        <c:crosses val="autoZero"/>
        <c:auto val="1"/>
        <c:lblAlgn val="ctr"/>
        <c:lblOffset val="100"/>
        <c:noMultiLvlLbl val="0"/>
      </c:catAx>
      <c:valAx>
        <c:axId val="11718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71531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C07.xlsx]F2!Tabla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'F2'!$B$4:$B$11</c:f>
              <c:numCache>
                <c:formatCode>General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18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'F2'!$C$4:$C$11</c:f>
              <c:numCache>
                <c:formatCode>General</c:formatCode>
                <c:ptCount val="7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21.5</c:v>
                </c:pt>
                <c:pt idx="5">
                  <c:v>11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7246976"/>
        <c:axId val="117248768"/>
      </c:barChart>
      <c:catAx>
        <c:axId val="117246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248768"/>
        <c:crosses val="autoZero"/>
        <c:auto val="1"/>
        <c:lblAlgn val="ctr"/>
        <c:lblOffset val="100"/>
        <c:noMultiLvlLbl val="0"/>
      </c:catAx>
      <c:valAx>
        <c:axId val="117248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2469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C07.xlsx]F3!Tabla dinámica12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Suma de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'F3'!$B$4:$B$11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Suma de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'F3'!$A$4:$A$11</c:f>
              <c:strCache>
                <c:ptCount val="7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</c:strCache>
            </c:strRef>
          </c:cat>
          <c:val>
            <c:numRef>
              <c:f>'F3'!$C$4:$C$11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9</c:v>
                </c:pt>
                <c:pt idx="6">
                  <c:v>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047424"/>
        <c:axId val="115057408"/>
      </c:lineChart>
      <c:catAx>
        <c:axId val="11504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15057408"/>
        <c:crosses val="autoZero"/>
        <c:auto val="1"/>
        <c:lblAlgn val="ctr"/>
        <c:lblOffset val="100"/>
        <c:noMultiLvlLbl val="0"/>
      </c:catAx>
      <c:valAx>
        <c:axId val="11505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0474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C07.xlsx]A1!Tabla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</c:pivotFmt>
      <c:pivotFmt>
        <c:idx val="19"/>
        <c:marker>
          <c:symbol val="none"/>
        </c:marker>
      </c:pivotFmt>
      <c:pivotFmt>
        <c:idx val="20"/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'A1'!$B$3:$B$4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'A1'!$A$5:$A$11</c:f>
              <c:strCache>
                <c:ptCount val="6"/>
                <c:pt idx="0">
                  <c:v>COLOMBIA</c:v>
                </c:pt>
                <c:pt idx="1">
                  <c:v>COSTA RICA</c:v>
                </c:pt>
                <c:pt idx="2">
                  <c:v>ECUADOR</c:v>
                </c:pt>
                <c:pt idx="3">
                  <c:v>PERU</c:v>
                </c:pt>
                <c:pt idx="4">
                  <c:v>SALVADOR</c:v>
                </c:pt>
                <c:pt idx="5">
                  <c:v>VENEZUELA</c:v>
                </c:pt>
              </c:strCache>
            </c:strRef>
          </c:cat>
          <c:val>
            <c:numRef>
              <c:f>'A1'!$B$5:$B$11</c:f>
              <c:numCache>
                <c:formatCode>General</c:formatCode>
                <c:ptCount val="6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'A1'!$C$3:$C$4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'A1'!$A$5:$A$11</c:f>
              <c:strCache>
                <c:ptCount val="6"/>
                <c:pt idx="0">
                  <c:v>COLOMBIA</c:v>
                </c:pt>
                <c:pt idx="1">
                  <c:v>COSTA RICA</c:v>
                </c:pt>
                <c:pt idx="2">
                  <c:v>ECUADOR</c:v>
                </c:pt>
                <c:pt idx="3">
                  <c:v>PERU</c:v>
                </c:pt>
                <c:pt idx="4">
                  <c:v>SALVADOR</c:v>
                </c:pt>
                <c:pt idx="5">
                  <c:v>VENEZUELA</c:v>
                </c:pt>
              </c:strCache>
            </c:strRef>
          </c:cat>
          <c:val>
            <c:numRef>
              <c:f>'A1'!$C$5:$C$11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'A1'!$D$3:$D$4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'A1'!$A$5:$A$11</c:f>
              <c:strCache>
                <c:ptCount val="6"/>
                <c:pt idx="0">
                  <c:v>COLOMBIA</c:v>
                </c:pt>
                <c:pt idx="1">
                  <c:v>COSTA RICA</c:v>
                </c:pt>
                <c:pt idx="2">
                  <c:v>ECUADOR</c:v>
                </c:pt>
                <c:pt idx="3">
                  <c:v>PERU</c:v>
                </c:pt>
                <c:pt idx="4">
                  <c:v>SALVADOR</c:v>
                </c:pt>
                <c:pt idx="5">
                  <c:v>VENEZUELA</c:v>
                </c:pt>
              </c:strCache>
            </c:strRef>
          </c:cat>
          <c:val>
            <c:numRef>
              <c:f>'A1'!$D$5:$D$11</c:f>
              <c:numCache>
                <c:formatCode>General</c:formatCode>
                <c:ptCount val="6"/>
                <c:pt idx="0">
                  <c:v>5</c:v>
                </c:pt>
                <c:pt idx="2">
                  <c:v>3</c:v>
                </c:pt>
                <c:pt idx="3">
                  <c:v>7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70496"/>
        <c:axId val="117780480"/>
      </c:barChart>
      <c:catAx>
        <c:axId val="1177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80480"/>
        <c:crosses val="autoZero"/>
        <c:auto val="1"/>
        <c:lblAlgn val="ctr"/>
        <c:lblOffset val="100"/>
        <c:noMultiLvlLbl val="0"/>
      </c:catAx>
      <c:valAx>
        <c:axId val="1177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704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CNT!$E$2:$O$2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CNT!$E$69:$O$69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7806208"/>
        <c:axId val="117792128"/>
      </c:barChart>
      <c:valAx>
        <c:axId val="1177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06208"/>
        <c:crosses val="autoZero"/>
        <c:crossBetween val="between"/>
      </c:valAx>
      <c:catAx>
        <c:axId val="11780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92128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C07.xlsx]A2!Tabla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>
                <a:solidFill>
                  <a:srgbClr val="FF0000"/>
                </a:solidFill>
              </a:rPr>
              <a:t>Horas Empleadas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 SiCC/SSiCC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'A2'!$B$2:$B$5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'A2'!$C$1</c:f>
              <c:strCache>
                <c:ptCount val="1"/>
                <c:pt idx="0">
                  <c:v> Otros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'A2'!$C$2:$C$5</c:f>
              <c:numCache>
                <c:formatCode>General</c:formatCode>
                <c:ptCount val="3"/>
                <c:pt idx="0">
                  <c:v>5</c:v>
                </c:pt>
                <c:pt idx="1">
                  <c:v>24</c:v>
                </c:pt>
                <c:pt idx="2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7877760"/>
        <c:axId val="117887744"/>
      </c:barChart>
      <c:catAx>
        <c:axId val="117877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887744"/>
        <c:crosses val="autoZero"/>
        <c:auto val="1"/>
        <c:lblAlgn val="ctr"/>
        <c:lblOffset val="100"/>
        <c:noMultiLvlLbl val="0"/>
      </c:catAx>
      <c:valAx>
        <c:axId val="117887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8777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21</xdr:row>
      <xdr:rowOff>57149</xdr:rowOff>
    </xdr:from>
    <xdr:to>
      <xdr:col>10</xdr:col>
      <xdr:colOff>38100</xdr:colOff>
      <xdr:row>37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47625</xdr:rowOff>
    </xdr:from>
    <xdr:to>
      <xdr:col>5</xdr:col>
      <xdr:colOff>600075</xdr:colOff>
      <xdr:row>27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19050</xdr:rowOff>
    </xdr:from>
    <xdr:to>
      <xdr:col>3</xdr:col>
      <xdr:colOff>952500</xdr:colOff>
      <xdr:row>28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0</xdr:rowOff>
    </xdr:from>
    <xdr:to>
      <xdr:col>5</xdr:col>
      <xdr:colOff>600075</xdr:colOff>
      <xdr:row>27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0</xdr:rowOff>
    </xdr:from>
    <xdr:to>
      <xdr:col>9</xdr:col>
      <xdr:colOff>742949</xdr:colOff>
      <xdr:row>37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9525</xdr:rowOff>
    </xdr:from>
    <xdr:to>
      <xdr:col>4</xdr:col>
      <xdr:colOff>647700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38100</xdr:rowOff>
    </xdr:from>
    <xdr:to>
      <xdr:col>4</xdr:col>
      <xdr:colOff>295275</xdr:colOff>
      <xdr:row>28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11</xdr:row>
      <xdr:rowOff>28575</xdr:rowOff>
    </xdr:from>
    <xdr:to>
      <xdr:col>5</xdr:col>
      <xdr:colOff>809625</xdr:colOff>
      <xdr:row>27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838200</xdr:colOff>
      <xdr:row>27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228600</xdr:colOff>
      <xdr:row>21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161924</xdr:rowOff>
    </xdr:from>
    <xdr:to>
      <xdr:col>12</xdr:col>
      <xdr:colOff>123825</xdr:colOff>
      <xdr:row>27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7.491192013891" createdVersion="4" refreshedVersion="4" minRefreshableVersion="3" recordCount="116">
  <cacheSource type="worksheet">
    <worksheetSource ref="A1:R1048576" sheet="INC"/>
  </cacheSource>
  <cacheFields count="18">
    <cacheField name="Reg" numFmtId="0">
      <sharedItems containsString="0" containsBlank="1" containsNumber="1" containsInteger="1" minValue="1" maxValue="37"/>
    </cacheField>
    <cacheField name="País" numFmtId="0">
      <sharedItems containsBlank="1"/>
    </cacheField>
    <cacheField name="Categoria" numFmtId="0">
      <sharedItems containsBlank="1" count="4">
        <s v="Facturacion"/>
        <s v="Cierre"/>
        <s v="Perifericos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4-21T00:00:00" maxDate="2014-05-29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16">
        <s v="Error APE-SAT"/>
        <s v="Inconsistencia Data"/>
        <s v="Error DAT-BICON"/>
        <s v="Error Configuracion"/>
        <s v="Error reinicio Servidor"/>
        <s v="Error usuario"/>
        <s v="Error infraestructura"/>
        <s v="Error Conexión Base de Datos"/>
        <s v="Error Servidor"/>
        <s v="Error SAP"/>
        <s v="Error Operaciones"/>
        <s v="Error APEZURE"/>
        <s v="Demora Base de Datos"/>
        <s v="Error Redes"/>
        <s v="Error DAT-Datareports"/>
        <m/>
      </sharedItems>
    </cacheField>
    <cacheField name="Duracion (horas)" numFmtId="0">
      <sharedItems containsString="0" containsBlank="1" containsNumber="1" minValue="0.5" maxValue="8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0.5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7" maxValue="201407"/>
    </cacheField>
    <cacheField name="Acciones a Tomar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7.491192476853" createdVersion="4" refreshedVersion="4" minRefreshableVersion="3" recordCount="32">
  <cacheSource type="worksheet">
    <worksheetSource ref="C12:P44" sheet="STD"/>
  </cacheSource>
  <cacheFields count="14">
    <cacheField name="Camp" numFmtId="0">
      <sharedItems count="18">
        <s v="C08"/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  <cacheField name="SiCC/SSiCC2" numFmtId="0">
      <sharedItems containsSemiMixedTypes="0" containsString="0" containsNumber="1" minValue="0" maxValue="4.5"/>
    </cacheField>
    <cacheField name="Otros2" numFmtId="0">
      <sharedItems containsSemiMixedTypes="0" containsString="0" containsNumber="1" minValue="0" maxValue="33"/>
    </cacheField>
    <cacheField name="Total2" numFmtId="0">
      <sharedItems containsSemiMixedTypes="0" containsString="0" containsNumber="1" minValue="0" maxValue="33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23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7.491192476853" createdVersion="4" refreshedVersion="4" minRefreshableVersion="3" recordCount="116">
  <cacheSource type="worksheet">
    <worksheetSource ref="A1:P1048576" sheet="INC"/>
  </cacheSource>
  <cacheFields count="16">
    <cacheField name="Reg" numFmtId="0">
      <sharedItems containsString="0" containsBlank="1" containsNumber="1" containsInteger="1" minValue="1" maxValue="37"/>
    </cacheField>
    <cacheField name="País" numFmtId="0">
      <sharedItems containsBlank="1" count="7">
        <s v="COLOMBIA"/>
        <s v="PERU"/>
        <s v="ECUADOR"/>
        <s v="COSTA RICA"/>
        <s v="SALVADOR"/>
        <s v="VENEZUELA"/>
        <m/>
      </sharedItems>
    </cacheField>
    <cacheField name="Categoria" numFmtId="0">
      <sharedItems containsBlank="1" count="5">
        <s v="Facturacion"/>
        <s v="Cierre"/>
        <s v="Perifericos"/>
        <m/>
        <s v="SAM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4-21T00:00:00" maxDate="2014-05-29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/>
    </cacheField>
    <cacheField name="Duracion (horas)" numFmtId="0">
      <sharedItems containsString="0" containsBlank="1" containsNumber="1" minValue="0.5" maxValue="8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0.5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7" maxValue="201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7.491192592592" createdVersion="4" refreshedVersion="4" minRefreshableVersion="3" recordCount="32">
  <cacheSource type="worksheet">
    <worksheetSource ref="C12:G44" sheet="STD"/>
  </cacheSource>
  <cacheFields count="5">
    <cacheField name="Camp" numFmtId="0">
      <sharedItems count="18">
        <s v="C08"/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7.49119270833" createdVersion="4" refreshedVersion="4" minRefreshableVersion="3" recordCount="32">
  <cacheSource type="worksheet">
    <worksheetSource ref="B12:P44" sheet="STD"/>
  </cacheSource>
  <cacheFields count="15">
    <cacheField name="Campaña" numFmtId="0">
      <sharedItems containsSemiMixedTypes="0" containsString="0" containsNumber="1" containsInteger="1" minValue="201308" maxValue="201407" count="18">
        <n v="201308"/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</sharedItems>
    </cacheField>
    <cacheField name="Camp" numFmtId="0">
      <sharedItems count="18">
        <s v="C08"/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s v="C07"/>
      </sharedItems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  <cacheField name="SiCC/SSiCC2" numFmtId="0">
      <sharedItems containsSemiMixedTypes="0" containsString="0" containsNumber="1" minValue="0" maxValue="4.5"/>
    </cacheField>
    <cacheField name="Otros2" numFmtId="0">
      <sharedItems containsSemiMixedTypes="0" containsString="0" containsNumber="1" minValue="0" maxValue="33"/>
    </cacheField>
    <cacheField name="Total2" numFmtId="0">
      <sharedItems containsSemiMixedTypes="0" containsString="0" containsNumber="1" minValue="0" maxValue="33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23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7.491192824076" createdVersion="4" refreshedVersion="4" minRefreshableVersion="3" recordCount="4">
  <cacheSource type="worksheet">
    <worksheetSource ref="D4:J8" sheet="STD"/>
  </cacheSource>
  <cacheFields count="7">
    <cacheField name="Categoria" numFmtId="0">
      <sharedItems count="4">
        <s v="Facturacion"/>
        <s v="Cierre"/>
        <s v="Perifericos"/>
        <s v="Total"/>
      </sharedItems>
    </cacheField>
    <cacheField name="SiCC/SSiCC" numFmtId="0">
      <sharedItems containsSemiMixedTypes="0" containsString="0" containsNumber="1" containsInteger="1" minValue="0" maxValue="2"/>
    </cacheField>
    <cacheField name="Otros" numFmtId="0">
      <sharedItems containsSemiMixedTypes="0" containsString="0" containsNumber="1" containsInteger="1" minValue="1" maxValue="35"/>
    </cacheField>
    <cacheField name="Total" numFmtId="0">
      <sharedItems containsSemiMixedTypes="0" containsString="0" containsNumber="1" containsInteger="1" minValue="3" maxValue="37"/>
    </cacheField>
    <cacheField name="SiCC/SSiCC2" numFmtId="0">
      <sharedItems containsSemiMixedTypes="0" containsString="0" containsNumber="1" containsInteger="1" minValue="0" maxValue="1"/>
    </cacheField>
    <cacheField name="Otros2" numFmtId="0">
      <sharedItems containsSemiMixedTypes="0" containsString="0" containsNumber="1" containsInteger="1" minValue="5" maxValue="62"/>
    </cacheField>
    <cacheField name="Total2" numFmtId="0">
      <sharedItems containsSemiMixedTypes="0" containsString="0" containsNumber="1" containsInteger="1" minValue="6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27.491192824076" createdVersion="4" refreshedVersion="4" minRefreshableVersion="3" recordCount="32">
  <cacheSource type="worksheet">
    <worksheetSource ref="B12:G44" sheet="STD"/>
  </cacheSource>
  <cacheFields count="6">
    <cacheField name="Campaña" numFmtId="0">
      <sharedItems containsSemiMixedTypes="0" containsString="0" containsNumber="1" containsInteger="1" minValue="201308" maxValue="201407" count="18">
        <n v="201308"/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/>
      </sharedItems>
    </cacheField>
    <cacheField name="Camp" numFmtId="0">
      <sharedItems/>
    </cacheField>
    <cacheField name="Categoria" numFmtId="0">
      <sharedItems count="3">
        <s v="Facturacion"/>
        <s v="Cierre"/>
        <s v="Perifericos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9"/>
    </cacheField>
    <cacheField name="Total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n v="1"/>
    <s v="COLOMBIA"/>
    <x v="0"/>
    <s v="APE-SAT"/>
    <s v="APE"/>
    <d v="2014-04-21T00:00:00"/>
    <s v="Error carga APE-SAT"/>
    <s v="Analista Reprocesa informacion"/>
    <x v="0"/>
    <n v="1.5"/>
    <n v="0"/>
    <n v="0"/>
    <s v="SI"/>
    <s v="Javier Rudeles"/>
    <s v="Terminado"/>
    <n v="201407"/>
    <m/>
    <s v="Informe de Facturación  21/04/2014 CO Esika Campaña 2014/07 Ticket 33540"/>
  </r>
  <r>
    <n v="2"/>
    <s v="COLOMBIA"/>
    <x v="1"/>
    <s v="CIERRE DIARIO"/>
    <s v="CIERRE"/>
    <d v="2014-04-21T00:00:00"/>
    <s v="Falla Cierre de Facturacion Diaria"/>
    <s v="Analista ejecuta proceso nuevamente"/>
    <x v="1"/>
    <n v="0.5"/>
    <n v="1"/>
    <n v="0.5"/>
    <s v="SI"/>
    <s v="Doris Martinich"/>
    <s v="Terminado"/>
    <n v="201407"/>
    <m/>
    <s v="Informe de Facturación  21/04/2014 CO Esika Campaña 2014/07 Ticket 33541"/>
  </r>
  <r>
    <n v="3"/>
    <s v="COLOMBIA"/>
    <x v="2"/>
    <s v="DAT-SICC"/>
    <s v="DAT"/>
    <d v="2014-04-21T00:00:00"/>
    <s v="Falla Proceso Datamart en SSICC"/>
    <s v="Analista Corrige informacion y reprocesa"/>
    <x v="1"/>
    <n v="0.5"/>
    <n v="0"/>
    <n v="0"/>
    <s v="SI"/>
    <s v="Doris Martinich"/>
    <s v="Terminado"/>
    <n v="201407"/>
    <m/>
    <s v="Informe de Facturación  21/04/2014 CO Esika Campaña 2014/07 Ticket 33542"/>
  </r>
  <r>
    <n v="4"/>
    <s v="COLOMBIA"/>
    <x v="2"/>
    <s v="DAT-BICON"/>
    <s v="DAT"/>
    <d v="2014-04-21T00:00:00"/>
    <s v="Falla de Proceso datamart BICON"/>
    <s v="Analista Corrige informacion y reprocesa"/>
    <x v="2"/>
    <n v="1"/>
    <n v="0"/>
    <n v="0"/>
    <s v="SI"/>
    <s v="Luis de La Cruz"/>
    <s v="Terminado"/>
    <n v="201407"/>
    <m/>
    <s v="Informe de Facturación  21/04/2014 CO Esika Campaña 2014/07 Ticket 33543"/>
  </r>
  <r>
    <n v="5"/>
    <s v="PERU"/>
    <x v="0"/>
    <s v="Actualizacion de Clasificaciones"/>
    <s v="MAE"/>
    <d v="2014-04-21T00:00:00"/>
    <s v="Error en proceso “Actualización de Clasificación de Clientes”"/>
    <s v="Analista indica continuar"/>
    <x v="1"/>
    <n v="2.5"/>
    <n v="0"/>
    <n v="0"/>
    <s v="SI"/>
    <s v="Doris Martinich"/>
    <s v="Terminado"/>
    <n v="201407"/>
    <m/>
    <s v="Informe de Facturación 21/04/2014 PE Esika Campaña 2014/07"/>
  </r>
  <r>
    <n v="6"/>
    <s v="COLOMBIA"/>
    <x v="0"/>
    <s v="GP4"/>
    <s v="FAC"/>
    <d v="2014-04-22T00:00:00"/>
    <s v="Demora de Proceso"/>
    <s v="Se espera a que finalice el proceso, termina despues de 1hora 48 minutos"/>
    <x v="3"/>
    <n v="1"/>
    <n v="0"/>
    <n v="0"/>
    <s v="SI"/>
    <s v="Doris Martinich"/>
    <s v="Terminado"/>
    <n v="201407"/>
    <m/>
    <s v="Informe de Facturación 22/04/2014 CO Esika Campaña 2014/07  Ticket 33708"/>
  </r>
  <r>
    <n v="7"/>
    <s v="COLOMBIA"/>
    <x v="0"/>
    <s v="Generacion de Mensajes"/>
    <s v="IMP"/>
    <d v="2014-04-22T00:00:00"/>
    <s v="Generacion mensaje en Paquete Documentario no finaliza"/>
    <s v="Analista indica continuar"/>
    <x v="3"/>
    <n v="0.5"/>
    <n v="0"/>
    <n v="0"/>
    <s v="SI"/>
    <s v="Doris Martinich"/>
    <s v="Terminado"/>
    <n v="201407"/>
    <m/>
    <s v="Informe de Facturación 22/04/2014 CO Esika Campaña 2014/07  Ticket 33710"/>
  </r>
  <r>
    <n v="8"/>
    <s v="COLOMBIA"/>
    <x v="1"/>
    <s v="CIERRE DIARIO"/>
    <s v="CIERRE"/>
    <d v="2014-04-22T00:00:00"/>
    <s v="Falla cierre  proceso diario de facturacion"/>
    <s v="Analista Corrige informacion y reprocesa"/>
    <x v="1"/>
    <n v="0.5"/>
    <n v="1"/>
    <n v="0.5"/>
    <s v="SI"/>
    <s v="Doris Martinich"/>
    <s v="Terminado"/>
    <n v="201407"/>
    <m/>
    <s v="Informe de Facturación 22/04/2014 CO Esika Campaña 2014/07  Ticket 33711"/>
  </r>
  <r>
    <n v="9"/>
    <s v="COLOMBIA"/>
    <x v="2"/>
    <s v="DAT-BICON"/>
    <s v="DAT"/>
    <d v="2014-04-22T00:00:00"/>
    <s v="Falla de Proceso datamart BICON"/>
    <s v="Analista Corrige informacion y reprocesa"/>
    <x v="2"/>
    <n v="3"/>
    <n v="0"/>
    <n v="0"/>
    <s v="SI"/>
    <s v="Luis de La Cruz"/>
    <s v="Terminado"/>
    <n v="201407"/>
    <m/>
    <s v="Informe de Facturación 22/04/2014 CO Esika Campaña 2014/07"/>
  </r>
  <r>
    <n v="10"/>
    <s v="COLOMBIA"/>
    <x v="2"/>
    <s v="Interfaces Datamart"/>
    <s v="DAT"/>
    <d v="2014-04-22T00:00:00"/>
    <s v="Consulta de procesos de Cancelación en SSICC PRD Perú Esika"/>
    <s v="Analista indica procesar nuevamente"/>
    <x v="4"/>
    <n v="0.5"/>
    <n v="0"/>
    <n v="0"/>
    <s v="SI"/>
    <s v="Doris Martinich"/>
    <s v="Terminado"/>
    <n v="201407"/>
    <m/>
    <s v="Informe de Facturación 24/04/2014 PE Esika Campaña 2014/07"/>
  </r>
  <r>
    <n v="11"/>
    <s v="COLOMBIA"/>
    <x v="0"/>
    <s v="Carga de lotes Banzarios"/>
    <s v="BAN"/>
    <d v="2014-04-28T00:00:00"/>
    <s v="Falla cargue de lotes bancarios"/>
    <s v="Analista Corrige informacion y reprocesa"/>
    <x v="5"/>
    <n v="0.5"/>
    <n v="0"/>
    <n v="0"/>
    <s v="SI"/>
    <s v="Monica Chacon"/>
    <s v="Terminado"/>
    <n v="201407"/>
    <m/>
    <s v="Informe de Facturación  28/04/2014 CO Esika Campaña 2014/07 Ticket 34125"/>
  </r>
  <r>
    <n v="12"/>
    <s v="ECUADOR"/>
    <x v="2"/>
    <s v="DAT-BICON"/>
    <s v="DAT"/>
    <d v="2014-04-28T00:00:00"/>
    <s v="Falla de Proceso datamart BICON"/>
    <s v="Analista Corrige informacion y reprocesa"/>
    <x v="2"/>
    <n v="1"/>
    <n v="0"/>
    <n v="0"/>
    <s v="SI"/>
    <s v="Maria Moron Yactayo"/>
    <s v="Terminado"/>
    <n v="201407"/>
    <m/>
    <s v="Informe de Facturacion 28/04/2014 EC Lbel Campaña 2014/07"/>
  </r>
  <r>
    <n v="13"/>
    <s v="COLOMBIA"/>
    <x v="0"/>
    <s v="GP3"/>
    <s v="FAC"/>
    <d v="2014-04-29T00:00:00"/>
    <s v="Proceso se congela"/>
    <s v="Analista solicita reiniciar aplciacion y reprocesar"/>
    <x v="6"/>
    <n v="0.5"/>
    <n v="0"/>
    <n v="0"/>
    <s v="SI"/>
    <s v="Jorge Florencio"/>
    <s v="Terminado"/>
    <n v="201407"/>
    <m/>
    <s v="Informe de Facturación   29/04/2014 CO Esika Campaña 2014/07"/>
  </r>
  <r>
    <n v="14"/>
    <s v="PERU"/>
    <x v="2"/>
    <s v="DAT-BICON"/>
    <s v="DAT"/>
    <d v="2014-04-29T00:00:00"/>
    <s v="Falla de Proceso datamart BICON"/>
    <s v="Analista Corrige informacion y reprocesa"/>
    <x v="2"/>
    <n v="2"/>
    <n v="0"/>
    <n v="0"/>
    <s v="SI"/>
    <s v="Maria Moron Yactayo"/>
    <s v="Terminado"/>
    <n v="201407"/>
    <m/>
    <s v="Informe de Facturación 29/04/2014 PE Esika Campaña 2014/07"/>
  </r>
  <r>
    <n v="15"/>
    <s v="COLOMBIA"/>
    <x v="0"/>
    <s v="Facturacion"/>
    <s v="FAC"/>
    <d v="2014-05-02T00:00:00"/>
    <s v="No se puede acceder a la aplicación"/>
    <s v="Se escala el inicdnete a proveedor, quien soluciona el problema de base de datos"/>
    <x v="7"/>
    <n v="1"/>
    <n v="0"/>
    <n v="0"/>
    <s v="SI"/>
    <s v="Ricardo Rojas"/>
    <s v="Terminado"/>
    <n v="201407"/>
    <m/>
    <s v="Informe de Facturación   02/05/2014 CO Esika Campaña 2014/07"/>
  </r>
  <r>
    <n v="16"/>
    <s v="COSTA RICA"/>
    <x v="0"/>
    <s v="GP5"/>
    <s v="FAC"/>
    <d v="2014-05-02T00:00:00"/>
    <s v="Error interno del Servidor"/>
    <s v="Se solicita hacer flashback y reprocesar"/>
    <x v="8"/>
    <n v="2"/>
    <n v="0"/>
    <n v="0"/>
    <s v="SI"/>
    <s v="Ricardo Rojas"/>
    <s v="Terminado"/>
    <n v="201407"/>
    <m/>
    <s v="Informe de Facturación 02/05/2014 CR Campaña 2014/07"/>
  </r>
  <r>
    <n v="17"/>
    <s v="PERU"/>
    <x v="0"/>
    <s v="GP5"/>
    <s v="FAC"/>
    <d v="2014-05-02T00:00:00"/>
    <s v="Error en ejcucion de proceso GP5"/>
    <s v="Analista Corrige informacion y reprocesa"/>
    <x v="1"/>
    <n v="1"/>
    <n v="0"/>
    <n v="0"/>
    <s v="SI"/>
    <s v="Jorge Florencio"/>
    <s v="Terminado"/>
    <n v="201407"/>
    <m/>
    <s v="Informe de Facturación 02/05/2014 PE Esika Campaña 2014/07 Ticket 34384"/>
  </r>
  <r>
    <n v="18"/>
    <s v="PERU"/>
    <x v="0"/>
    <s v="IMP"/>
    <s v="IMP"/>
    <d v="2014-05-02T00:00:00"/>
    <s v="Xerox indica error en impresión"/>
    <s v="Analista indica repreocesar informacion"/>
    <x v="1"/>
    <n v="1"/>
    <n v="0"/>
    <n v="0"/>
    <s v="SI"/>
    <s v="Jorge Florencio"/>
    <s v="Terminado"/>
    <n v="201407"/>
    <m/>
    <s v="Informe de Facturación 02/05/2014 PE Esika Campaña 2014/07 Ticket 34384"/>
  </r>
  <r>
    <n v="19"/>
    <s v="PERU"/>
    <x v="2"/>
    <s v="DAT-BICON"/>
    <s v="DAT"/>
    <d v="2014-05-02T00:00:00"/>
    <s v="Falla de Proceso datamart BICON"/>
    <s v="Analista Corrige informacion y reprocesa"/>
    <x v="2"/>
    <n v="1"/>
    <n v="0"/>
    <n v="0"/>
    <s v="SI"/>
    <s v="Diego Briones"/>
    <s v="Terminado"/>
    <n v="201407"/>
    <m/>
    <s v="Informe de Facturación 02/05/2014 PE Esika Campaña 2014/07 Ticket 34388"/>
  </r>
  <r>
    <n v="20"/>
    <s v="PERU"/>
    <x v="0"/>
    <s v="SAM-7"/>
    <s v="SAM"/>
    <d v="2014-05-02T00:00:00"/>
    <s v="No llega correo SAM-7"/>
    <s v="Analista Corrige informacion y reprocesa"/>
    <x v="9"/>
    <n v="8"/>
    <n v="0"/>
    <n v="0"/>
    <s v="SI"/>
    <s v="Julio Vicente"/>
    <s v="Terminado"/>
    <n v="201407"/>
    <m/>
    <s v="Informe de Facturación 02/05/2014 PE Esika Campaña 2014/07 Ticket SR267598"/>
  </r>
  <r>
    <n v="21"/>
    <s v="ECUADOR"/>
    <x v="2"/>
    <s v="DAT-BICON"/>
    <s v="DAT"/>
    <d v="2014-05-05T00:00:00"/>
    <s v="Proceso Carga BICON no finaliza"/>
    <s v="Analista Corrige informacion y reprocesa"/>
    <x v="2"/>
    <n v="0.5"/>
    <n v="0"/>
    <n v="0"/>
    <s v="SI"/>
    <s v="Enith Rodriguez"/>
    <s v="Terminado"/>
    <n v="201407"/>
    <m/>
    <s v="Informe de Facturacion 05/05/2014 EC Lbel Campaña 2014/07"/>
  </r>
  <r>
    <n v="22"/>
    <s v="COLOMBIA"/>
    <x v="1"/>
    <s v="CIERRE DIARIO"/>
    <s v="CIERRE"/>
    <d v="2014-05-05T00:00:00"/>
    <s v="Error conexión de Base de Datos"/>
    <s v="Anlista reinicia aplicación e indica reprocesar"/>
    <x v="7"/>
    <n v="5"/>
    <n v="0"/>
    <n v="0"/>
    <s v="SI"/>
    <s v="Ricardo Rojas"/>
    <s v="Terminado"/>
    <n v="201407"/>
    <m/>
    <s v="Informe de Facturación 05/05/2014 CO Esika Campaña 2014/07 _ FINAL"/>
  </r>
  <r>
    <n v="23"/>
    <s v="PERU"/>
    <x v="0"/>
    <s v="SAM-7"/>
    <s v="SAM"/>
    <d v="2014-05-05T00:00:00"/>
    <s v="No llega correo SAM-7"/>
    <s v="Analista Corrige informacion y reprocesa"/>
    <x v="9"/>
    <n v="1.5"/>
    <n v="0"/>
    <n v="0"/>
    <s v="SI"/>
    <s v="Aracelis Hernandez"/>
    <s v="Terminado"/>
    <n v="201407"/>
    <m/>
    <s v="Informe de Facturación 05/05/2014 PE Esika Campaña 2014/07 SR268109S"/>
  </r>
  <r>
    <n v="24"/>
    <s v="PERU"/>
    <x v="2"/>
    <s v="DAT-BICON"/>
    <s v="DAT"/>
    <d v="2014-05-05T00:00:00"/>
    <s v="Proceso Carga BICON no finaliza"/>
    <s v="Analista Corrige informacion y reprocesa"/>
    <x v="2"/>
    <n v="2"/>
    <n v="0"/>
    <n v="0"/>
    <s v="SI"/>
    <s v="Luis de La Cruz"/>
    <s v="Terminado"/>
    <n v="201407"/>
    <m/>
    <s v="Informe de Facturación 05/05/2014 PE Esika Campaña 2014/07 Ticket 34576"/>
  </r>
  <r>
    <n v="25"/>
    <s v="SALVADOR"/>
    <x v="0"/>
    <s v="GP5"/>
    <s v="FAC"/>
    <d v="2014-05-06T00:00:00"/>
    <s v="Error en ejecucion de proceso"/>
    <s v="Analista Corrige informacion y reprocesa"/>
    <x v="1"/>
    <n v="1"/>
    <n v="0"/>
    <n v="0"/>
    <s v="SI"/>
    <s v="Jorge Yepez"/>
    <s v="Terminado"/>
    <n v="201407"/>
    <m/>
    <s v="Informe de Facturacion 06/05/2014 SV Esika Campaña 2014/07 Ticket 34645"/>
  </r>
  <r>
    <n v="26"/>
    <s v="ECUADOR"/>
    <x v="2"/>
    <s v="DAT-BICON"/>
    <s v="DAT"/>
    <d v="2014-05-06T00:00:00"/>
    <s v="Proceso Carga BICON no finaliza"/>
    <s v="Analista Corrige informacion y reprocesa"/>
    <x v="2"/>
    <n v="0.5"/>
    <n v="0"/>
    <n v="0"/>
    <s v="SI"/>
    <s v="Enith Rodriguez"/>
    <s v="Terminado"/>
    <n v="201407"/>
    <m/>
    <s v="Informe de Facturacion 06/05/2014 EC Lbel Campaña 2014/07 Ticket 34646"/>
  </r>
  <r>
    <n v="27"/>
    <s v="ECUADOR"/>
    <x v="0"/>
    <s v="SAM-7"/>
    <s v="SAM"/>
    <d v="2014-05-06T00:00:00"/>
    <s v="No llega correo SAM-7"/>
    <s v="Analista Corrige informacion y reprocesa"/>
    <x v="9"/>
    <n v="0.5"/>
    <n v="0"/>
    <n v="0"/>
    <s v="SI"/>
    <s v="Gerardo Morales"/>
    <s v="Terminado"/>
    <n v="201407"/>
    <m/>
    <s v="Informe de Facturacion 06/05/2014 EC Lbel Campaña 2014/07 Ticket 34646"/>
  </r>
  <r>
    <n v="28"/>
    <s v="COLOMBIA"/>
    <x v="0"/>
    <s v="GP5"/>
    <s v="FAC"/>
    <d v="2014-05-06T00:00:00"/>
    <s v="Error ejecucion de proceso"/>
    <s v="Analista Corrige informacion y reprocesa"/>
    <x v="10"/>
    <n v="1.5"/>
    <n v="0"/>
    <n v="0"/>
    <s v="SI"/>
    <s v="Jorge Yepez"/>
    <s v="Terminado"/>
    <n v="201407"/>
    <m/>
    <s v="Informe de Facturación 06/05/2014 CO Esika Campaña 201407"/>
  </r>
  <r>
    <n v="29"/>
    <s v="PERU"/>
    <x v="2"/>
    <s v="DAT_VENTAS"/>
    <s v="DAT"/>
    <d v="2014-05-07T00:00:00"/>
    <s v="Error ejecucion de proceso"/>
    <s v="Analista Corrige informacion y reprocesa"/>
    <x v="1"/>
    <n v="0.5"/>
    <n v="0"/>
    <n v="0"/>
    <s v="SI"/>
    <s v="Carlos Mori"/>
    <s v="Terminado"/>
    <n v="201407"/>
    <m/>
    <s v="Informe de Facturación 07/05/2014 PE Esika Campaña 2014/07"/>
  </r>
  <r>
    <n v="30"/>
    <s v="PERU"/>
    <x v="2"/>
    <s v="DAT_VENTAS"/>
    <s v="DAT"/>
    <d v="2014-05-08T00:00:00"/>
    <s v="Error ejecucion de proceso"/>
    <s v="Analista Corrige informacion y reprocesa"/>
    <x v="1"/>
    <n v="1"/>
    <n v="0"/>
    <n v="0"/>
    <s v="SI"/>
    <s v="Carlos Mori"/>
    <s v="Terminado"/>
    <n v="201407"/>
    <m/>
    <s v="Informe de Facturación 08/05/2014 PE Esika Campaña 2014/07 Ticket 34941"/>
  </r>
  <r>
    <n v="31"/>
    <s v="PERU"/>
    <x v="2"/>
    <s v="APEZURE-Descraga diaria completa"/>
    <s v="APEZURE"/>
    <d v="2014-05-08T00:00:00"/>
    <s v="Error ejecucion de proceso"/>
    <s v="Analista Corrige informacion y reprocesa"/>
    <x v="11"/>
    <n v="6"/>
    <n v="0"/>
    <n v="0"/>
    <s v="SI"/>
    <s v="Mesa de Servicio"/>
    <s v="Terminado"/>
    <n v="201407"/>
    <m/>
    <s v="Informe de Facturación 08/05/2014 PE Esika Campaña 2014/07"/>
  </r>
  <r>
    <n v="32"/>
    <s v="PERU"/>
    <x v="2"/>
    <s v="DAT-BICON"/>
    <s v="DAT"/>
    <d v="2014-05-08T00:00:00"/>
    <s v="Error ejecucion de proceso"/>
    <s v="Analista Corrige informacion y reprocesa"/>
    <x v="2"/>
    <n v="1.5"/>
    <n v="0"/>
    <n v="0"/>
    <s v="SI"/>
    <s v="Mesa de Servicio"/>
    <s v="Terminado"/>
    <n v="201407"/>
    <m/>
    <s v="Informe de Facturación 08/05/2014 PE Esika Campaña 2014/07"/>
  </r>
  <r>
    <n v="33"/>
    <s v="COLOMBIA"/>
    <x v="2"/>
    <s v="DAT-BICON"/>
    <s v="DAT"/>
    <d v="2014-05-10T00:00:00"/>
    <s v="Error ejecucion de proceso"/>
    <s v="Analista Corrige informacion y reprocesa"/>
    <x v="2"/>
    <n v="1.5"/>
    <n v="0"/>
    <n v="0"/>
    <s v="SI"/>
    <s v="Carola Moscoso"/>
    <s v="Terminado"/>
    <n v="201407"/>
    <m/>
    <s v="Informe de Facturación 10/05/2014 CO Esika Campaña 201407"/>
  </r>
  <r>
    <n v="34"/>
    <s v="VENEZUELA"/>
    <x v="2"/>
    <s v="DAT-BICON"/>
    <s v="DAT"/>
    <d v="2014-05-21T00:00:00"/>
    <s v="Error ejecucion de proceso"/>
    <s v="Analista Corrige informacion y reprocesa"/>
    <x v="2"/>
    <n v="2.5"/>
    <n v="0"/>
    <n v="0"/>
    <s v="SI"/>
    <s v="Daniel Huanca"/>
    <s v="Terminado"/>
    <n v="201407"/>
    <m/>
    <s v="Informe de Facturacion 21/05/2014 VE LBel Campaña 2014/07"/>
  </r>
  <r>
    <n v="35"/>
    <s v="VENEZUELA"/>
    <x v="2"/>
    <s v="DAT.SiCC"/>
    <s v="DAT"/>
    <d v="2014-05-26T00:00:00"/>
    <s v="Lentitud proceso datamart"/>
    <s v="Se da el pase para continuar una vez finalizado el proceso"/>
    <x v="12"/>
    <n v="1.5"/>
    <n v="0"/>
    <n v="0"/>
    <s v="SI"/>
    <s v="Ricardo Rojas"/>
    <s v="Terminado"/>
    <n v="201407"/>
    <m/>
    <s v="Informe de Facturacion 26/05/2014 VE LBel Campaña 2014/07"/>
  </r>
  <r>
    <n v="36"/>
    <s v="VENEZUELA"/>
    <x v="2"/>
    <s v="DAT-BICON"/>
    <s v="DAT"/>
    <d v="2014-05-26T00:00:00"/>
    <s v="Error Carga Datamart"/>
    <s v="Analista Corrige informacion y reprocesa"/>
    <x v="13"/>
    <n v="1.5"/>
    <n v="0"/>
    <n v="0"/>
    <s v="SI"/>
    <s v="José Martinez"/>
    <s v="Terminado"/>
    <n v="201407"/>
    <m/>
    <s v="Informe de Facturacion 26/05/2014 VE LBel Campaña 2014/07"/>
  </r>
  <r>
    <n v="37"/>
    <s v="VENEZUELA"/>
    <x v="2"/>
    <s v="Datareports"/>
    <s v="DAT"/>
    <d v="2014-05-28T00:00:00"/>
    <s v="Error Data reports"/>
    <s v="Analista Corrige informacion y reprocesa"/>
    <x v="14"/>
    <n v="5"/>
    <n v="0"/>
    <n v="0"/>
    <s v="SI"/>
    <s v="Fernando Giraldo"/>
    <s v="Terminado"/>
    <n v="201407"/>
    <m/>
    <s v="Informe de Facturacion 28/05/2014 VE LBel Campaña 2014/07"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  <r>
    <m/>
    <m/>
    <x v="3"/>
    <m/>
    <m/>
    <m/>
    <m/>
    <m/>
    <x v="15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x v="0"/>
    <n v="2"/>
    <n v="2"/>
    <n v="4"/>
    <n v="4"/>
    <n v="2"/>
    <n v="6"/>
    <n v="0"/>
    <n v="0"/>
    <m/>
    <m/>
    <n v="0"/>
    <n v="0"/>
  </r>
  <r>
    <x v="1"/>
    <x v="0"/>
    <n v="1"/>
    <n v="1"/>
    <n v="2"/>
    <n v="1"/>
    <n v="2"/>
    <n v="3"/>
    <n v="0"/>
    <n v="0"/>
    <m/>
    <m/>
    <n v="0"/>
    <n v="0"/>
  </r>
  <r>
    <x v="2"/>
    <x v="0"/>
    <n v="2"/>
    <n v="4"/>
    <n v="6"/>
    <n v="2"/>
    <n v="8"/>
    <n v="10"/>
    <n v="0"/>
    <n v="0"/>
    <m/>
    <m/>
    <n v="0"/>
    <n v="0"/>
  </r>
  <r>
    <x v="3"/>
    <x v="0"/>
    <n v="0"/>
    <n v="1"/>
    <n v="1"/>
    <n v="0"/>
    <n v="1"/>
    <n v="1"/>
    <n v="0"/>
    <n v="0"/>
    <m/>
    <m/>
    <n v="0"/>
    <n v="0"/>
  </r>
  <r>
    <x v="4"/>
    <x v="0"/>
    <n v="1"/>
    <n v="0"/>
    <n v="1"/>
    <n v="1"/>
    <n v="0"/>
    <n v="1"/>
    <n v="0"/>
    <n v="0"/>
    <m/>
    <m/>
    <n v="0"/>
    <n v="0"/>
  </r>
  <r>
    <x v="5"/>
    <x v="0"/>
    <n v="1"/>
    <n v="1"/>
    <n v="2"/>
    <n v="1.5"/>
    <n v="1"/>
    <n v="2.5"/>
    <n v="0"/>
    <n v="0"/>
    <m/>
    <m/>
    <n v="0"/>
    <n v="0"/>
  </r>
  <r>
    <x v="6"/>
    <x v="0"/>
    <n v="3"/>
    <n v="2"/>
    <n v="5"/>
    <n v="2.5"/>
    <n v="2.5"/>
    <n v="5"/>
    <n v="0"/>
    <n v="0"/>
    <m/>
    <m/>
    <n v="0"/>
    <n v="0"/>
  </r>
  <r>
    <x v="7"/>
    <x v="0"/>
    <n v="1"/>
    <n v="5"/>
    <n v="6"/>
    <n v="1"/>
    <n v="12.5"/>
    <n v="13.5"/>
    <n v="0"/>
    <n v="0"/>
    <m/>
    <m/>
    <n v="0"/>
    <n v="0"/>
  </r>
  <r>
    <x v="8"/>
    <x v="0"/>
    <n v="2"/>
    <n v="7"/>
    <n v="9"/>
    <n v="1.5"/>
    <n v="11.5"/>
    <n v="13"/>
    <n v="0"/>
    <n v="0"/>
    <m/>
    <m/>
    <n v="0"/>
    <n v="0"/>
  </r>
  <r>
    <x v="9"/>
    <x v="0"/>
    <n v="2"/>
    <n v="3"/>
    <n v="5"/>
    <n v="1"/>
    <n v="5"/>
    <n v="6"/>
    <n v="0"/>
    <n v="0"/>
    <m/>
    <m/>
    <n v="0"/>
    <n v="0"/>
  </r>
  <r>
    <x v="10"/>
    <x v="0"/>
    <n v="2"/>
    <n v="3"/>
    <n v="5"/>
    <n v="2.5"/>
    <n v="3"/>
    <n v="5.5"/>
    <n v="0"/>
    <n v="0"/>
    <m/>
    <m/>
    <n v="0"/>
    <n v="0"/>
  </r>
  <r>
    <x v="11"/>
    <x v="0"/>
    <n v="0"/>
    <n v="2"/>
    <n v="2"/>
    <n v="0"/>
    <n v="1.5"/>
    <n v="1.5"/>
    <n v="0"/>
    <n v="0"/>
    <n v="98"/>
    <n v="3"/>
    <n v="0"/>
    <n v="101"/>
  </r>
  <r>
    <x v="11"/>
    <x v="1"/>
    <n v="0"/>
    <n v="0"/>
    <n v="0"/>
    <n v="0"/>
    <n v="0"/>
    <n v="0"/>
    <n v="0"/>
    <n v="0"/>
    <n v="0"/>
    <n v="0"/>
    <n v="0"/>
    <n v="0"/>
  </r>
  <r>
    <x v="11"/>
    <x v="2"/>
    <n v="0"/>
    <n v="0"/>
    <n v="0"/>
    <n v="0"/>
    <n v="0"/>
    <n v="0"/>
    <n v="0"/>
    <n v="0"/>
    <n v="0"/>
    <n v="0"/>
    <n v="0"/>
    <n v="0"/>
  </r>
  <r>
    <x v="12"/>
    <x v="0"/>
    <n v="4"/>
    <n v="8"/>
    <n v="12"/>
    <n v="4.5"/>
    <n v="22.5"/>
    <n v="27"/>
    <n v="0"/>
    <n v="0"/>
    <n v="91"/>
    <n v="12"/>
    <n v="0"/>
    <n v="103"/>
  </r>
  <r>
    <x v="12"/>
    <x v="1"/>
    <n v="0"/>
    <n v="0"/>
    <n v="0"/>
    <n v="0"/>
    <n v="0"/>
    <n v="0"/>
    <n v="0"/>
    <n v="0"/>
    <n v="0"/>
    <n v="0"/>
    <n v="0"/>
    <n v="0"/>
  </r>
  <r>
    <x v="12"/>
    <x v="2"/>
    <n v="0"/>
    <n v="1"/>
    <n v="1"/>
    <n v="0"/>
    <n v="3"/>
    <n v="3"/>
    <n v="0"/>
    <n v="0"/>
    <n v="0"/>
    <n v="0"/>
    <n v="0"/>
    <n v="0"/>
  </r>
  <r>
    <x v="13"/>
    <x v="0"/>
    <n v="3"/>
    <n v="4"/>
    <n v="7"/>
    <n v="1"/>
    <n v="4"/>
    <n v="5"/>
    <n v="0"/>
    <n v="0"/>
    <n v="101"/>
    <n v="7"/>
    <n v="0"/>
    <n v="108"/>
  </r>
  <r>
    <x v="13"/>
    <x v="1"/>
    <n v="0"/>
    <n v="0"/>
    <n v="0"/>
    <n v="0"/>
    <n v="0"/>
    <n v="0"/>
    <n v="0"/>
    <n v="0"/>
    <n v="0"/>
    <n v="0"/>
    <n v="0"/>
    <n v="0"/>
  </r>
  <r>
    <x v="13"/>
    <x v="2"/>
    <n v="0"/>
    <n v="1"/>
    <n v="1"/>
    <n v="0"/>
    <n v="1"/>
    <n v="1"/>
    <n v="0"/>
    <n v="0"/>
    <n v="0"/>
    <n v="0"/>
    <n v="0"/>
    <n v="0"/>
  </r>
  <r>
    <x v="14"/>
    <x v="0"/>
    <n v="1"/>
    <n v="5"/>
    <n v="6"/>
    <n v="0.5"/>
    <n v="4.5"/>
    <n v="5"/>
    <n v="0"/>
    <n v="0"/>
    <n v="116"/>
    <n v="6"/>
    <n v="0"/>
    <n v="122"/>
  </r>
  <r>
    <x v="14"/>
    <x v="1"/>
    <n v="0"/>
    <n v="0"/>
    <n v="0"/>
    <n v="0"/>
    <n v="0"/>
    <n v="0"/>
    <n v="0"/>
    <n v="0"/>
    <n v="0"/>
    <n v="0"/>
    <n v="0"/>
    <n v="0"/>
  </r>
  <r>
    <x v="14"/>
    <x v="2"/>
    <n v="0"/>
    <n v="4"/>
    <n v="4"/>
    <n v="0"/>
    <n v="5.5"/>
    <n v="5.5"/>
    <n v="0"/>
    <n v="0"/>
    <n v="0"/>
    <n v="0"/>
    <n v="0"/>
    <n v="0"/>
  </r>
  <r>
    <x v="15"/>
    <x v="0"/>
    <n v="2"/>
    <n v="16"/>
    <n v="18"/>
    <n v="3"/>
    <n v="18.5"/>
    <n v="21.5"/>
    <n v="0"/>
    <n v="0"/>
    <n v="96"/>
    <n v="23"/>
    <n v="0"/>
    <n v="119"/>
  </r>
  <r>
    <x v="15"/>
    <x v="1"/>
    <n v="1"/>
    <n v="0"/>
    <n v="1"/>
    <n v="1"/>
    <n v="0"/>
    <n v="1"/>
    <n v="0"/>
    <n v="0"/>
    <n v="0"/>
    <n v="0"/>
    <n v="0"/>
    <n v="0"/>
  </r>
  <r>
    <x v="15"/>
    <x v="2"/>
    <n v="0"/>
    <n v="9"/>
    <n v="9"/>
    <n v="0"/>
    <n v="12.5"/>
    <n v="12.5"/>
    <n v="0"/>
    <n v="0"/>
    <n v="0"/>
    <n v="0"/>
    <n v="0"/>
    <n v="0"/>
  </r>
  <r>
    <x v="16"/>
    <x v="0"/>
    <n v="4"/>
    <n v="9"/>
    <n v="13"/>
    <n v="3"/>
    <n v="8"/>
    <n v="11"/>
    <n v="0"/>
    <n v="0"/>
    <n v="105"/>
    <n v="12"/>
    <n v="0"/>
    <n v="117"/>
  </r>
  <r>
    <x v="16"/>
    <x v="1"/>
    <n v="0"/>
    <n v="1"/>
    <n v="1"/>
    <n v="0"/>
    <n v="1"/>
    <n v="1"/>
    <n v="0"/>
    <n v="0"/>
    <n v="0"/>
    <n v="0"/>
    <n v="0"/>
    <n v="0"/>
  </r>
  <r>
    <x v="16"/>
    <x v="2"/>
    <n v="0"/>
    <n v="5"/>
    <n v="5"/>
    <n v="0"/>
    <n v="5"/>
    <n v="5"/>
    <n v="0"/>
    <n v="0"/>
    <n v="0"/>
    <n v="0"/>
    <n v="0"/>
    <n v="0"/>
  </r>
  <r>
    <x v="17"/>
    <x v="0"/>
    <n v="0"/>
    <n v="15"/>
    <n v="15"/>
    <n v="0"/>
    <n v="24"/>
    <n v="24"/>
    <n v="0"/>
    <n v="1"/>
    <n v="89"/>
    <n v="22"/>
    <n v="1"/>
    <n v="112"/>
  </r>
  <r>
    <x v="17"/>
    <x v="1"/>
    <n v="2"/>
    <n v="1"/>
    <n v="3"/>
    <n v="1"/>
    <n v="5"/>
    <n v="6"/>
    <n v="0"/>
    <n v="0"/>
    <n v="0"/>
    <n v="0"/>
    <n v="0"/>
    <n v="0"/>
  </r>
  <r>
    <x v="17"/>
    <x v="2"/>
    <n v="0"/>
    <n v="19"/>
    <n v="19"/>
    <n v="0"/>
    <n v="33"/>
    <n v="33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6">
  <r>
    <n v="1"/>
    <x v="0"/>
    <x v="0"/>
    <s v="APE-SAT"/>
    <s v="APE"/>
    <d v="2014-04-21T00:00:00"/>
    <s v="Error carga APE-SAT"/>
    <s v="Analista Reprocesa informacion"/>
    <s v="Error APE-SAT"/>
    <n v="1.5"/>
    <n v="0"/>
    <n v="0"/>
    <s v="SI"/>
    <s v="Javier Rudeles"/>
    <s v="Terminado"/>
    <n v="201407"/>
  </r>
  <r>
    <n v="2"/>
    <x v="0"/>
    <x v="1"/>
    <s v="CIERRE DIARIO"/>
    <s v="CIERRE"/>
    <d v="2014-04-21T00:00:00"/>
    <s v="Falla Cierre de Facturacion Diaria"/>
    <s v="Analista ejecuta proceso nuevamente"/>
    <s v="Inconsistencia Data"/>
    <n v="0.5"/>
    <n v="1"/>
    <n v="0.5"/>
    <s v="SI"/>
    <s v="Doris Martinich"/>
    <s v="Terminado"/>
    <n v="201407"/>
  </r>
  <r>
    <n v="3"/>
    <x v="0"/>
    <x v="2"/>
    <s v="DAT-SICC"/>
    <s v="DAT"/>
    <d v="2014-04-21T00:00:00"/>
    <s v="Falla Proceso Datamart en SSICC"/>
    <s v="Analista Corrige informacion y reprocesa"/>
    <s v="Inconsistencia Data"/>
    <n v="0.5"/>
    <n v="0"/>
    <n v="0"/>
    <s v="SI"/>
    <s v="Doris Martinich"/>
    <s v="Terminado"/>
    <n v="201407"/>
  </r>
  <r>
    <n v="4"/>
    <x v="0"/>
    <x v="2"/>
    <s v="DAT-BICON"/>
    <s v="DAT"/>
    <d v="2014-04-21T00:00:00"/>
    <s v="Falla de Proceso datamart BICON"/>
    <s v="Analista Corrige informacion y reprocesa"/>
    <s v="Error DAT-BICON"/>
    <n v="1"/>
    <n v="0"/>
    <n v="0"/>
    <s v="SI"/>
    <s v="Luis de La Cruz"/>
    <s v="Terminado"/>
    <n v="201407"/>
  </r>
  <r>
    <n v="5"/>
    <x v="1"/>
    <x v="0"/>
    <s v="Actualizacion de Clasificaciones"/>
    <s v="MAE"/>
    <d v="2014-04-21T00:00:00"/>
    <s v="Error en proceso “Actualización de Clasificación de Clientes”"/>
    <s v="Analista indica continuar"/>
    <s v="Inconsistencia Data"/>
    <n v="2.5"/>
    <n v="0"/>
    <n v="0"/>
    <s v="SI"/>
    <s v="Doris Martinich"/>
    <s v="Terminado"/>
    <n v="201407"/>
  </r>
  <r>
    <n v="6"/>
    <x v="0"/>
    <x v="0"/>
    <s v="GP4"/>
    <s v="FAC"/>
    <d v="2014-04-22T00:00:00"/>
    <s v="Demora de Proceso"/>
    <s v="Se espera a que finalice el proceso, termina despues de 1hora 48 minutos"/>
    <s v="Error Configuracion"/>
    <n v="1"/>
    <n v="0"/>
    <n v="0"/>
    <s v="SI"/>
    <s v="Doris Martinich"/>
    <s v="Terminado"/>
    <n v="201407"/>
  </r>
  <r>
    <n v="7"/>
    <x v="0"/>
    <x v="0"/>
    <s v="Generacion de Mensajes"/>
    <s v="IMP"/>
    <d v="2014-04-22T00:00:00"/>
    <s v="Generacion mensaje en Paquete Documentario no finaliza"/>
    <s v="Analista indica continuar"/>
    <s v="Error Configuracion"/>
    <n v="0.5"/>
    <n v="0"/>
    <n v="0"/>
    <s v="SI"/>
    <s v="Doris Martinich"/>
    <s v="Terminado"/>
    <n v="201407"/>
  </r>
  <r>
    <n v="8"/>
    <x v="0"/>
    <x v="1"/>
    <s v="CIERRE DIARIO"/>
    <s v="CIERRE"/>
    <d v="2014-04-22T00:00:00"/>
    <s v="Falla cierre  proceso diario de facturacion"/>
    <s v="Analista Corrige informacion y reprocesa"/>
    <s v="Inconsistencia Data"/>
    <n v="0.5"/>
    <n v="1"/>
    <n v="0.5"/>
    <s v="SI"/>
    <s v="Doris Martinich"/>
    <s v="Terminado"/>
    <n v="201407"/>
  </r>
  <r>
    <n v="9"/>
    <x v="0"/>
    <x v="2"/>
    <s v="DAT-BICON"/>
    <s v="DAT"/>
    <d v="2014-04-22T00:00:00"/>
    <s v="Falla de Proceso datamart BICON"/>
    <s v="Analista Corrige informacion y reprocesa"/>
    <s v="Error DAT-BICON"/>
    <n v="3"/>
    <n v="0"/>
    <n v="0"/>
    <s v="SI"/>
    <s v="Luis de La Cruz"/>
    <s v="Terminado"/>
    <n v="201407"/>
  </r>
  <r>
    <n v="10"/>
    <x v="0"/>
    <x v="2"/>
    <s v="Interfaces Datamart"/>
    <s v="DAT"/>
    <d v="2014-04-22T00:00:00"/>
    <s v="Consulta de procesos de Cancelación en SSICC PRD Perú Esika"/>
    <s v="Analista indica procesar nuevamente"/>
    <s v="Error reinicio Servidor"/>
    <n v="0.5"/>
    <n v="0"/>
    <n v="0"/>
    <s v="SI"/>
    <s v="Doris Martinich"/>
    <s v="Terminado"/>
    <n v="201407"/>
  </r>
  <r>
    <n v="11"/>
    <x v="0"/>
    <x v="0"/>
    <s v="Carga de lotes Banzarios"/>
    <s v="BAN"/>
    <d v="2014-04-28T00:00:00"/>
    <s v="Falla cargue de lotes bancarios"/>
    <s v="Analista Corrige informacion y reprocesa"/>
    <s v="Error usuario"/>
    <n v="0.5"/>
    <n v="0"/>
    <n v="0"/>
    <s v="SI"/>
    <s v="Monica Chacon"/>
    <s v="Terminado"/>
    <n v="201407"/>
  </r>
  <r>
    <n v="12"/>
    <x v="2"/>
    <x v="2"/>
    <s v="DAT-BICON"/>
    <s v="DAT"/>
    <d v="2014-04-28T00:00:00"/>
    <s v="Falla de Proceso datamart BICON"/>
    <s v="Analista Corrige informacion y reprocesa"/>
    <s v="Error DAT-BICON"/>
    <n v="1"/>
    <n v="0"/>
    <n v="0"/>
    <s v="SI"/>
    <s v="Maria Moron Yactayo"/>
    <s v="Terminado"/>
    <n v="201407"/>
  </r>
  <r>
    <n v="13"/>
    <x v="0"/>
    <x v="0"/>
    <s v="GP3"/>
    <s v="FAC"/>
    <d v="2014-04-29T00:00:00"/>
    <s v="Proceso se congela"/>
    <s v="Analista solicita reiniciar aplciacion y reprocesar"/>
    <s v="Error infraestructura"/>
    <n v="0.5"/>
    <n v="0"/>
    <n v="0"/>
    <s v="SI"/>
    <s v="Jorge Florencio"/>
    <s v="Terminado"/>
    <n v="201407"/>
  </r>
  <r>
    <n v="14"/>
    <x v="1"/>
    <x v="2"/>
    <s v="DAT-BICON"/>
    <s v="DAT"/>
    <d v="2014-04-29T00:00:00"/>
    <s v="Falla de Proceso datamart BICON"/>
    <s v="Analista Corrige informacion y reprocesa"/>
    <s v="Error DAT-BICON"/>
    <n v="2"/>
    <n v="0"/>
    <n v="0"/>
    <s v="SI"/>
    <s v="Maria Moron Yactayo"/>
    <s v="Terminado"/>
    <n v="201407"/>
  </r>
  <r>
    <n v="15"/>
    <x v="0"/>
    <x v="0"/>
    <s v="Facturacion"/>
    <s v="FAC"/>
    <d v="2014-05-02T00:00:00"/>
    <s v="No se puede acceder a la aplicación"/>
    <s v="Se escala el inicdnete a proveedor, quien soluciona el problema de base de datos"/>
    <s v="Error Conexión Base de Datos"/>
    <n v="1"/>
    <n v="0"/>
    <n v="0"/>
    <s v="SI"/>
    <s v="Ricardo Rojas"/>
    <s v="Terminado"/>
    <n v="201407"/>
  </r>
  <r>
    <n v="16"/>
    <x v="3"/>
    <x v="0"/>
    <s v="GP5"/>
    <s v="FAC"/>
    <d v="2014-05-02T00:00:00"/>
    <s v="Error interno del Servidor"/>
    <s v="Se solicita hacer flashback y reprocesar"/>
    <s v="Error Servidor"/>
    <n v="2"/>
    <n v="0"/>
    <n v="0"/>
    <s v="SI"/>
    <s v="Ricardo Rojas"/>
    <s v="Terminado"/>
    <n v="201407"/>
  </r>
  <r>
    <n v="17"/>
    <x v="1"/>
    <x v="0"/>
    <s v="GP5"/>
    <s v="FAC"/>
    <d v="2014-05-02T00:00:00"/>
    <s v="Error en ejcucion de proceso GP5"/>
    <s v="Analista Corrige informacion y reprocesa"/>
    <s v="Inconsistencia Data"/>
    <n v="1"/>
    <n v="0"/>
    <n v="0"/>
    <s v="SI"/>
    <s v="Jorge Florencio"/>
    <s v="Terminado"/>
    <n v="201407"/>
  </r>
  <r>
    <n v="18"/>
    <x v="1"/>
    <x v="0"/>
    <s v="IMP"/>
    <s v="IMP"/>
    <d v="2014-05-02T00:00:00"/>
    <s v="Xerox indica error en impresión"/>
    <s v="Analista indica repreocesar informacion"/>
    <s v="Inconsistencia Data"/>
    <n v="1"/>
    <n v="0"/>
    <n v="0"/>
    <s v="SI"/>
    <s v="Jorge Florencio"/>
    <s v="Terminado"/>
    <n v="201407"/>
  </r>
  <r>
    <n v="19"/>
    <x v="1"/>
    <x v="2"/>
    <s v="DAT-BICON"/>
    <s v="DAT"/>
    <d v="2014-05-02T00:00:00"/>
    <s v="Falla de Proceso datamart BICON"/>
    <s v="Analista Corrige informacion y reprocesa"/>
    <s v="Error DAT-BICON"/>
    <n v="1"/>
    <n v="0"/>
    <n v="0"/>
    <s v="SI"/>
    <s v="Diego Briones"/>
    <s v="Terminado"/>
    <n v="201407"/>
  </r>
  <r>
    <n v="20"/>
    <x v="1"/>
    <x v="0"/>
    <s v="SAM-7"/>
    <s v="SAM"/>
    <d v="2014-05-02T00:00:00"/>
    <s v="No llega correo SAM-7"/>
    <s v="Analista Corrige informacion y reprocesa"/>
    <s v="Error SAP"/>
    <n v="8"/>
    <n v="0"/>
    <n v="0"/>
    <s v="SI"/>
    <s v="Julio Vicente"/>
    <s v="Terminado"/>
    <n v="201407"/>
  </r>
  <r>
    <n v="21"/>
    <x v="2"/>
    <x v="2"/>
    <s v="DAT-BICON"/>
    <s v="DAT"/>
    <d v="2014-05-05T00:00:00"/>
    <s v="Proceso Carga BICON no finaliza"/>
    <s v="Analista Corrige informacion y reprocesa"/>
    <s v="Error DAT-BICON"/>
    <n v="0.5"/>
    <n v="0"/>
    <n v="0"/>
    <s v="SI"/>
    <s v="Enith Rodriguez"/>
    <s v="Terminado"/>
    <n v="201407"/>
  </r>
  <r>
    <n v="22"/>
    <x v="0"/>
    <x v="1"/>
    <s v="CIERRE DIARIO"/>
    <s v="CIERRE"/>
    <d v="2014-05-05T00:00:00"/>
    <s v="Error conexión de Base de Datos"/>
    <s v="Anlista reinicia aplicación e indica reprocesar"/>
    <s v="Error Conexión Base de Datos"/>
    <n v="5"/>
    <n v="0"/>
    <n v="0"/>
    <s v="SI"/>
    <s v="Ricardo Rojas"/>
    <s v="Terminado"/>
    <n v="201407"/>
  </r>
  <r>
    <n v="23"/>
    <x v="1"/>
    <x v="0"/>
    <s v="SAM-7"/>
    <s v="SAM"/>
    <d v="2014-05-05T00:00:00"/>
    <s v="No llega correo SAM-7"/>
    <s v="Analista Corrige informacion y reprocesa"/>
    <s v="Error SAP"/>
    <n v="1.5"/>
    <n v="0"/>
    <n v="0"/>
    <s v="SI"/>
    <s v="Aracelis Hernandez"/>
    <s v="Terminado"/>
    <n v="201407"/>
  </r>
  <r>
    <n v="24"/>
    <x v="1"/>
    <x v="2"/>
    <s v="DAT-BICON"/>
    <s v="DAT"/>
    <d v="2014-05-05T00:00:00"/>
    <s v="Proceso Carga BICON no finaliza"/>
    <s v="Analista Corrige informacion y reprocesa"/>
    <s v="Error DAT-BICON"/>
    <n v="2"/>
    <n v="0"/>
    <n v="0"/>
    <s v="SI"/>
    <s v="Luis de La Cruz"/>
    <s v="Terminado"/>
    <n v="201407"/>
  </r>
  <r>
    <n v="25"/>
    <x v="4"/>
    <x v="0"/>
    <s v="GP5"/>
    <s v="FAC"/>
    <d v="2014-05-06T00:00:00"/>
    <s v="Error en ejecucion de proceso"/>
    <s v="Analista Corrige informacion y reprocesa"/>
    <s v="Inconsistencia Data"/>
    <n v="1"/>
    <n v="0"/>
    <n v="0"/>
    <s v="SI"/>
    <s v="Jorge Yepez"/>
    <s v="Terminado"/>
    <n v="201407"/>
  </r>
  <r>
    <n v="26"/>
    <x v="2"/>
    <x v="2"/>
    <s v="DAT-BICON"/>
    <s v="DAT"/>
    <d v="2014-05-06T00:00:00"/>
    <s v="Proceso Carga BICON no finaliza"/>
    <s v="Analista Corrige informacion y reprocesa"/>
    <s v="Error DAT-BICON"/>
    <n v="0.5"/>
    <n v="0"/>
    <n v="0"/>
    <s v="SI"/>
    <s v="Enith Rodriguez"/>
    <s v="Terminado"/>
    <n v="201407"/>
  </r>
  <r>
    <n v="27"/>
    <x v="2"/>
    <x v="0"/>
    <s v="SAM-7"/>
    <s v="SAM"/>
    <d v="2014-05-06T00:00:00"/>
    <s v="No llega correo SAM-7"/>
    <s v="Analista Corrige informacion y reprocesa"/>
    <s v="Error SAP"/>
    <n v="0.5"/>
    <n v="0"/>
    <n v="0"/>
    <s v="SI"/>
    <s v="Gerardo Morales"/>
    <s v="Terminado"/>
    <n v="201407"/>
  </r>
  <r>
    <n v="28"/>
    <x v="0"/>
    <x v="0"/>
    <s v="GP5"/>
    <s v="FAC"/>
    <d v="2014-05-06T00:00:00"/>
    <s v="Error ejecucion de proceso"/>
    <s v="Analista Corrige informacion y reprocesa"/>
    <s v="Error Operaciones"/>
    <n v="1.5"/>
    <n v="0"/>
    <n v="0"/>
    <s v="SI"/>
    <s v="Jorge Yepez"/>
    <s v="Terminado"/>
    <n v="201407"/>
  </r>
  <r>
    <n v="29"/>
    <x v="1"/>
    <x v="2"/>
    <s v="DAT_VENTAS"/>
    <s v="DAT"/>
    <d v="2014-05-07T00:00:00"/>
    <s v="Error ejecucion de proceso"/>
    <s v="Analista Corrige informacion y reprocesa"/>
    <s v="Inconsistencia Data"/>
    <n v="0.5"/>
    <n v="0"/>
    <n v="0"/>
    <s v="SI"/>
    <s v="Carlos Mori"/>
    <s v="Terminado"/>
    <n v="201407"/>
  </r>
  <r>
    <n v="30"/>
    <x v="1"/>
    <x v="2"/>
    <s v="DAT_VENTAS"/>
    <s v="DAT"/>
    <d v="2014-05-08T00:00:00"/>
    <s v="Error ejecucion de proceso"/>
    <s v="Analista Corrige informacion y reprocesa"/>
    <s v="Inconsistencia Data"/>
    <n v="1"/>
    <n v="0"/>
    <n v="0"/>
    <s v="SI"/>
    <s v="Carlos Mori"/>
    <s v="Terminado"/>
    <n v="201407"/>
  </r>
  <r>
    <n v="31"/>
    <x v="1"/>
    <x v="2"/>
    <s v="APEZURE-Descraga diaria completa"/>
    <s v="APEZURE"/>
    <d v="2014-05-08T00:00:00"/>
    <s v="Error ejecucion de proceso"/>
    <s v="Analista Corrige informacion y reprocesa"/>
    <s v="Error APEZURE"/>
    <n v="6"/>
    <n v="0"/>
    <n v="0"/>
    <s v="SI"/>
    <s v="Mesa de Servicio"/>
    <s v="Terminado"/>
    <n v="201407"/>
  </r>
  <r>
    <n v="32"/>
    <x v="1"/>
    <x v="2"/>
    <s v="DAT-BICON"/>
    <s v="DAT"/>
    <d v="2014-05-08T00:00:00"/>
    <s v="Error ejecucion de proceso"/>
    <s v="Analista Corrige informacion y reprocesa"/>
    <s v="Error DAT-BICON"/>
    <n v="1.5"/>
    <n v="0"/>
    <n v="0"/>
    <s v="SI"/>
    <s v="Mesa de Servicio"/>
    <s v="Terminado"/>
    <n v="201407"/>
  </r>
  <r>
    <n v="33"/>
    <x v="0"/>
    <x v="2"/>
    <s v="DAT-BICON"/>
    <s v="DAT"/>
    <d v="2014-05-10T00:00:00"/>
    <s v="Error ejecucion de proceso"/>
    <s v="Analista Corrige informacion y reprocesa"/>
    <s v="Error DAT-BICON"/>
    <n v="1.5"/>
    <n v="0"/>
    <n v="0"/>
    <s v="SI"/>
    <s v="Carola Moscoso"/>
    <s v="Terminado"/>
    <n v="201407"/>
  </r>
  <r>
    <n v="34"/>
    <x v="5"/>
    <x v="2"/>
    <s v="DAT-BICON"/>
    <s v="DAT"/>
    <d v="2014-05-21T00:00:00"/>
    <s v="Error ejecucion de proceso"/>
    <s v="Analista Corrige informacion y reprocesa"/>
    <s v="Error DAT-BICON"/>
    <n v="2.5"/>
    <n v="0"/>
    <n v="0"/>
    <s v="SI"/>
    <s v="Daniel Huanca"/>
    <s v="Terminado"/>
    <n v="201407"/>
  </r>
  <r>
    <n v="35"/>
    <x v="5"/>
    <x v="2"/>
    <s v="DAT.SiCC"/>
    <s v="DAT"/>
    <d v="2014-05-26T00:00:00"/>
    <s v="Lentitud proceso datamart"/>
    <s v="Se da el pase para continuar una vez finalizado el proceso"/>
    <s v="Demora Base de Datos"/>
    <n v="1.5"/>
    <n v="0"/>
    <n v="0"/>
    <s v="SI"/>
    <s v="Ricardo Rojas"/>
    <s v="Terminado"/>
    <n v="201407"/>
  </r>
  <r>
    <n v="36"/>
    <x v="5"/>
    <x v="2"/>
    <s v="DAT-BICON"/>
    <s v="DAT"/>
    <d v="2014-05-26T00:00:00"/>
    <s v="Error Carga Datamart"/>
    <s v="Analista Corrige informacion y reprocesa"/>
    <s v="Error Redes"/>
    <n v="1.5"/>
    <n v="0"/>
    <n v="0"/>
    <s v="SI"/>
    <s v="José Martinez"/>
    <s v="Terminado"/>
    <n v="201407"/>
  </r>
  <r>
    <n v="37"/>
    <x v="5"/>
    <x v="2"/>
    <s v="Datareports"/>
    <s v="DAT"/>
    <d v="2014-05-28T00:00:00"/>
    <s v="Error Data reports"/>
    <s v="Analista Corrige informacion y reprocesa"/>
    <s v="Error DAT-Datareports"/>
    <n v="5"/>
    <n v="0"/>
    <n v="0"/>
    <s v="SI"/>
    <s v="Fernando Giraldo"/>
    <s v="Terminado"/>
    <n v="201407"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  <r>
    <m/>
    <x v="6"/>
    <x v="3"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">
  <r>
    <x v="0"/>
    <x v="0"/>
    <n v="2"/>
    <n v="2"/>
    <n v="4"/>
  </r>
  <r>
    <x v="1"/>
    <x v="0"/>
    <n v="1"/>
    <n v="1"/>
    <n v="2"/>
  </r>
  <r>
    <x v="2"/>
    <x v="0"/>
    <n v="2"/>
    <n v="4"/>
    <n v="6"/>
  </r>
  <r>
    <x v="3"/>
    <x v="0"/>
    <n v="0"/>
    <n v="1"/>
    <n v="1"/>
  </r>
  <r>
    <x v="4"/>
    <x v="0"/>
    <n v="1"/>
    <n v="0"/>
    <n v="1"/>
  </r>
  <r>
    <x v="5"/>
    <x v="0"/>
    <n v="1"/>
    <n v="1"/>
    <n v="2"/>
  </r>
  <r>
    <x v="6"/>
    <x v="0"/>
    <n v="3"/>
    <n v="2"/>
    <n v="5"/>
  </r>
  <r>
    <x v="7"/>
    <x v="0"/>
    <n v="1"/>
    <n v="5"/>
    <n v="6"/>
  </r>
  <r>
    <x v="8"/>
    <x v="0"/>
    <n v="2"/>
    <n v="7"/>
    <n v="9"/>
  </r>
  <r>
    <x v="9"/>
    <x v="0"/>
    <n v="2"/>
    <n v="3"/>
    <n v="5"/>
  </r>
  <r>
    <x v="10"/>
    <x v="0"/>
    <n v="2"/>
    <n v="3"/>
    <n v="5"/>
  </r>
  <r>
    <x v="11"/>
    <x v="0"/>
    <n v="0"/>
    <n v="2"/>
    <n v="2"/>
  </r>
  <r>
    <x v="11"/>
    <x v="1"/>
    <n v="0"/>
    <n v="0"/>
    <n v="0"/>
  </r>
  <r>
    <x v="11"/>
    <x v="2"/>
    <n v="0"/>
    <n v="0"/>
    <n v="0"/>
  </r>
  <r>
    <x v="12"/>
    <x v="0"/>
    <n v="4"/>
    <n v="8"/>
    <n v="12"/>
  </r>
  <r>
    <x v="12"/>
    <x v="1"/>
    <n v="0"/>
    <n v="0"/>
    <n v="0"/>
  </r>
  <r>
    <x v="12"/>
    <x v="2"/>
    <n v="0"/>
    <n v="1"/>
    <n v="1"/>
  </r>
  <r>
    <x v="13"/>
    <x v="0"/>
    <n v="3"/>
    <n v="4"/>
    <n v="7"/>
  </r>
  <r>
    <x v="13"/>
    <x v="1"/>
    <n v="0"/>
    <n v="0"/>
    <n v="0"/>
  </r>
  <r>
    <x v="13"/>
    <x v="2"/>
    <n v="0"/>
    <n v="1"/>
    <n v="1"/>
  </r>
  <r>
    <x v="14"/>
    <x v="0"/>
    <n v="1"/>
    <n v="5"/>
    <n v="6"/>
  </r>
  <r>
    <x v="14"/>
    <x v="1"/>
    <n v="0"/>
    <n v="0"/>
    <n v="0"/>
  </r>
  <r>
    <x v="14"/>
    <x v="2"/>
    <n v="0"/>
    <n v="4"/>
    <n v="4"/>
  </r>
  <r>
    <x v="15"/>
    <x v="0"/>
    <n v="2"/>
    <n v="16"/>
    <n v="18"/>
  </r>
  <r>
    <x v="15"/>
    <x v="1"/>
    <n v="1"/>
    <n v="0"/>
    <n v="1"/>
  </r>
  <r>
    <x v="15"/>
    <x v="2"/>
    <n v="0"/>
    <n v="9"/>
    <n v="9"/>
  </r>
  <r>
    <x v="16"/>
    <x v="0"/>
    <n v="4"/>
    <n v="9"/>
    <n v="13"/>
  </r>
  <r>
    <x v="16"/>
    <x v="1"/>
    <n v="0"/>
    <n v="1"/>
    <n v="1"/>
  </r>
  <r>
    <x v="16"/>
    <x v="2"/>
    <n v="0"/>
    <n v="5"/>
    <n v="5"/>
  </r>
  <r>
    <x v="17"/>
    <x v="0"/>
    <n v="0"/>
    <n v="15"/>
    <n v="15"/>
  </r>
  <r>
    <x v="17"/>
    <x v="1"/>
    <n v="2"/>
    <n v="1"/>
    <n v="3"/>
  </r>
  <r>
    <x v="17"/>
    <x v="2"/>
    <n v="0"/>
    <n v="19"/>
    <n v="1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2"/>
    <n v="2"/>
    <n v="4"/>
    <n v="4"/>
    <n v="2"/>
    <n v="6"/>
    <n v="0"/>
    <n v="0"/>
    <m/>
    <m/>
    <n v="0"/>
    <n v="0"/>
  </r>
  <r>
    <x v="1"/>
    <x v="1"/>
    <x v="0"/>
    <n v="1"/>
    <n v="1"/>
    <n v="2"/>
    <n v="1"/>
    <n v="2"/>
    <n v="3"/>
    <n v="0"/>
    <n v="0"/>
    <m/>
    <m/>
    <n v="0"/>
    <n v="0"/>
  </r>
  <r>
    <x v="2"/>
    <x v="2"/>
    <x v="0"/>
    <n v="2"/>
    <n v="4"/>
    <n v="6"/>
    <n v="2"/>
    <n v="8"/>
    <n v="10"/>
    <n v="0"/>
    <n v="0"/>
    <m/>
    <m/>
    <n v="0"/>
    <n v="0"/>
  </r>
  <r>
    <x v="3"/>
    <x v="3"/>
    <x v="0"/>
    <n v="0"/>
    <n v="1"/>
    <n v="1"/>
    <n v="0"/>
    <n v="1"/>
    <n v="1"/>
    <n v="0"/>
    <n v="0"/>
    <m/>
    <m/>
    <n v="0"/>
    <n v="0"/>
  </r>
  <r>
    <x v="4"/>
    <x v="4"/>
    <x v="0"/>
    <n v="1"/>
    <n v="0"/>
    <n v="1"/>
    <n v="1"/>
    <n v="0"/>
    <n v="1"/>
    <n v="0"/>
    <n v="0"/>
    <m/>
    <m/>
    <n v="0"/>
    <n v="0"/>
  </r>
  <r>
    <x v="5"/>
    <x v="5"/>
    <x v="0"/>
    <n v="1"/>
    <n v="1"/>
    <n v="2"/>
    <n v="1.5"/>
    <n v="1"/>
    <n v="2.5"/>
    <n v="0"/>
    <n v="0"/>
    <m/>
    <m/>
    <n v="0"/>
    <n v="0"/>
  </r>
  <r>
    <x v="6"/>
    <x v="6"/>
    <x v="0"/>
    <n v="3"/>
    <n v="2"/>
    <n v="5"/>
    <n v="2.5"/>
    <n v="2.5"/>
    <n v="5"/>
    <n v="0"/>
    <n v="0"/>
    <m/>
    <m/>
    <n v="0"/>
    <n v="0"/>
  </r>
  <r>
    <x v="7"/>
    <x v="7"/>
    <x v="0"/>
    <n v="1"/>
    <n v="5"/>
    <n v="6"/>
    <n v="1"/>
    <n v="12.5"/>
    <n v="13.5"/>
    <n v="0"/>
    <n v="0"/>
    <m/>
    <m/>
    <n v="0"/>
    <n v="0"/>
  </r>
  <r>
    <x v="8"/>
    <x v="8"/>
    <x v="0"/>
    <n v="2"/>
    <n v="7"/>
    <n v="9"/>
    <n v="1.5"/>
    <n v="11.5"/>
    <n v="13"/>
    <n v="0"/>
    <n v="0"/>
    <m/>
    <m/>
    <n v="0"/>
    <n v="0"/>
  </r>
  <r>
    <x v="9"/>
    <x v="9"/>
    <x v="0"/>
    <n v="2"/>
    <n v="3"/>
    <n v="5"/>
    <n v="1"/>
    <n v="5"/>
    <n v="6"/>
    <n v="0"/>
    <n v="0"/>
    <m/>
    <m/>
    <n v="0"/>
    <n v="0"/>
  </r>
  <r>
    <x v="10"/>
    <x v="10"/>
    <x v="0"/>
    <n v="2"/>
    <n v="3"/>
    <n v="5"/>
    <n v="2.5"/>
    <n v="3"/>
    <n v="5.5"/>
    <n v="0"/>
    <n v="0"/>
    <m/>
    <m/>
    <n v="0"/>
    <n v="0"/>
  </r>
  <r>
    <x v="11"/>
    <x v="11"/>
    <x v="0"/>
    <n v="0"/>
    <n v="2"/>
    <n v="2"/>
    <n v="0"/>
    <n v="1.5"/>
    <n v="1.5"/>
    <n v="0"/>
    <n v="0"/>
    <n v="98"/>
    <n v="3"/>
    <n v="0"/>
    <n v="101"/>
  </r>
  <r>
    <x v="11"/>
    <x v="11"/>
    <x v="1"/>
    <n v="0"/>
    <n v="0"/>
    <n v="0"/>
    <n v="0"/>
    <n v="0"/>
    <n v="0"/>
    <n v="0"/>
    <n v="0"/>
    <n v="0"/>
    <n v="0"/>
    <n v="0"/>
    <n v="0"/>
  </r>
  <r>
    <x v="11"/>
    <x v="11"/>
    <x v="2"/>
    <n v="0"/>
    <n v="0"/>
    <n v="0"/>
    <n v="0"/>
    <n v="0"/>
    <n v="0"/>
    <n v="0"/>
    <n v="0"/>
    <n v="0"/>
    <n v="0"/>
    <n v="0"/>
    <n v="0"/>
  </r>
  <r>
    <x v="12"/>
    <x v="12"/>
    <x v="0"/>
    <n v="4"/>
    <n v="8"/>
    <n v="12"/>
    <n v="4.5"/>
    <n v="22.5"/>
    <n v="27"/>
    <n v="0"/>
    <n v="0"/>
    <n v="91"/>
    <n v="12"/>
    <n v="0"/>
    <n v="103"/>
  </r>
  <r>
    <x v="12"/>
    <x v="12"/>
    <x v="1"/>
    <n v="0"/>
    <n v="0"/>
    <n v="0"/>
    <n v="0"/>
    <n v="0"/>
    <n v="0"/>
    <n v="0"/>
    <n v="0"/>
    <n v="0"/>
    <n v="0"/>
    <n v="0"/>
    <n v="0"/>
  </r>
  <r>
    <x v="12"/>
    <x v="12"/>
    <x v="2"/>
    <n v="0"/>
    <n v="1"/>
    <n v="1"/>
    <n v="0"/>
    <n v="3"/>
    <n v="3"/>
    <n v="0"/>
    <n v="0"/>
    <n v="0"/>
    <n v="0"/>
    <n v="0"/>
    <n v="0"/>
  </r>
  <r>
    <x v="13"/>
    <x v="13"/>
    <x v="0"/>
    <n v="3"/>
    <n v="4"/>
    <n v="7"/>
    <n v="1"/>
    <n v="4"/>
    <n v="5"/>
    <n v="0"/>
    <n v="0"/>
    <n v="101"/>
    <n v="7"/>
    <n v="0"/>
    <n v="108"/>
  </r>
  <r>
    <x v="13"/>
    <x v="13"/>
    <x v="1"/>
    <n v="0"/>
    <n v="0"/>
    <n v="0"/>
    <n v="0"/>
    <n v="0"/>
    <n v="0"/>
    <n v="0"/>
    <n v="0"/>
    <n v="0"/>
    <n v="0"/>
    <n v="0"/>
    <n v="0"/>
  </r>
  <r>
    <x v="13"/>
    <x v="13"/>
    <x v="2"/>
    <n v="0"/>
    <n v="1"/>
    <n v="1"/>
    <n v="0"/>
    <n v="1"/>
    <n v="1"/>
    <n v="0"/>
    <n v="0"/>
    <n v="0"/>
    <n v="0"/>
    <n v="0"/>
    <n v="0"/>
  </r>
  <r>
    <x v="14"/>
    <x v="14"/>
    <x v="0"/>
    <n v="1"/>
    <n v="5"/>
    <n v="6"/>
    <n v="0.5"/>
    <n v="4.5"/>
    <n v="5"/>
    <n v="0"/>
    <n v="0"/>
    <n v="116"/>
    <n v="6"/>
    <n v="0"/>
    <n v="122"/>
  </r>
  <r>
    <x v="14"/>
    <x v="14"/>
    <x v="1"/>
    <n v="0"/>
    <n v="0"/>
    <n v="0"/>
    <n v="0"/>
    <n v="0"/>
    <n v="0"/>
    <n v="0"/>
    <n v="0"/>
    <n v="0"/>
    <n v="0"/>
    <n v="0"/>
    <n v="0"/>
  </r>
  <r>
    <x v="14"/>
    <x v="14"/>
    <x v="2"/>
    <n v="0"/>
    <n v="4"/>
    <n v="4"/>
    <n v="0"/>
    <n v="5.5"/>
    <n v="5.5"/>
    <n v="0"/>
    <n v="0"/>
    <n v="0"/>
    <n v="0"/>
    <n v="0"/>
    <n v="0"/>
  </r>
  <r>
    <x v="15"/>
    <x v="15"/>
    <x v="0"/>
    <n v="2"/>
    <n v="16"/>
    <n v="18"/>
    <n v="3"/>
    <n v="18.5"/>
    <n v="21.5"/>
    <n v="0"/>
    <n v="0"/>
    <n v="96"/>
    <n v="23"/>
    <n v="0"/>
    <n v="119"/>
  </r>
  <r>
    <x v="15"/>
    <x v="15"/>
    <x v="1"/>
    <n v="1"/>
    <n v="0"/>
    <n v="1"/>
    <n v="1"/>
    <n v="0"/>
    <n v="1"/>
    <n v="0"/>
    <n v="0"/>
    <n v="0"/>
    <n v="0"/>
    <n v="0"/>
    <n v="0"/>
  </r>
  <r>
    <x v="15"/>
    <x v="15"/>
    <x v="2"/>
    <n v="0"/>
    <n v="9"/>
    <n v="9"/>
    <n v="0"/>
    <n v="12.5"/>
    <n v="12.5"/>
    <n v="0"/>
    <n v="0"/>
    <n v="0"/>
    <n v="0"/>
    <n v="0"/>
    <n v="0"/>
  </r>
  <r>
    <x v="16"/>
    <x v="16"/>
    <x v="0"/>
    <n v="4"/>
    <n v="9"/>
    <n v="13"/>
    <n v="3"/>
    <n v="8"/>
    <n v="11"/>
    <n v="0"/>
    <n v="0"/>
    <n v="105"/>
    <n v="12"/>
    <n v="0"/>
    <n v="117"/>
  </r>
  <r>
    <x v="16"/>
    <x v="16"/>
    <x v="1"/>
    <n v="0"/>
    <n v="1"/>
    <n v="1"/>
    <n v="0"/>
    <n v="1"/>
    <n v="1"/>
    <n v="0"/>
    <n v="0"/>
    <n v="0"/>
    <n v="0"/>
    <n v="0"/>
    <n v="0"/>
  </r>
  <r>
    <x v="16"/>
    <x v="16"/>
    <x v="2"/>
    <n v="0"/>
    <n v="5"/>
    <n v="5"/>
    <n v="0"/>
    <n v="5"/>
    <n v="5"/>
    <n v="0"/>
    <n v="0"/>
    <n v="0"/>
    <n v="0"/>
    <n v="0"/>
    <n v="0"/>
  </r>
  <r>
    <x v="17"/>
    <x v="17"/>
    <x v="0"/>
    <n v="0"/>
    <n v="15"/>
    <n v="15"/>
    <n v="0"/>
    <n v="24"/>
    <n v="24"/>
    <n v="0"/>
    <n v="1"/>
    <n v="89"/>
    <n v="22"/>
    <n v="1"/>
    <n v="112"/>
  </r>
  <r>
    <x v="17"/>
    <x v="17"/>
    <x v="1"/>
    <n v="2"/>
    <n v="1"/>
    <n v="3"/>
    <n v="1"/>
    <n v="5"/>
    <n v="6"/>
    <n v="0"/>
    <n v="0"/>
    <n v="0"/>
    <n v="0"/>
    <n v="0"/>
    <n v="0"/>
  </r>
  <r>
    <x v="17"/>
    <x v="17"/>
    <x v="2"/>
    <n v="0"/>
    <n v="19"/>
    <n v="19"/>
    <n v="0"/>
    <n v="33"/>
    <n v="33"/>
    <n v="0"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">
  <r>
    <x v="0"/>
    <n v="0"/>
    <n v="15"/>
    <n v="15"/>
    <n v="0"/>
    <n v="24"/>
    <n v="24"/>
  </r>
  <r>
    <x v="1"/>
    <n v="2"/>
    <n v="1"/>
    <n v="3"/>
    <n v="1"/>
    <n v="5"/>
    <n v="6"/>
  </r>
  <r>
    <x v="2"/>
    <n v="0"/>
    <n v="19"/>
    <n v="19"/>
    <n v="0"/>
    <n v="33"/>
    <n v="33"/>
  </r>
  <r>
    <x v="3"/>
    <n v="2"/>
    <n v="35"/>
    <n v="37"/>
    <n v="1"/>
    <n v="62"/>
    <n v="6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2">
  <r>
    <x v="0"/>
    <s v="C08"/>
    <x v="0"/>
    <n v="2"/>
    <n v="2"/>
    <n v="4"/>
  </r>
  <r>
    <x v="1"/>
    <s v="C09"/>
    <x v="0"/>
    <n v="1"/>
    <n v="1"/>
    <n v="2"/>
  </r>
  <r>
    <x v="2"/>
    <s v="C10"/>
    <x v="0"/>
    <n v="2"/>
    <n v="4"/>
    <n v="6"/>
  </r>
  <r>
    <x v="3"/>
    <s v="C11"/>
    <x v="0"/>
    <n v="0"/>
    <n v="1"/>
    <n v="1"/>
  </r>
  <r>
    <x v="4"/>
    <s v="C12"/>
    <x v="0"/>
    <n v="1"/>
    <n v="0"/>
    <n v="1"/>
  </r>
  <r>
    <x v="5"/>
    <s v="C13"/>
    <x v="0"/>
    <n v="1"/>
    <n v="1"/>
    <n v="2"/>
  </r>
  <r>
    <x v="6"/>
    <s v="C14"/>
    <x v="0"/>
    <n v="3"/>
    <n v="2"/>
    <n v="5"/>
  </r>
  <r>
    <x v="7"/>
    <s v="C15"/>
    <x v="0"/>
    <n v="1"/>
    <n v="5"/>
    <n v="6"/>
  </r>
  <r>
    <x v="8"/>
    <s v="C16"/>
    <x v="0"/>
    <n v="2"/>
    <n v="7"/>
    <n v="9"/>
  </r>
  <r>
    <x v="9"/>
    <s v="C17"/>
    <x v="0"/>
    <n v="2"/>
    <n v="3"/>
    <n v="5"/>
  </r>
  <r>
    <x v="10"/>
    <s v="C18"/>
    <x v="0"/>
    <n v="2"/>
    <n v="3"/>
    <n v="5"/>
  </r>
  <r>
    <x v="11"/>
    <s v="C01"/>
    <x v="0"/>
    <n v="0"/>
    <n v="2"/>
    <n v="2"/>
  </r>
  <r>
    <x v="11"/>
    <s v="C01"/>
    <x v="1"/>
    <n v="0"/>
    <n v="0"/>
    <n v="0"/>
  </r>
  <r>
    <x v="11"/>
    <s v="C01"/>
    <x v="2"/>
    <n v="0"/>
    <n v="0"/>
    <n v="0"/>
  </r>
  <r>
    <x v="12"/>
    <s v="C02"/>
    <x v="0"/>
    <n v="4"/>
    <n v="8"/>
    <n v="12"/>
  </r>
  <r>
    <x v="12"/>
    <s v="C02"/>
    <x v="1"/>
    <n v="0"/>
    <n v="0"/>
    <n v="0"/>
  </r>
  <r>
    <x v="12"/>
    <s v="C02"/>
    <x v="2"/>
    <n v="0"/>
    <n v="1"/>
    <n v="1"/>
  </r>
  <r>
    <x v="13"/>
    <s v="C03"/>
    <x v="0"/>
    <n v="3"/>
    <n v="4"/>
    <n v="7"/>
  </r>
  <r>
    <x v="13"/>
    <s v="C03"/>
    <x v="1"/>
    <n v="0"/>
    <n v="0"/>
    <n v="0"/>
  </r>
  <r>
    <x v="13"/>
    <s v="C03"/>
    <x v="2"/>
    <n v="0"/>
    <n v="1"/>
    <n v="1"/>
  </r>
  <r>
    <x v="14"/>
    <s v="C04"/>
    <x v="0"/>
    <n v="1"/>
    <n v="5"/>
    <n v="6"/>
  </r>
  <r>
    <x v="14"/>
    <s v="C04"/>
    <x v="1"/>
    <n v="0"/>
    <n v="0"/>
    <n v="0"/>
  </r>
  <r>
    <x v="14"/>
    <s v="C04"/>
    <x v="2"/>
    <n v="0"/>
    <n v="4"/>
    <n v="4"/>
  </r>
  <r>
    <x v="15"/>
    <s v="C05"/>
    <x v="0"/>
    <n v="2"/>
    <n v="16"/>
    <n v="18"/>
  </r>
  <r>
    <x v="15"/>
    <s v="C05"/>
    <x v="1"/>
    <n v="1"/>
    <n v="0"/>
    <n v="1"/>
  </r>
  <r>
    <x v="15"/>
    <s v="C05"/>
    <x v="2"/>
    <n v="0"/>
    <n v="9"/>
    <n v="9"/>
  </r>
  <r>
    <x v="16"/>
    <s v="C06"/>
    <x v="0"/>
    <n v="4"/>
    <n v="9"/>
    <n v="13"/>
  </r>
  <r>
    <x v="16"/>
    <s v="C06"/>
    <x v="1"/>
    <n v="0"/>
    <n v="1"/>
    <n v="1"/>
  </r>
  <r>
    <x v="16"/>
    <s v="C06"/>
    <x v="2"/>
    <n v="0"/>
    <n v="5"/>
    <n v="5"/>
  </r>
  <r>
    <x v="17"/>
    <s v="C07"/>
    <x v="0"/>
    <n v="0"/>
    <n v="15"/>
    <n v="15"/>
  </r>
  <r>
    <x v="17"/>
    <s v="C07"/>
    <x v="1"/>
    <n v="2"/>
    <n v="1"/>
    <n v="3"/>
  </r>
  <r>
    <x v="17"/>
    <s v="C07"/>
    <x v="2"/>
    <n v="0"/>
    <n v="19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1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2">
  <location ref="A1:E21" firstHeaderRow="1" firstDataRow="2" firstDataCol="1"/>
  <pivotFields count="6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defaultSubtotal="0"/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Total" fld="5" baseField="0" baseItem="0"/>
  </dataFields>
  <chartFormats count="12"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29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6">
  <location ref="A3:B22" firstHeaderRow="1" firstDataRow="1" firstDataCol="1"/>
  <pivotFields count="18">
    <pivotField showAll="0"/>
    <pivotField showAll="0"/>
    <pivotField axis="axisRow" multipleItemSelectionAllowed="1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7">
        <item x="0"/>
        <item x="11"/>
        <item x="7"/>
        <item x="3"/>
        <item x="2"/>
        <item x="6"/>
        <item x="10"/>
        <item x="4"/>
        <item x="9"/>
        <item x="8"/>
        <item x="5"/>
        <item x="1"/>
        <item h="1" x="15"/>
        <item h="1" x="12"/>
        <item h="1" x="13"/>
        <item h="1"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9">
    <i>
      <x/>
    </i>
    <i r="1">
      <x v="2"/>
    </i>
    <i r="1">
      <x v="11"/>
    </i>
    <i>
      <x v="1"/>
    </i>
    <i r="1">
      <x/>
    </i>
    <i r="1">
      <x v="2"/>
    </i>
    <i r="1">
      <x v="3"/>
    </i>
    <i r="1">
      <x v="5"/>
    </i>
    <i r="1">
      <x v="6"/>
    </i>
    <i r="1">
      <x v="8"/>
    </i>
    <i r="1">
      <x v="9"/>
    </i>
    <i r="1">
      <x v="10"/>
    </i>
    <i r="1">
      <x v="11"/>
    </i>
    <i>
      <x v="2"/>
    </i>
    <i r="1">
      <x v="1"/>
    </i>
    <i r="1">
      <x v="4"/>
    </i>
    <i r="1">
      <x v="7"/>
    </i>
    <i r="1">
      <x v="11"/>
    </i>
    <i t="grand">
      <x/>
    </i>
  </rowItems>
  <colItems count="1">
    <i/>
  </colItems>
  <dataFields count="1">
    <dataField name="Cuenta de Tipo Error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29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3:D11" firstHeaderRow="0" firstDataRow="1" firstDataCol="1" rowPageCount="1" colPageCount="1"/>
  <pivotFields count="14">
    <pivotField axis="axisRow" showAll="0">
      <items count="19"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Incidentes" fld="4" baseField="0" baseItem="0"/>
    <dataField name="Horas Empleadas" fld="7" baseField="0" baseItem="0"/>
    <dataField name=" Fuera de Hora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30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1">
  <location ref="A3:C11" firstHeaderRow="0" firstDataRow="1" firstDataCol="1" rowPageCount="1" colPageCount="1"/>
  <pivotFields count="5">
    <pivotField axis="axisRow" showAll="0">
      <items count="19"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SiCC/SSiCC" fld="2" baseField="0" baseItem="0"/>
    <dataField name=" Otro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0" cacheId="3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D22" firstHeaderRow="0" firstDataRow="1" firstDataCol="1" rowPageCount="1" colPageCount="1"/>
  <pivotFields count="1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1" cacheId="3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C11" firstHeaderRow="0" firstDataRow="1" firstDataCol="1" rowPageCount="1" colPageCount="1"/>
  <pivotFields count="15">
    <pivotField showAll="0"/>
    <pivotField axis="axisRow" showAll="0">
      <items count="19"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3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3:C11" firstHeaderRow="0" firstDataRow="1" firstDataCol="1" rowPageCount="1" colPageCount="1"/>
  <pivotFields count="15">
    <pivotField showAll="0"/>
    <pivotField axis="axisRow" showAll="0">
      <items count="19">
        <item x="11"/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SiCC/SSiCC" fld="3" baseField="0" baseItem="0"/>
    <dataField name="Suma de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30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1">
  <location ref="A3:E11" firstHeaderRow="1" firstDataRow="2" firstDataCol="1"/>
  <pivotFields count="16">
    <pivotField showAll="0"/>
    <pivotField axis="axisRow" showAll="0">
      <items count="8">
        <item x="0"/>
        <item x="3"/>
        <item x="2"/>
        <item x="1"/>
        <item x="4"/>
        <item x="6"/>
        <item x="5"/>
        <item t="default"/>
      </items>
    </pivotField>
    <pivotField axis="axisCol" dataField="1" showAll="0">
      <items count="6">
        <item x="1"/>
        <item x="0"/>
        <item x="2"/>
        <item m="1"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uenta de Categoria" fld="2" subtotal="count" baseField="0" baseItem="0"/>
  </dataFields>
  <chartFormats count="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" cacheId="31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1">
  <location ref="A1:C5" firstHeaderRow="0" firstDataRow="1" firstDataCol="1"/>
  <pivotFields count="7"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iCC/SSiCC" fld="4" baseField="0" baseItem="3796456"/>
    <dataField name=" Otros" fld="5" baseField="0" baseItem="3796456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29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1:B1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12"/>
        <item x="0"/>
        <item x="11"/>
        <item x="7"/>
        <item x="3"/>
        <item x="2"/>
        <item x="14"/>
        <item x="6"/>
        <item x="10"/>
        <item x="13"/>
        <item x="4"/>
        <item x="9"/>
        <item x="8"/>
        <item x="5"/>
        <item x="1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38" totalsRowShown="0" headerRowDxfId="20" dataDxfId="19" tableBorderDxfId="18">
  <autoFilter ref="A1:R38"/>
  <sortState ref="A2:R34">
    <sortCondition ref="A1:A34"/>
  </sortState>
  <tableColumns count="18">
    <tableColumn id="1" name="Reg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0" name="Duracion (horas)" dataDxfId="8"/>
    <tableColumn id="11" name="Error SICC/SSICC" dataDxfId="7"/>
    <tableColumn id="12" name="Duración Error SICC/SSICC" dataDxfId="6">
      <calculatedColumnFormula>IF(K2=0,0,J2)</calculatedColumnFormula>
    </tableColumn>
    <tableColumn id="13" name="Informe" dataDxfId="5"/>
    <tableColumn id="14" name="Analista Responsable" dataDxfId="4"/>
    <tableColumn id="15" name="Estado" dataDxfId="3"/>
    <tableColumn id="16" name="Campaña" dataDxfId="2"/>
    <tableColumn id="17" name="Acciones a Tomar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16"/>
  <sheetViews>
    <sheetView zoomScaleNormal="100" workbookViewId="0">
      <pane ySplit="1" topLeftCell="A2" activePane="bottomLeft" state="frozen"/>
      <selection pane="bottomLeft" activeCell="E10" sqref="E10"/>
    </sheetView>
  </sheetViews>
  <sheetFormatPr baseColWidth="10" defaultRowHeight="12" x14ac:dyDescent="0.2"/>
  <cols>
    <col min="1" max="1" width="11.5703125" style="10" bestFit="1" customWidth="1"/>
    <col min="2" max="2" width="13.140625" style="10" bestFit="1" customWidth="1"/>
    <col min="3" max="3" width="19.140625" style="6" bestFit="1" customWidth="1"/>
    <col min="4" max="4" width="22.5703125" style="6" customWidth="1"/>
    <col min="5" max="5" width="15.7109375" style="7" customWidth="1"/>
    <col min="6" max="6" width="13.7109375" style="10" bestFit="1" customWidth="1"/>
    <col min="7" max="7" width="45" style="10" customWidth="1"/>
    <col min="8" max="8" width="65.140625" style="9" customWidth="1"/>
    <col min="9" max="9" width="21.140625" style="10" customWidth="1"/>
    <col min="10" max="10" width="19.140625" style="10" bestFit="1" customWidth="1"/>
    <col min="11" max="11" width="19.42578125" style="10" bestFit="1" customWidth="1"/>
    <col min="12" max="12" width="30.28515625" style="10" customWidth="1"/>
    <col min="13" max="13" width="11.85546875" style="6" bestFit="1" customWidth="1"/>
    <col min="14" max="14" width="23.28515625" style="6" bestFit="1" customWidth="1"/>
    <col min="15" max="15" width="14.5703125" style="10" customWidth="1"/>
    <col min="16" max="16" width="16.7109375" style="10" bestFit="1" customWidth="1"/>
    <col min="17" max="17" width="52.7109375" style="9" hidden="1" customWidth="1"/>
    <col min="18" max="18" width="165.85546875" style="10" customWidth="1"/>
    <col min="19" max="16384" width="11.42578125" style="10"/>
  </cols>
  <sheetData>
    <row r="1" spans="1:18" s="6" customFormat="1" x14ac:dyDescent="0.2">
      <c r="A1" s="4" t="s">
        <v>7</v>
      </c>
      <c r="B1" s="4" t="s">
        <v>62</v>
      </c>
      <c r="C1" s="4" t="s">
        <v>10</v>
      </c>
      <c r="D1" s="4" t="s">
        <v>23</v>
      </c>
      <c r="E1" s="5" t="s">
        <v>6</v>
      </c>
      <c r="F1" s="4" t="s">
        <v>0</v>
      </c>
      <c r="G1" s="4" t="s">
        <v>9</v>
      </c>
      <c r="H1" s="4" t="s">
        <v>1</v>
      </c>
      <c r="I1" s="4" t="s">
        <v>24</v>
      </c>
      <c r="J1" s="4" t="s">
        <v>5</v>
      </c>
      <c r="K1" s="4" t="s">
        <v>30</v>
      </c>
      <c r="L1" s="4" t="s">
        <v>31</v>
      </c>
      <c r="M1" s="4" t="s">
        <v>108</v>
      </c>
      <c r="N1" s="4" t="s">
        <v>2</v>
      </c>
      <c r="O1" s="4" t="s">
        <v>3</v>
      </c>
      <c r="P1" s="4" t="s">
        <v>4</v>
      </c>
      <c r="Q1" s="4" t="s">
        <v>11</v>
      </c>
      <c r="R1" s="4" t="s">
        <v>8</v>
      </c>
    </row>
    <row r="2" spans="1:18" x14ac:dyDescent="0.2">
      <c r="A2" s="6">
        <v>1</v>
      </c>
      <c r="B2" s="6" t="s">
        <v>54</v>
      </c>
      <c r="C2" s="6" t="s">
        <v>130</v>
      </c>
      <c r="D2" s="6" t="s">
        <v>65</v>
      </c>
      <c r="E2" s="7" t="s">
        <v>66</v>
      </c>
      <c r="F2" s="8">
        <v>41750</v>
      </c>
      <c r="G2" s="9" t="s">
        <v>67</v>
      </c>
      <c r="H2" s="10" t="s">
        <v>69</v>
      </c>
      <c r="I2" s="10" t="s">
        <v>68</v>
      </c>
      <c r="J2" s="11">
        <v>1.5</v>
      </c>
      <c r="K2" s="11">
        <v>0</v>
      </c>
      <c r="L2" s="11">
        <f t="shared" ref="L2:L34" si="0">IF(K2=0,0,J2)</f>
        <v>0</v>
      </c>
      <c r="M2" s="6" t="s">
        <v>36</v>
      </c>
      <c r="N2" s="6" t="s">
        <v>70</v>
      </c>
      <c r="O2" s="11" t="s">
        <v>25</v>
      </c>
      <c r="P2" s="11">
        <v>201407</v>
      </c>
      <c r="Q2" s="12"/>
      <c r="R2" s="10" t="s">
        <v>90</v>
      </c>
    </row>
    <row r="3" spans="1:18" x14ac:dyDescent="0.2">
      <c r="A3" s="6">
        <v>2</v>
      </c>
      <c r="B3" s="6" t="s">
        <v>54</v>
      </c>
      <c r="C3" s="6" t="s">
        <v>181</v>
      </c>
      <c r="D3" s="6" t="s">
        <v>73</v>
      </c>
      <c r="E3" s="7" t="s">
        <v>72</v>
      </c>
      <c r="F3" s="8">
        <v>41750</v>
      </c>
      <c r="G3" s="10" t="s">
        <v>74</v>
      </c>
      <c r="H3" s="10" t="s">
        <v>75</v>
      </c>
      <c r="I3" s="10" t="s">
        <v>76</v>
      </c>
      <c r="J3" s="11">
        <v>0.5</v>
      </c>
      <c r="K3" s="11">
        <v>1</v>
      </c>
      <c r="L3" s="11">
        <f t="shared" si="0"/>
        <v>0.5</v>
      </c>
      <c r="M3" s="6" t="s">
        <v>36</v>
      </c>
      <c r="N3" s="6" t="s">
        <v>77</v>
      </c>
      <c r="O3" s="11" t="s">
        <v>25</v>
      </c>
      <c r="P3" s="11">
        <v>201407</v>
      </c>
      <c r="Q3" s="12"/>
      <c r="R3" s="10" t="s">
        <v>83</v>
      </c>
    </row>
    <row r="4" spans="1:18" x14ac:dyDescent="0.15">
      <c r="A4" s="6">
        <v>3</v>
      </c>
      <c r="B4" s="6" t="s">
        <v>54</v>
      </c>
      <c r="C4" s="6" t="s">
        <v>79</v>
      </c>
      <c r="D4" s="6" t="s">
        <v>85</v>
      </c>
      <c r="E4" s="7" t="s">
        <v>80</v>
      </c>
      <c r="F4" s="8">
        <v>41750</v>
      </c>
      <c r="G4" s="20" t="s">
        <v>81</v>
      </c>
      <c r="H4" s="10" t="s">
        <v>82</v>
      </c>
      <c r="I4" s="10" t="s">
        <v>76</v>
      </c>
      <c r="J4" s="11">
        <v>0.5</v>
      </c>
      <c r="K4" s="11">
        <v>0</v>
      </c>
      <c r="L4" s="11">
        <f t="shared" si="0"/>
        <v>0</v>
      </c>
      <c r="M4" s="6" t="s">
        <v>36</v>
      </c>
      <c r="N4" s="6" t="s">
        <v>77</v>
      </c>
      <c r="O4" s="11" t="s">
        <v>25</v>
      </c>
      <c r="P4" s="11">
        <v>201407</v>
      </c>
      <c r="Q4" s="12"/>
      <c r="R4" s="10" t="s">
        <v>78</v>
      </c>
    </row>
    <row r="5" spans="1:18" x14ac:dyDescent="0.2">
      <c r="A5" s="6">
        <v>4</v>
      </c>
      <c r="B5" s="6" t="s">
        <v>54</v>
      </c>
      <c r="C5" s="6" t="s">
        <v>79</v>
      </c>
      <c r="D5" s="6" t="s">
        <v>84</v>
      </c>
      <c r="E5" s="7" t="s">
        <v>80</v>
      </c>
      <c r="F5" s="8">
        <v>41750</v>
      </c>
      <c r="G5" s="9" t="s">
        <v>86</v>
      </c>
      <c r="H5" s="10" t="s">
        <v>82</v>
      </c>
      <c r="I5" s="10" t="s">
        <v>87</v>
      </c>
      <c r="J5" s="11">
        <v>1</v>
      </c>
      <c r="K5" s="11">
        <v>0</v>
      </c>
      <c r="L5" s="11">
        <f t="shared" si="0"/>
        <v>0</v>
      </c>
      <c r="M5" s="6" t="s">
        <v>36</v>
      </c>
      <c r="N5" s="6" t="s">
        <v>88</v>
      </c>
      <c r="O5" s="11" t="s">
        <v>25</v>
      </c>
      <c r="P5" s="11">
        <v>201407</v>
      </c>
      <c r="Q5" s="12"/>
      <c r="R5" s="10" t="s">
        <v>89</v>
      </c>
    </row>
    <row r="6" spans="1:18" ht="24" x14ac:dyDescent="0.2">
      <c r="A6" s="6">
        <v>5</v>
      </c>
      <c r="B6" s="6" t="s">
        <v>53</v>
      </c>
      <c r="C6" s="6" t="s">
        <v>130</v>
      </c>
      <c r="D6" s="6" t="s">
        <v>93</v>
      </c>
      <c r="E6" s="7" t="s">
        <v>92</v>
      </c>
      <c r="F6" s="8">
        <v>41750</v>
      </c>
      <c r="G6" s="9" t="s">
        <v>91</v>
      </c>
      <c r="H6" s="10" t="s">
        <v>94</v>
      </c>
      <c r="I6" s="10" t="s">
        <v>76</v>
      </c>
      <c r="J6" s="11">
        <v>2.5</v>
      </c>
      <c r="K6" s="11">
        <v>0</v>
      </c>
      <c r="L6" s="11">
        <f t="shared" si="0"/>
        <v>0</v>
      </c>
      <c r="M6" s="6" t="s">
        <v>36</v>
      </c>
      <c r="N6" s="6" t="s">
        <v>77</v>
      </c>
      <c r="O6" s="11" t="s">
        <v>25</v>
      </c>
      <c r="P6" s="11">
        <v>201407</v>
      </c>
      <c r="Q6" s="10"/>
      <c r="R6" s="10" t="s">
        <v>95</v>
      </c>
    </row>
    <row r="7" spans="1:18" x14ac:dyDescent="0.2">
      <c r="A7" s="6">
        <v>6</v>
      </c>
      <c r="B7" s="6" t="s">
        <v>54</v>
      </c>
      <c r="C7" s="6" t="s">
        <v>130</v>
      </c>
      <c r="D7" s="6" t="s">
        <v>97</v>
      </c>
      <c r="E7" s="7" t="s">
        <v>96</v>
      </c>
      <c r="F7" s="8">
        <v>41751</v>
      </c>
      <c r="G7" s="9" t="s">
        <v>98</v>
      </c>
      <c r="H7" s="9" t="s">
        <v>99</v>
      </c>
      <c r="I7" s="10" t="s">
        <v>104</v>
      </c>
      <c r="J7" s="11">
        <v>1</v>
      </c>
      <c r="K7" s="11">
        <v>0</v>
      </c>
      <c r="L7" s="11">
        <f t="shared" si="0"/>
        <v>0</v>
      </c>
      <c r="M7" s="6" t="s">
        <v>36</v>
      </c>
      <c r="N7" s="6" t="s">
        <v>77</v>
      </c>
      <c r="O7" s="11" t="s">
        <v>25</v>
      </c>
      <c r="P7" s="11">
        <v>201407</v>
      </c>
      <c r="Q7" s="10"/>
      <c r="R7" s="9" t="s">
        <v>100</v>
      </c>
    </row>
    <row r="8" spans="1:18" ht="24" x14ac:dyDescent="0.2">
      <c r="A8" s="6">
        <v>7</v>
      </c>
      <c r="B8" s="6" t="s">
        <v>54</v>
      </c>
      <c r="C8" s="6" t="s">
        <v>130</v>
      </c>
      <c r="D8" s="6" t="s">
        <v>102</v>
      </c>
      <c r="E8" s="7" t="s">
        <v>101</v>
      </c>
      <c r="F8" s="8">
        <v>41751</v>
      </c>
      <c r="G8" s="10" t="s">
        <v>103</v>
      </c>
      <c r="H8" s="10" t="s">
        <v>94</v>
      </c>
      <c r="I8" s="10" t="s">
        <v>104</v>
      </c>
      <c r="J8" s="11">
        <v>0.5</v>
      </c>
      <c r="K8" s="11">
        <v>0</v>
      </c>
      <c r="L8" s="11">
        <f t="shared" si="0"/>
        <v>0</v>
      </c>
      <c r="M8" s="6" t="s">
        <v>36</v>
      </c>
      <c r="N8" s="6" t="s">
        <v>77</v>
      </c>
      <c r="O8" s="11" t="s">
        <v>25</v>
      </c>
      <c r="P8" s="11">
        <v>201407</v>
      </c>
      <c r="Q8" s="10"/>
      <c r="R8" s="9" t="s">
        <v>105</v>
      </c>
    </row>
    <row r="9" spans="1:18" x14ac:dyDescent="0.2">
      <c r="A9" s="6">
        <v>8</v>
      </c>
      <c r="B9" s="6" t="s">
        <v>54</v>
      </c>
      <c r="C9" s="6" t="s">
        <v>184</v>
      </c>
      <c r="D9" s="6" t="s">
        <v>73</v>
      </c>
      <c r="E9" s="7" t="s">
        <v>72</v>
      </c>
      <c r="F9" s="8">
        <v>41751</v>
      </c>
      <c r="G9" s="10" t="s">
        <v>106</v>
      </c>
      <c r="H9" s="10" t="s">
        <v>82</v>
      </c>
      <c r="I9" s="10" t="s">
        <v>76</v>
      </c>
      <c r="J9" s="11">
        <v>0.5</v>
      </c>
      <c r="K9" s="11">
        <v>1</v>
      </c>
      <c r="L9" s="11">
        <f t="shared" si="0"/>
        <v>0.5</v>
      </c>
      <c r="M9" s="6" t="s">
        <v>36</v>
      </c>
      <c r="N9" s="6" t="s">
        <v>77</v>
      </c>
      <c r="O9" s="11" t="s">
        <v>25</v>
      </c>
      <c r="P9" s="11">
        <v>201407</v>
      </c>
      <c r="Q9" s="10"/>
      <c r="R9" s="9" t="s">
        <v>107</v>
      </c>
    </row>
    <row r="10" spans="1:18" x14ac:dyDescent="0.2">
      <c r="A10" s="6">
        <v>9</v>
      </c>
      <c r="B10" s="6" t="s">
        <v>54</v>
      </c>
      <c r="C10" s="6" t="s">
        <v>79</v>
      </c>
      <c r="D10" s="6" t="s">
        <v>84</v>
      </c>
      <c r="E10" s="7" t="s">
        <v>80</v>
      </c>
      <c r="F10" s="8">
        <v>41751</v>
      </c>
      <c r="G10" s="9" t="s">
        <v>86</v>
      </c>
      <c r="H10" s="10" t="s">
        <v>82</v>
      </c>
      <c r="I10" s="10" t="s">
        <v>87</v>
      </c>
      <c r="J10" s="11">
        <v>3</v>
      </c>
      <c r="K10" s="11">
        <v>0</v>
      </c>
      <c r="L10" s="11">
        <f t="shared" si="0"/>
        <v>0</v>
      </c>
      <c r="M10" s="6" t="s">
        <v>36</v>
      </c>
      <c r="N10" s="6" t="s">
        <v>88</v>
      </c>
      <c r="O10" s="11" t="s">
        <v>25</v>
      </c>
      <c r="P10" s="11">
        <v>201407</v>
      </c>
      <c r="Q10" s="10"/>
      <c r="R10" s="9" t="s">
        <v>109</v>
      </c>
    </row>
    <row r="11" spans="1:18" ht="24" x14ac:dyDescent="0.2">
      <c r="A11" s="6">
        <v>10</v>
      </c>
      <c r="B11" s="6" t="s">
        <v>54</v>
      </c>
      <c r="C11" s="6" t="s">
        <v>79</v>
      </c>
      <c r="D11" s="6" t="s">
        <v>110</v>
      </c>
      <c r="E11" s="7" t="s">
        <v>80</v>
      </c>
      <c r="F11" s="8">
        <v>41751</v>
      </c>
      <c r="G11" s="10" t="s">
        <v>111</v>
      </c>
      <c r="H11" s="9" t="s">
        <v>112</v>
      </c>
      <c r="I11" s="10" t="s">
        <v>113</v>
      </c>
      <c r="J11" s="11">
        <v>0.5</v>
      </c>
      <c r="K11" s="11">
        <v>0</v>
      </c>
      <c r="L11" s="11">
        <f t="shared" si="0"/>
        <v>0</v>
      </c>
      <c r="M11" s="6" t="s">
        <v>36</v>
      </c>
      <c r="N11" s="6" t="s">
        <v>77</v>
      </c>
      <c r="O11" s="11" t="s">
        <v>25</v>
      </c>
      <c r="P11" s="11">
        <v>201407</v>
      </c>
      <c r="Q11" s="10"/>
      <c r="R11" s="10" t="s">
        <v>114</v>
      </c>
    </row>
    <row r="12" spans="1:18" x14ac:dyDescent="0.15">
      <c r="A12" s="6">
        <v>11</v>
      </c>
      <c r="B12" s="6" t="s">
        <v>54</v>
      </c>
      <c r="C12" s="6" t="s">
        <v>130</v>
      </c>
      <c r="D12" s="6" t="s">
        <v>117</v>
      </c>
      <c r="E12" s="7" t="s">
        <v>115</v>
      </c>
      <c r="F12" s="8">
        <v>41757</v>
      </c>
      <c r="G12" s="20" t="s">
        <v>116</v>
      </c>
      <c r="H12" s="10" t="s">
        <v>82</v>
      </c>
      <c r="I12" s="10" t="s">
        <v>118</v>
      </c>
      <c r="J12" s="11">
        <v>0.5</v>
      </c>
      <c r="K12" s="11">
        <v>0</v>
      </c>
      <c r="L12" s="11">
        <f t="shared" si="0"/>
        <v>0</v>
      </c>
      <c r="M12" s="6" t="s">
        <v>36</v>
      </c>
      <c r="N12" s="6" t="s">
        <v>119</v>
      </c>
      <c r="O12" s="11" t="s">
        <v>25</v>
      </c>
      <c r="P12" s="11">
        <v>201407</v>
      </c>
      <c r="Q12" s="10"/>
      <c r="R12" s="10" t="s">
        <v>120</v>
      </c>
    </row>
    <row r="13" spans="1:18" x14ac:dyDescent="0.2">
      <c r="A13" s="6">
        <v>12</v>
      </c>
      <c r="B13" s="6" t="s">
        <v>55</v>
      </c>
      <c r="C13" s="6" t="s">
        <v>79</v>
      </c>
      <c r="D13" s="6" t="s">
        <v>84</v>
      </c>
      <c r="E13" s="7" t="s">
        <v>80</v>
      </c>
      <c r="F13" s="8">
        <v>41757</v>
      </c>
      <c r="G13" s="9" t="s">
        <v>86</v>
      </c>
      <c r="H13" s="10" t="s">
        <v>82</v>
      </c>
      <c r="I13" s="10" t="s">
        <v>87</v>
      </c>
      <c r="J13" s="11">
        <v>1</v>
      </c>
      <c r="K13" s="11">
        <v>0</v>
      </c>
      <c r="L13" s="11">
        <f t="shared" si="0"/>
        <v>0</v>
      </c>
      <c r="M13" s="6" t="s">
        <v>36</v>
      </c>
      <c r="N13" s="6" t="s">
        <v>121</v>
      </c>
      <c r="O13" s="11" t="s">
        <v>25</v>
      </c>
      <c r="P13" s="11">
        <v>201407</v>
      </c>
      <c r="Q13" s="10"/>
      <c r="R13" s="10" t="s">
        <v>122</v>
      </c>
    </row>
    <row r="14" spans="1:18" x14ac:dyDescent="0.2">
      <c r="A14" s="6">
        <v>13</v>
      </c>
      <c r="B14" s="6" t="s">
        <v>54</v>
      </c>
      <c r="C14" s="6" t="s">
        <v>130</v>
      </c>
      <c r="D14" s="6" t="s">
        <v>123</v>
      </c>
      <c r="E14" s="7" t="s">
        <v>96</v>
      </c>
      <c r="F14" s="8">
        <v>41758</v>
      </c>
      <c r="G14" s="10" t="s">
        <v>124</v>
      </c>
      <c r="H14" s="9" t="s">
        <v>125</v>
      </c>
      <c r="I14" s="10" t="s">
        <v>126</v>
      </c>
      <c r="J14" s="11">
        <v>0.5</v>
      </c>
      <c r="K14" s="11">
        <v>0</v>
      </c>
      <c r="L14" s="11">
        <f t="shared" si="0"/>
        <v>0</v>
      </c>
      <c r="M14" s="6" t="s">
        <v>36</v>
      </c>
      <c r="N14" s="6" t="s">
        <v>127</v>
      </c>
      <c r="O14" s="11" t="s">
        <v>25</v>
      </c>
      <c r="P14" s="11">
        <v>201407</v>
      </c>
      <c r="Q14" s="10"/>
      <c r="R14" s="10" t="s">
        <v>128</v>
      </c>
    </row>
    <row r="15" spans="1:18" x14ac:dyDescent="0.2">
      <c r="A15" s="6">
        <v>14</v>
      </c>
      <c r="B15" s="6" t="s">
        <v>53</v>
      </c>
      <c r="C15" s="6" t="s">
        <v>79</v>
      </c>
      <c r="D15" s="6" t="s">
        <v>84</v>
      </c>
      <c r="E15" s="7" t="s">
        <v>80</v>
      </c>
      <c r="F15" s="8">
        <v>41758</v>
      </c>
      <c r="G15" s="9" t="s">
        <v>86</v>
      </c>
      <c r="H15" s="10" t="s">
        <v>82</v>
      </c>
      <c r="I15" s="10" t="s">
        <v>87</v>
      </c>
      <c r="J15" s="11">
        <v>2</v>
      </c>
      <c r="K15" s="11">
        <v>0</v>
      </c>
      <c r="L15" s="11">
        <f t="shared" si="0"/>
        <v>0</v>
      </c>
      <c r="M15" s="6" t="s">
        <v>36</v>
      </c>
      <c r="N15" s="6" t="s">
        <v>121</v>
      </c>
      <c r="O15" s="11" t="s">
        <v>25</v>
      </c>
      <c r="P15" s="11">
        <v>201407</v>
      </c>
      <c r="Q15" s="10"/>
      <c r="R15" s="10" t="s">
        <v>129</v>
      </c>
    </row>
    <row r="16" spans="1:18" ht="24" x14ac:dyDescent="0.2">
      <c r="A16" s="6">
        <v>15</v>
      </c>
      <c r="B16" s="6" t="s">
        <v>54</v>
      </c>
      <c r="C16" s="6" t="s">
        <v>130</v>
      </c>
      <c r="D16" s="6" t="s">
        <v>130</v>
      </c>
      <c r="E16" s="7" t="s">
        <v>96</v>
      </c>
      <c r="F16" s="8">
        <v>41761</v>
      </c>
      <c r="G16" s="10" t="s">
        <v>131</v>
      </c>
      <c r="H16" s="9" t="s">
        <v>132</v>
      </c>
      <c r="I16" s="10" t="s">
        <v>133</v>
      </c>
      <c r="J16" s="11">
        <v>1</v>
      </c>
      <c r="K16" s="11">
        <v>0</v>
      </c>
      <c r="L16" s="11">
        <f t="shared" si="0"/>
        <v>0</v>
      </c>
      <c r="M16" s="6" t="s">
        <v>36</v>
      </c>
      <c r="N16" s="6" t="s">
        <v>134</v>
      </c>
      <c r="O16" s="11" t="s">
        <v>25</v>
      </c>
      <c r="P16" s="11">
        <v>201407</v>
      </c>
      <c r="Q16" s="10"/>
      <c r="R16" s="10" t="s">
        <v>135</v>
      </c>
    </row>
    <row r="17" spans="1:18" x14ac:dyDescent="0.2">
      <c r="A17" s="6">
        <v>16</v>
      </c>
      <c r="B17" s="6" t="s">
        <v>57</v>
      </c>
      <c r="C17" s="6" t="s">
        <v>130</v>
      </c>
      <c r="D17" s="6" t="s">
        <v>136</v>
      </c>
      <c r="E17" s="7" t="s">
        <v>96</v>
      </c>
      <c r="F17" s="8">
        <v>41761</v>
      </c>
      <c r="G17" s="10" t="s">
        <v>137</v>
      </c>
      <c r="H17" s="9" t="s">
        <v>138</v>
      </c>
      <c r="I17" s="10" t="s">
        <v>139</v>
      </c>
      <c r="J17" s="11">
        <v>2</v>
      </c>
      <c r="K17" s="11">
        <v>0</v>
      </c>
      <c r="L17" s="11">
        <f t="shared" si="0"/>
        <v>0</v>
      </c>
      <c r="M17" s="6" t="s">
        <v>36</v>
      </c>
      <c r="N17" s="6" t="s">
        <v>134</v>
      </c>
      <c r="O17" s="11" t="s">
        <v>25</v>
      </c>
      <c r="P17" s="11">
        <v>201407</v>
      </c>
      <c r="Q17" s="10"/>
      <c r="R17" s="10" t="s">
        <v>140</v>
      </c>
    </row>
    <row r="18" spans="1:18" x14ac:dyDescent="0.2">
      <c r="A18" s="6">
        <v>17</v>
      </c>
      <c r="B18" s="6" t="s">
        <v>53</v>
      </c>
      <c r="C18" s="6" t="s">
        <v>130</v>
      </c>
      <c r="D18" s="6" t="s">
        <v>136</v>
      </c>
      <c r="E18" s="7" t="s">
        <v>96</v>
      </c>
      <c r="F18" s="8">
        <v>41761</v>
      </c>
      <c r="G18" s="10" t="s">
        <v>142</v>
      </c>
      <c r="H18" s="10" t="s">
        <v>82</v>
      </c>
      <c r="I18" s="10" t="s">
        <v>76</v>
      </c>
      <c r="J18" s="11">
        <v>1</v>
      </c>
      <c r="K18" s="11">
        <v>0</v>
      </c>
      <c r="L18" s="11">
        <f t="shared" si="0"/>
        <v>0</v>
      </c>
      <c r="M18" s="6" t="s">
        <v>36</v>
      </c>
      <c r="N18" s="6" t="s">
        <v>127</v>
      </c>
      <c r="O18" s="11" t="s">
        <v>25</v>
      </c>
      <c r="P18" s="11">
        <v>201407</v>
      </c>
      <c r="Q18" s="10"/>
      <c r="R18" s="10" t="s">
        <v>143</v>
      </c>
    </row>
    <row r="19" spans="1:18" x14ac:dyDescent="0.2">
      <c r="A19" s="6">
        <v>18</v>
      </c>
      <c r="B19" s="6" t="s">
        <v>53</v>
      </c>
      <c r="C19" s="6" t="s">
        <v>130</v>
      </c>
      <c r="D19" s="6" t="s">
        <v>101</v>
      </c>
      <c r="E19" s="7" t="s">
        <v>101</v>
      </c>
      <c r="F19" s="8">
        <v>41761</v>
      </c>
      <c r="G19" s="10" t="s">
        <v>144</v>
      </c>
      <c r="H19" s="9" t="s">
        <v>145</v>
      </c>
      <c r="I19" s="10" t="s">
        <v>76</v>
      </c>
      <c r="J19" s="11">
        <v>1</v>
      </c>
      <c r="K19" s="11">
        <v>0</v>
      </c>
      <c r="L19" s="11">
        <f t="shared" si="0"/>
        <v>0</v>
      </c>
      <c r="M19" s="6" t="s">
        <v>36</v>
      </c>
      <c r="N19" s="6" t="s">
        <v>127</v>
      </c>
      <c r="O19" s="11" t="s">
        <v>25</v>
      </c>
      <c r="P19" s="11">
        <v>201407</v>
      </c>
      <c r="Q19" s="10"/>
      <c r="R19" s="10" t="s">
        <v>143</v>
      </c>
    </row>
    <row r="20" spans="1:18" x14ac:dyDescent="0.2">
      <c r="A20" s="21">
        <v>19</v>
      </c>
      <c r="B20" s="21" t="s">
        <v>53</v>
      </c>
      <c r="C20" s="21" t="s">
        <v>79</v>
      </c>
      <c r="D20" s="6" t="s">
        <v>84</v>
      </c>
      <c r="E20" s="7" t="s">
        <v>80</v>
      </c>
      <c r="F20" s="8">
        <v>41761</v>
      </c>
      <c r="G20" s="9" t="s">
        <v>86</v>
      </c>
      <c r="H20" s="10" t="s">
        <v>82</v>
      </c>
      <c r="I20" s="10" t="s">
        <v>87</v>
      </c>
      <c r="J20" s="24">
        <v>1</v>
      </c>
      <c r="K20" s="24">
        <v>0</v>
      </c>
      <c r="L20" s="24">
        <f t="shared" si="0"/>
        <v>0</v>
      </c>
      <c r="M20" s="21" t="s">
        <v>36</v>
      </c>
      <c r="N20" s="21" t="s">
        <v>146</v>
      </c>
      <c r="O20" s="11" t="s">
        <v>25</v>
      </c>
      <c r="P20" s="11">
        <v>201407</v>
      </c>
      <c r="Q20" s="23"/>
      <c r="R20" s="10" t="s">
        <v>147</v>
      </c>
    </row>
    <row r="21" spans="1:18" x14ac:dyDescent="0.2">
      <c r="A21" s="21">
        <v>20</v>
      </c>
      <c r="B21" s="21" t="s">
        <v>53</v>
      </c>
      <c r="C21" s="21" t="s">
        <v>130</v>
      </c>
      <c r="D21" s="21" t="s">
        <v>148</v>
      </c>
      <c r="E21" s="22" t="s">
        <v>141</v>
      </c>
      <c r="F21" s="8">
        <v>41761</v>
      </c>
      <c r="G21" s="23" t="s">
        <v>150</v>
      </c>
      <c r="H21" s="10" t="s">
        <v>82</v>
      </c>
      <c r="I21" s="23" t="s">
        <v>149</v>
      </c>
      <c r="J21" s="24">
        <v>8</v>
      </c>
      <c r="K21" s="24">
        <v>0</v>
      </c>
      <c r="L21" s="24">
        <f t="shared" si="0"/>
        <v>0</v>
      </c>
      <c r="M21" s="21" t="s">
        <v>36</v>
      </c>
      <c r="N21" s="21" t="s">
        <v>151</v>
      </c>
      <c r="O21" s="11" t="s">
        <v>25</v>
      </c>
      <c r="P21" s="11">
        <v>201407</v>
      </c>
      <c r="Q21" s="23"/>
      <c r="R21" s="23" t="s">
        <v>152</v>
      </c>
    </row>
    <row r="22" spans="1:18" x14ac:dyDescent="0.2">
      <c r="A22" s="21">
        <v>21</v>
      </c>
      <c r="B22" s="21" t="s">
        <v>55</v>
      </c>
      <c r="C22" s="6" t="s">
        <v>79</v>
      </c>
      <c r="D22" s="6" t="s">
        <v>84</v>
      </c>
      <c r="E22" s="7" t="s">
        <v>80</v>
      </c>
      <c r="F22" s="8">
        <v>41764</v>
      </c>
      <c r="G22" s="23" t="s">
        <v>153</v>
      </c>
      <c r="H22" s="10" t="s">
        <v>82</v>
      </c>
      <c r="I22" s="10" t="s">
        <v>87</v>
      </c>
      <c r="J22" s="24">
        <v>0.5</v>
      </c>
      <c r="K22" s="24">
        <v>0</v>
      </c>
      <c r="L22" s="24">
        <f t="shared" si="0"/>
        <v>0</v>
      </c>
      <c r="M22" s="21" t="s">
        <v>36</v>
      </c>
      <c r="N22" s="21" t="s">
        <v>154</v>
      </c>
      <c r="O22" s="11" t="s">
        <v>25</v>
      </c>
      <c r="P22" s="11">
        <v>201407</v>
      </c>
      <c r="Q22" s="23"/>
      <c r="R22" s="23" t="s">
        <v>155</v>
      </c>
    </row>
    <row r="23" spans="1:18" ht="24" x14ac:dyDescent="0.2">
      <c r="A23" s="6">
        <v>22</v>
      </c>
      <c r="B23" s="6" t="s">
        <v>54</v>
      </c>
      <c r="C23" s="6" t="s">
        <v>181</v>
      </c>
      <c r="D23" s="6" t="s">
        <v>73</v>
      </c>
      <c r="E23" s="7" t="s">
        <v>72</v>
      </c>
      <c r="F23" s="8">
        <v>41764</v>
      </c>
      <c r="G23" s="10" t="s">
        <v>156</v>
      </c>
      <c r="H23" s="9" t="s">
        <v>157</v>
      </c>
      <c r="I23" s="10" t="s">
        <v>133</v>
      </c>
      <c r="J23" s="11">
        <v>5</v>
      </c>
      <c r="K23" s="11">
        <v>0</v>
      </c>
      <c r="L23" s="11">
        <f t="shared" si="0"/>
        <v>0</v>
      </c>
      <c r="M23" s="6" t="s">
        <v>36</v>
      </c>
      <c r="N23" s="6" t="s">
        <v>134</v>
      </c>
      <c r="O23" s="11" t="s">
        <v>25</v>
      </c>
      <c r="P23" s="11">
        <v>201407</v>
      </c>
      <c r="Q23" s="10"/>
      <c r="R23" s="10" t="s">
        <v>158</v>
      </c>
    </row>
    <row r="24" spans="1:18" x14ac:dyDescent="0.2">
      <c r="A24" s="6">
        <v>23</v>
      </c>
      <c r="B24" s="6" t="s">
        <v>53</v>
      </c>
      <c r="C24" s="6" t="s">
        <v>130</v>
      </c>
      <c r="D24" s="6" t="s">
        <v>148</v>
      </c>
      <c r="E24" s="22" t="s">
        <v>141</v>
      </c>
      <c r="F24" s="8">
        <v>41764</v>
      </c>
      <c r="G24" s="23" t="s">
        <v>150</v>
      </c>
      <c r="H24" s="10" t="s">
        <v>82</v>
      </c>
      <c r="I24" s="23" t="s">
        <v>149</v>
      </c>
      <c r="J24" s="11">
        <v>1.5</v>
      </c>
      <c r="K24" s="11">
        <v>0</v>
      </c>
      <c r="L24" s="11">
        <f t="shared" si="0"/>
        <v>0</v>
      </c>
      <c r="M24" s="6" t="s">
        <v>36</v>
      </c>
      <c r="N24" s="6" t="s">
        <v>159</v>
      </c>
      <c r="O24" s="11" t="s">
        <v>25</v>
      </c>
      <c r="P24" s="11">
        <v>201407</v>
      </c>
      <c r="Q24" s="10"/>
      <c r="R24" s="10" t="s">
        <v>160</v>
      </c>
    </row>
    <row r="25" spans="1:18" x14ac:dyDescent="0.2">
      <c r="A25" s="6">
        <v>24</v>
      </c>
      <c r="B25" s="6" t="s">
        <v>53</v>
      </c>
      <c r="C25" s="6" t="s">
        <v>79</v>
      </c>
      <c r="D25" s="6" t="s">
        <v>84</v>
      </c>
      <c r="E25" s="7" t="s">
        <v>80</v>
      </c>
      <c r="F25" s="8">
        <v>41764</v>
      </c>
      <c r="G25" s="23" t="s">
        <v>153</v>
      </c>
      <c r="H25" s="10" t="s">
        <v>82</v>
      </c>
      <c r="I25" s="10" t="s">
        <v>87</v>
      </c>
      <c r="J25" s="11">
        <v>2</v>
      </c>
      <c r="K25" s="11">
        <v>0</v>
      </c>
      <c r="L25" s="11">
        <f t="shared" si="0"/>
        <v>0</v>
      </c>
      <c r="M25" s="6" t="s">
        <v>36</v>
      </c>
      <c r="N25" s="6" t="s">
        <v>88</v>
      </c>
      <c r="O25" s="11" t="s">
        <v>25</v>
      </c>
      <c r="P25" s="11">
        <v>201407</v>
      </c>
      <c r="Q25" s="10"/>
      <c r="R25" s="10" t="s">
        <v>161</v>
      </c>
    </row>
    <row r="26" spans="1:18" x14ac:dyDescent="0.2">
      <c r="A26" s="6">
        <v>25</v>
      </c>
      <c r="B26" s="6" t="s">
        <v>61</v>
      </c>
      <c r="C26" s="6" t="s">
        <v>130</v>
      </c>
      <c r="D26" s="6" t="s">
        <v>136</v>
      </c>
      <c r="E26" s="7" t="s">
        <v>96</v>
      </c>
      <c r="F26" s="8">
        <v>41765</v>
      </c>
      <c r="G26" s="10" t="s">
        <v>162</v>
      </c>
      <c r="H26" s="10" t="s">
        <v>82</v>
      </c>
      <c r="I26" s="10" t="s">
        <v>76</v>
      </c>
      <c r="J26" s="11">
        <v>1</v>
      </c>
      <c r="K26" s="11">
        <v>0</v>
      </c>
      <c r="L26" s="11">
        <f t="shared" si="0"/>
        <v>0</v>
      </c>
      <c r="M26" s="6" t="s">
        <v>36</v>
      </c>
      <c r="N26" s="6" t="s">
        <v>163</v>
      </c>
      <c r="O26" s="11" t="s">
        <v>25</v>
      </c>
      <c r="P26" s="11">
        <v>201407</v>
      </c>
      <c r="Q26" s="10"/>
      <c r="R26" s="10" t="s">
        <v>164</v>
      </c>
    </row>
    <row r="27" spans="1:18" x14ac:dyDescent="0.2">
      <c r="A27" s="6">
        <v>26</v>
      </c>
      <c r="B27" s="6" t="s">
        <v>55</v>
      </c>
      <c r="C27" s="6" t="s">
        <v>79</v>
      </c>
      <c r="D27" s="6" t="s">
        <v>84</v>
      </c>
      <c r="E27" s="7" t="s">
        <v>80</v>
      </c>
      <c r="F27" s="8">
        <v>41765</v>
      </c>
      <c r="G27" s="23" t="s">
        <v>153</v>
      </c>
      <c r="H27" s="10" t="s">
        <v>82</v>
      </c>
      <c r="I27" s="10" t="s">
        <v>87</v>
      </c>
      <c r="J27" s="11">
        <v>0.5</v>
      </c>
      <c r="K27" s="11">
        <v>0</v>
      </c>
      <c r="L27" s="11">
        <f t="shared" si="0"/>
        <v>0</v>
      </c>
      <c r="M27" s="6" t="s">
        <v>36</v>
      </c>
      <c r="N27" s="6" t="s">
        <v>154</v>
      </c>
      <c r="O27" s="11" t="s">
        <v>25</v>
      </c>
      <c r="P27" s="11">
        <v>201407</v>
      </c>
      <c r="Q27" s="10"/>
      <c r="R27" s="10" t="s">
        <v>165</v>
      </c>
    </row>
    <row r="28" spans="1:18" x14ac:dyDescent="0.2">
      <c r="A28" s="6">
        <v>27</v>
      </c>
      <c r="B28" s="6" t="s">
        <v>55</v>
      </c>
      <c r="C28" s="6" t="s">
        <v>130</v>
      </c>
      <c r="D28" s="6" t="s">
        <v>148</v>
      </c>
      <c r="E28" s="22" t="s">
        <v>141</v>
      </c>
      <c r="F28" s="8">
        <v>41765</v>
      </c>
      <c r="G28" s="23" t="s">
        <v>150</v>
      </c>
      <c r="H28" s="10" t="s">
        <v>82</v>
      </c>
      <c r="I28" s="23" t="s">
        <v>149</v>
      </c>
      <c r="J28" s="11">
        <v>0.5</v>
      </c>
      <c r="K28" s="11">
        <v>0</v>
      </c>
      <c r="L28" s="11">
        <f t="shared" si="0"/>
        <v>0</v>
      </c>
      <c r="M28" s="6" t="s">
        <v>36</v>
      </c>
      <c r="N28" s="6" t="s">
        <v>166</v>
      </c>
      <c r="O28" s="11" t="s">
        <v>25</v>
      </c>
      <c r="P28" s="11">
        <v>201407</v>
      </c>
      <c r="Q28" s="10"/>
      <c r="R28" s="10" t="s">
        <v>165</v>
      </c>
    </row>
    <row r="29" spans="1:18" x14ac:dyDescent="0.2">
      <c r="A29" s="6">
        <v>28</v>
      </c>
      <c r="B29" s="6" t="s">
        <v>54</v>
      </c>
      <c r="C29" s="6" t="s">
        <v>130</v>
      </c>
      <c r="D29" s="6" t="s">
        <v>136</v>
      </c>
      <c r="E29" s="7" t="s">
        <v>96</v>
      </c>
      <c r="F29" s="8">
        <v>41765</v>
      </c>
      <c r="G29" s="10" t="s">
        <v>170</v>
      </c>
      <c r="H29" s="10" t="s">
        <v>82</v>
      </c>
      <c r="I29" s="10" t="s">
        <v>167</v>
      </c>
      <c r="J29" s="11">
        <v>1.5</v>
      </c>
      <c r="K29" s="11">
        <v>0</v>
      </c>
      <c r="L29" s="11">
        <f t="shared" si="0"/>
        <v>0</v>
      </c>
      <c r="M29" s="6" t="s">
        <v>36</v>
      </c>
      <c r="N29" s="6" t="s">
        <v>163</v>
      </c>
      <c r="O29" s="11" t="s">
        <v>25</v>
      </c>
      <c r="P29" s="11">
        <v>201407</v>
      </c>
      <c r="Q29" s="10"/>
      <c r="R29" s="10" t="s">
        <v>168</v>
      </c>
    </row>
    <row r="30" spans="1:18" x14ac:dyDescent="0.2">
      <c r="A30" s="6">
        <v>29</v>
      </c>
      <c r="B30" s="6" t="s">
        <v>53</v>
      </c>
      <c r="C30" s="6" t="s">
        <v>79</v>
      </c>
      <c r="D30" s="6" t="s">
        <v>169</v>
      </c>
      <c r="E30" s="7" t="s">
        <v>80</v>
      </c>
      <c r="F30" s="8">
        <v>41766</v>
      </c>
      <c r="G30" s="10" t="s">
        <v>170</v>
      </c>
      <c r="H30" s="10" t="s">
        <v>82</v>
      </c>
      <c r="I30" s="10" t="s">
        <v>76</v>
      </c>
      <c r="J30" s="11">
        <v>0.5</v>
      </c>
      <c r="K30" s="11">
        <v>0</v>
      </c>
      <c r="L30" s="11">
        <f t="shared" si="0"/>
        <v>0</v>
      </c>
      <c r="M30" s="6" t="s">
        <v>36</v>
      </c>
      <c r="N30" s="6" t="s">
        <v>171</v>
      </c>
      <c r="O30" s="11" t="s">
        <v>25</v>
      </c>
      <c r="P30" s="11">
        <v>201407</v>
      </c>
      <c r="Q30" s="10"/>
      <c r="R30" s="10" t="s">
        <v>172</v>
      </c>
    </row>
    <row r="31" spans="1:18" x14ac:dyDescent="0.2">
      <c r="A31" s="6">
        <v>30</v>
      </c>
      <c r="B31" s="6" t="s">
        <v>53</v>
      </c>
      <c r="C31" s="6" t="s">
        <v>79</v>
      </c>
      <c r="D31" s="6" t="s">
        <v>169</v>
      </c>
      <c r="E31" s="7" t="s">
        <v>80</v>
      </c>
      <c r="F31" s="8">
        <v>41767</v>
      </c>
      <c r="G31" s="10" t="s">
        <v>170</v>
      </c>
      <c r="H31" s="10" t="s">
        <v>82</v>
      </c>
      <c r="I31" s="10" t="s">
        <v>76</v>
      </c>
      <c r="J31" s="11">
        <v>1</v>
      </c>
      <c r="K31" s="11">
        <v>0</v>
      </c>
      <c r="L31" s="11">
        <f t="shared" si="0"/>
        <v>0</v>
      </c>
      <c r="M31" s="6" t="s">
        <v>36</v>
      </c>
      <c r="N31" s="6" t="s">
        <v>171</v>
      </c>
      <c r="O31" s="11" t="s">
        <v>25</v>
      </c>
      <c r="P31" s="11">
        <v>201407</v>
      </c>
      <c r="Q31" s="10"/>
      <c r="R31" s="10" t="s">
        <v>174</v>
      </c>
    </row>
    <row r="32" spans="1:18" ht="24" x14ac:dyDescent="0.2">
      <c r="A32" s="6">
        <v>31</v>
      </c>
      <c r="B32" s="6" t="s">
        <v>53</v>
      </c>
      <c r="C32" s="6" t="s">
        <v>79</v>
      </c>
      <c r="D32" s="6" t="s">
        <v>176</v>
      </c>
      <c r="E32" s="7" t="s">
        <v>175</v>
      </c>
      <c r="F32" s="8">
        <v>41767</v>
      </c>
      <c r="G32" s="10" t="s">
        <v>170</v>
      </c>
      <c r="H32" s="10" t="s">
        <v>82</v>
      </c>
      <c r="I32" s="10" t="s">
        <v>177</v>
      </c>
      <c r="J32" s="11">
        <v>6</v>
      </c>
      <c r="K32" s="11">
        <v>0</v>
      </c>
      <c r="L32" s="11">
        <f t="shared" si="0"/>
        <v>0</v>
      </c>
      <c r="M32" s="6" t="s">
        <v>36</v>
      </c>
      <c r="N32" s="6" t="s">
        <v>178</v>
      </c>
      <c r="O32" s="11" t="s">
        <v>25</v>
      </c>
      <c r="P32" s="11">
        <v>201407</v>
      </c>
      <c r="Q32" s="10"/>
      <c r="R32" s="10" t="s">
        <v>173</v>
      </c>
    </row>
    <row r="33" spans="1:18" x14ac:dyDescent="0.2">
      <c r="A33" s="6">
        <v>32</v>
      </c>
      <c r="B33" s="6" t="s">
        <v>53</v>
      </c>
      <c r="C33" s="6" t="s">
        <v>79</v>
      </c>
      <c r="D33" s="6" t="s">
        <v>84</v>
      </c>
      <c r="E33" s="7" t="s">
        <v>80</v>
      </c>
      <c r="F33" s="8">
        <v>41767</v>
      </c>
      <c r="G33" s="10" t="s">
        <v>170</v>
      </c>
      <c r="H33" s="10" t="s">
        <v>82</v>
      </c>
      <c r="I33" s="10" t="s">
        <v>87</v>
      </c>
      <c r="J33" s="11">
        <v>1.5</v>
      </c>
      <c r="K33" s="11">
        <v>0</v>
      </c>
      <c r="L33" s="11">
        <f t="shared" si="0"/>
        <v>0</v>
      </c>
      <c r="M33" s="6" t="s">
        <v>36</v>
      </c>
      <c r="N33" s="6" t="s">
        <v>178</v>
      </c>
      <c r="O33" s="11" t="s">
        <v>25</v>
      </c>
      <c r="P33" s="11">
        <v>201407</v>
      </c>
      <c r="Q33" s="10"/>
      <c r="R33" s="10" t="s">
        <v>173</v>
      </c>
    </row>
    <row r="34" spans="1:18" x14ac:dyDescent="0.2">
      <c r="A34" s="6">
        <v>33</v>
      </c>
      <c r="B34" s="6" t="s">
        <v>54</v>
      </c>
      <c r="C34" s="6" t="s">
        <v>79</v>
      </c>
      <c r="D34" s="6" t="s">
        <v>84</v>
      </c>
      <c r="E34" s="7" t="s">
        <v>80</v>
      </c>
      <c r="F34" s="8">
        <v>41769</v>
      </c>
      <c r="G34" s="10" t="s">
        <v>170</v>
      </c>
      <c r="H34" s="10" t="s">
        <v>82</v>
      </c>
      <c r="I34" s="10" t="s">
        <v>87</v>
      </c>
      <c r="J34" s="11">
        <v>1.5</v>
      </c>
      <c r="K34" s="11">
        <v>0</v>
      </c>
      <c r="L34" s="11">
        <f t="shared" si="0"/>
        <v>0</v>
      </c>
      <c r="M34" s="6" t="s">
        <v>36</v>
      </c>
      <c r="N34" s="6" t="s">
        <v>179</v>
      </c>
      <c r="O34" s="11" t="s">
        <v>25</v>
      </c>
      <c r="P34" s="11">
        <v>201407</v>
      </c>
      <c r="Q34" s="10"/>
      <c r="R34" s="10" t="s">
        <v>180</v>
      </c>
    </row>
    <row r="35" spans="1:18" x14ac:dyDescent="0.2">
      <c r="A35" s="21">
        <v>34</v>
      </c>
      <c r="B35" s="21" t="s">
        <v>59</v>
      </c>
      <c r="C35" s="21" t="s">
        <v>79</v>
      </c>
      <c r="D35" s="6" t="s">
        <v>84</v>
      </c>
      <c r="E35" s="22" t="s">
        <v>80</v>
      </c>
      <c r="F35" s="68">
        <v>41780</v>
      </c>
      <c r="G35" s="10" t="s">
        <v>170</v>
      </c>
      <c r="H35" s="10" t="s">
        <v>82</v>
      </c>
      <c r="I35" s="10" t="s">
        <v>87</v>
      </c>
      <c r="J35" s="24">
        <v>2.5</v>
      </c>
      <c r="K35" s="24">
        <v>0</v>
      </c>
      <c r="L35" s="24">
        <f>IF(K35=0,0,J35)</f>
        <v>0</v>
      </c>
      <c r="M35" s="21" t="s">
        <v>36</v>
      </c>
      <c r="N35" s="21" t="s">
        <v>205</v>
      </c>
      <c r="O35" s="11" t="s">
        <v>25</v>
      </c>
      <c r="P35" s="11">
        <v>201407</v>
      </c>
      <c r="Q35" s="23"/>
      <c r="R35" s="23" t="s">
        <v>206</v>
      </c>
    </row>
    <row r="36" spans="1:18" x14ac:dyDescent="0.2">
      <c r="A36" s="21">
        <v>35</v>
      </c>
      <c r="B36" s="21" t="s">
        <v>59</v>
      </c>
      <c r="C36" s="21" t="s">
        <v>79</v>
      </c>
      <c r="D36" s="21" t="s">
        <v>214</v>
      </c>
      <c r="E36" s="22" t="s">
        <v>80</v>
      </c>
      <c r="F36" s="68">
        <v>41785</v>
      </c>
      <c r="G36" s="23" t="s">
        <v>215</v>
      </c>
      <c r="H36" s="148" t="s">
        <v>217</v>
      </c>
      <c r="I36" s="23" t="s">
        <v>219</v>
      </c>
      <c r="J36" s="24">
        <v>1.5</v>
      </c>
      <c r="K36" s="24">
        <v>0</v>
      </c>
      <c r="L36" s="24">
        <f>IF(K36=0,0,J36)</f>
        <v>0</v>
      </c>
      <c r="M36" s="21" t="s">
        <v>36</v>
      </c>
      <c r="N36" s="21" t="s">
        <v>134</v>
      </c>
      <c r="O36" s="11" t="s">
        <v>25</v>
      </c>
      <c r="P36" s="11">
        <v>201407</v>
      </c>
      <c r="Q36" s="23"/>
      <c r="R36" s="23" t="s">
        <v>221</v>
      </c>
    </row>
    <row r="37" spans="1:18" x14ac:dyDescent="0.2">
      <c r="A37" s="21">
        <v>36</v>
      </c>
      <c r="B37" s="21" t="s">
        <v>59</v>
      </c>
      <c r="C37" s="21" t="s">
        <v>79</v>
      </c>
      <c r="D37" s="6" t="s">
        <v>84</v>
      </c>
      <c r="E37" s="22" t="s">
        <v>80</v>
      </c>
      <c r="F37" s="68">
        <v>41785</v>
      </c>
      <c r="G37" s="23" t="s">
        <v>216</v>
      </c>
      <c r="H37" s="10" t="s">
        <v>82</v>
      </c>
      <c r="I37" s="23" t="s">
        <v>218</v>
      </c>
      <c r="J37" s="24">
        <v>1.5</v>
      </c>
      <c r="K37" s="24">
        <v>0</v>
      </c>
      <c r="L37" s="24">
        <f>IF(K37=0,0,J37)</f>
        <v>0</v>
      </c>
      <c r="M37" s="21" t="s">
        <v>36</v>
      </c>
      <c r="N37" s="21" t="s">
        <v>220</v>
      </c>
      <c r="O37" s="11" t="s">
        <v>25</v>
      </c>
      <c r="P37" s="11">
        <v>201407</v>
      </c>
      <c r="Q37" s="23"/>
      <c r="R37" s="23" t="s">
        <v>221</v>
      </c>
    </row>
    <row r="38" spans="1:18" x14ac:dyDescent="0.2">
      <c r="A38" s="21">
        <v>37</v>
      </c>
      <c r="B38" s="21" t="s">
        <v>59</v>
      </c>
      <c r="C38" s="21" t="s">
        <v>79</v>
      </c>
      <c r="D38" s="21" t="s">
        <v>222</v>
      </c>
      <c r="E38" s="22" t="s">
        <v>80</v>
      </c>
      <c r="F38" s="68">
        <v>41787</v>
      </c>
      <c r="G38" s="23" t="s">
        <v>223</v>
      </c>
      <c r="H38" s="10" t="s">
        <v>82</v>
      </c>
      <c r="I38" s="23" t="s">
        <v>224</v>
      </c>
      <c r="J38" s="24">
        <v>5</v>
      </c>
      <c r="K38" s="24">
        <v>0</v>
      </c>
      <c r="L38" s="24">
        <f>IF(K38=0,0,J38)</f>
        <v>0</v>
      </c>
      <c r="M38" s="21" t="s">
        <v>36</v>
      </c>
      <c r="N38" s="21" t="s">
        <v>225</v>
      </c>
      <c r="O38" s="11" t="s">
        <v>25</v>
      </c>
      <c r="P38" s="11">
        <v>201407</v>
      </c>
      <c r="Q38" s="23"/>
      <c r="R38" s="23" t="s">
        <v>226</v>
      </c>
    </row>
    <row r="39" spans="1:18" x14ac:dyDescent="0.2">
      <c r="A39" s="6"/>
      <c r="B39" s="6"/>
      <c r="F39" s="8"/>
      <c r="J39" s="11"/>
      <c r="K39" s="11"/>
      <c r="L39" s="11"/>
      <c r="O39" s="11"/>
      <c r="P39" s="11"/>
      <c r="Q39" s="10"/>
    </row>
    <row r="40" spans="1:18" x14ac:dyDescent="0.2">
      <c r="A40" s="6"/>
      <c r="B40" s="6"/>
      <c r="F40" s="8"/>
      <c r="J40" s="11"/>
      <c r="K40" s="11"/>
      <c r="L40" s="11"/>
      <c r="O40" s="11"/>
      <c r="P40" s="11"/>
      <c r="Q40" s="10"/>
    </row>
    <row r="41" spans="1:18" x14ac:dyDescent="0.2">
      <c r="A41" s="6"/>
      <c r="B41" s="6"/>
      <c r="F41" s="8"/>
      <c r="J41" s="11"/>
      <c r="K41" s="11"/>
      <c r="L41" s="11"/>
      <c r="O41" s="11"/>
      <c r="P41" s="11"/>
      <c r="Q41" s="10"/>
    </row>
    <row r="42" spans="1:18" x14ac:dyDescent="0.2">
      <c r="A42" s="6"/>
      <c r="B42" s="6"/>
      <c r="F42" s="8"/>
      <c r="J42" s="11"/>
      <c r="K42" s="11"/>
      <c r="L42" s="11"/>
      <c r="O42" s="11"/>
      <c r="P42" s="11"/>
      <c r="Q42" s="10"/>
    </row>
    <row r="43" spans="1:18" x14ac:dyDescent="0.2">
      <c r="A43" s="6"/>
      <c r="B43" s="6"/>
      <c r="F43" s="8"/>
      <c r="J43" s="11"/>
      <c r="K43" s="11"/>
      <c r="L43" s="11"/>
      <c r="O43" s="11"/>
      <c r="P43" s="11"/>
      <c r="Q43" s="10"/>
    </row>
    <row r="44" spans="1:18" x14ac:dyDescent="0.2">
      <c r="A44" s="6"/>
      <c r="B44" s="6"/>
      <c r="F44" s="8"/>
      <c r="J44" s="11"/>
      <c r="K44" s="11"/>
      <c r="L44" s="11"/>
      <c r="O44" s="11"/>
      <c r="P44" s="11"/>
      <c r="Q44" s="10"/>
    </row>
    <row r="45" spans="1:18" x14ac:dyDescent="0.2">
      <c r="A45" s="6"/>
      <c r="B45" s="6"/>
      <c r="F45" s="8"/>
      <c r="J45" s="11"/>
      <c r="K45" s="11"/>
      <c r="L45" s="11"/>
      <c r="O45" s="11"/>
      <c r="P45" s="11"/>
      <c r="Q45" s="10"/>
    </row>
    <row r="46" spans="1:18" x14ac:dyDescent="0.2">
      <c r="A46" s="6"/>
      <c r="B46" s="6"/>
      <c r="F46" s="8"/>
      <c r="J46" s="11"/>
      <c r="K46" s="11"/>
      <c r="L46" s="11"/>
      <c r="O46" s="11"/>
      <c r="P46" s="11"/>
      <c r="Q46" s="10"/>
    </row>
    <row r="47" spans="1:18" x14ac:dyDescent="0.2">
      <c r="A47" s="6"/>
      <c r="B47" s="6"/>
      <c r="F47" s="8"/>
      <c r="J47" s="11"/>
      <c r="K47" s="11"/>
      <c r="L47" s="11"/>
      <c r="O47" s="11"/>
      <c r="P47" s="11"/>
      <c r="Q47" s="10"/>
    </row>
    <row r="48" spans="1:18" x14ac:dyDescent="0.2">
      <c r="A48" s="6"/>
      <c r="B48" s="6"/>
      <c r="F48" s="8"/>
      <c r="J48" s="11"/>
      <c r="K48" s="11"/>
      <c r="L48" s="11"/>
      <c r="O48" s="11"/>
      <c r="P48" s="11"/>
      <c r="Q48" s="10"/>
    </row>
    <row r="49" spans="1:17" x14ac:dyDescent="0.2">
      <c r="A49" s="6"/>
      <c r="B49" s="6"/>
      <c r="F49" s="8"/>
      <c r="J49" s="11"/>
      <c r="K49" s="11"/>
      <c r="L49" s="11"/>
      <c r="O49" s="11"/>
      <c r="P49" s="11"/>
      <c r="Q49" s="10"/>
    </row>
    <row r="50" spans="1:17" x14ac:dyDescent="0.2">
      <c r="A50" s="6"/>
      <c r="B50" s="6"/>
      <c r="F50" s="8"/>
      <c r="J50" s="11"/>
      <c r="K50" s="11"/>
      <c r="L50" s="11"/>
      <c r="O50" s="11"/>
      <c r="P50" s="11"/>
      <c r="Q50" s="10"/>
    </row>
    <row r="51" spans="1:17" x14ac:dyDescent="0.2">
      <c r="A51" s="6"/>
      <c r="B51" s="6"/>
      <c r="F51" s="8"/>
      <c r="J51" s="11"/>
      <c r="K51" s="11"/>
      <c r="L51" s="11"/>
      <c r="O51" s="11"/>
      <c r="P51" s="11"/>
      <c r="Q51" s="10"/>
    </row>
    <row r="52" spans="1:17" x14ac:dyDescent="0.2">
      <c r="A52" s="6"/>
      <c r="B52" s="6"/>
      <c r="F52" s="8"/>
      <c r="J52" s="11"/>
      <c r="K52" s="11"/>
      <c r="L52" s="11"/>
      <c r="O52" s="11"/>
      <c r="P52" s="11"/>
      <c r="Q52" s="10"/>
    </row>
    <row r="53" spans="1:17" x14ac:dyDescent="0.2">
      <c r="A53" s="6"/>
      <c r="B53" s="6"/>
      <c r="F53" s="8"/>
      <c r="J53" s="11"/>
      <c r="K53" s="11"/>
      <c r="L53" s="11"/>
      <c r="O53" s="11"/>
      <c r="P53" s="11"/>
      <c r="Q53" s="10"/>
    </row>
    <row r="54" spans="1:17" x14ac:dyDescent="0.2">
      <c r="A54" s="6"/>
      <c r="B54" s="6"/>
      <c r="F54" s="8"/>
      <c r="J54" s="11"/>
      <c r="K54" s="11"/>
      <c r="L54" s="11"/>
      <c r="O54" s="11"/>
      <c r="P54" s="11"/>
      <c r="Q54" s="10"/>
    </row>
    <row r="55" spans="1:17" x14ac:dyDescent="0.2">
      <c r="A55" s="6"/>
      <c r="B55" s="6"/>
      <c r="F55" s="8"/>
      <c r="J55" s="11"/>
      <c r="K55" s="11"/>
      <c r="L55" s="11"/>
      <c r="O55" s="11"/>
      <c r="P55" s="11"/>
      <c r="Q55" s="10"/>
    </row>
    <row r="56" spans="1:17" x14ac:dyDescent="0.2">
      <c r="A56" s="6"/>
      <c r="B56" s="6"/>
      <c r="F56" s="8"/>
      <c r="J56" s="11"/>
      <c r="K56" s="11"/>
      <c r="L56" s="11"/>
      <c r="O56" s="11"/>
      <c r="P56" s="11"/>
      <c r="Q56" s="10"/>
    </row>
    <row r="57" spans="1:17" x14ac:dyDescent="0.2">
      <c r="A57" s="6"/>
      <c r="B57" s="6"/>
      <c r="F57" s="8"/>
      <c r="J57" s="11"/>
      <c r="K57" s="11"/>
      <c r="L57" s="11"/>
      <c r="O57" s="11"/>
      <c r="P57" s="11"/>
      <c r="Q57" s="10"/>
    </row>
    <row r="58" spans="1:17" x14ac:dyDescent="0.2">
      <c r="A58" s="6"/>
      <c r="B58" s="6"/>
      <c r="F58" s="8"/>
      <c r="J58" s="11"/>
      <c r="K58" s="11"/>
      <c r="L58" s="11"/>
      <c r="O58" s="11"/>
      <c r="P58" s="11"/>
      <c r="Q58" s="10"/>
    </row>
    <row r="59" spans="1:17" x14ac:dyDescent="0.2">
      <c r="A59" s="6"/>
      <c r="B59" s="6"/>
      <c r="F59" s="8"/>
      <c r="J59" s="11"/>
      <c r="K59" s="11"/>
      <c r="L59" s="11"/>
      <c r="O59" s="11"/>
      <c r="P59" s="11"/>
      <c r="Q59" s="10"/>
    </row>
    <row r="60" spans="1:17" x14ac:dyDescent="0.2">
      <c r="A60" s="6"/>
      <c r="B60" s="6"/>
      <c r="F60" s="8"/>
      <c r="J60" s="11"/>
      <c r="K60" s="11"/>
      <c r="L60" s="11"/>
      <c r="O60" s="11"/>
      <c r="P60" s="11"/>
      <c r="Q60" s="10"/>
    </row>
    <row r="61" spans="1:17" x14ac:dyDescent="0.2">
      <c r="A61" s="6"/>
      <c r="B61" s="6"/>
      <c r="F61" s="8"/>
      <c r="J61" s="11"/>
      <c r="K61" s="11"/>
      <c r="L61" s="11"/>
      <c r="O61" s="11"/>
      <c r="P61" s="11"/>
      <c r="Q61" s="10"/>
    </row>
    <row r="62" spans="1:17" x14ac:dyDescent="0.2">
      <c r="A62" s="6"/>
      <c r="B62" s="6"/>
      <c r="F62" s="8"/>
      <c r="J62" s="11"/>
      <c r="K62" s="11"/>
      <c r="L62" s="11"/>
      <c r="O62" s="11"/>
      <c r="P62" s="11"/>
      <c r="Q62" s="10"/>
    </row>
    <row r="63" spans="1:17" x14ac:dyDescent="0.2">
      <c r="A63" s="6"/>
      <c r="B63" s="6"/>
      <c r="F63" s="8"/>
      <c r="J63" s="11"/>
      <c r="K63" s="11"/>
      <c r="L63" s="11"/>
      <c r="O63" s="11"/>
      <c r="P63" s="11"/>
      <c r="Q63" s="10"/>
    </row>
    <row r="64" spans="1:17" x14ac:dyDescent="0.2">
      <c r="A64" s="6"/>
      <c r="B64" s="6"/>
      <c r="F64" s="8"/>
      <c r="J64" s="11"/>
      <c r="K64" s="11"/>
      <c r="L64" s="11"/>
      <c r="O64" s="11"/>
      <c r="P64" s="11"/>
      <c r="Q64" s="10"/>
    </row>
    <row r="65" spans="1:17" x14ac:dyDescent="0.2">
      <c r="A65" s="6"/>
      <c r="B65" s="6"/>
      <c r="F65" s="8"/>
      <c r="J65" s="11"/>
      <c r="K65" s="11"/>
      <c r="L65" s="11"/>
      <c r="O65" s="11"/>
      <c r="P65" s="11"/>
      <c r="Q65" s="10"/>
    </row>
    <row r="66" spans="1:17" x14ac:dyDescent="0.2">
      <c r="A66" s="6"/>
      <c r="B66" s="6"/>
      <c r="F66" s="8"/>
      <c r="J66" s="11"/>
      <c r="K66" s="11"/>
      <c r="L66" s="11"/>
      <c r="O66" s="11"/>
      <c r="P66" s="11"/>
      <c r="Q66" s="10"/>
    </row>
    <row r="67" spans="1:17" x14ac:dyDescent="0.2">
      <c r="A67" s="6"/>
      <c r="B67" s="6"/>
      <c r="F67" s="8"/>
      <c r="J67" s="11"/>
      <c r="K67" s="11"/>
      <c r="L67" s="11"/>
      <c r="O67" s="11"/>
      <c r="P67" s="11"/>
      <c r="Q67" s="10"/>
    </row>
    <row r="68" spans="1:17" x14ac:dyDescent="0.2">
      <c r="A68" s="6"/>
      <c r="B68" s="6"/>
      <c r="F68" s="8"/>
      <c r="J68" s="11"/>
      <c r="K68" s="11"/>
      <c r="L68" s="11"/>
      <c r="O68" s="11"/>
      <c r="P68" s="11"/>
      <c r="Q68" s="10"/>
    </row>
    <row r="69" spans="1:17" x14ac:dyDescent="0.2">
      <c r="A69" s="6"/>
      <c r="B69" s="6"/>
      <c r="F69" s="8"/>
      <c r="J69" s="11"/>
      <c r="K69" s="11"/>
      <c r="L69" s="11"/>
      <c r="O69" s="11"/>
      <c r="P69" s="11"/>
      <c r="Q69" s="10"/>
    </row>
    <row r="70" spans="1:17" x14ac:dyDescent="0.2">
      <c r="A70" s="6"/>
      <c r="B70" s="6"/>
      <c r="F70" s="8"/>
      <c r="J70" s="11"/>
      <c r="K70" s="11"/>
      <c r="L70" s="11"/>
      <c r="O70" s="11"/>
      <c r="P70" s="11"/>
      <c r="Q70" s="10"/>
    </row>
    <row r="71" spans="1:17" x14ac:dyDescent="0.2">
      <c r="A71" s="6"/>
      <c r="B71" s="6"/>
      <c r="F71" s="8"/>
      <c r="J71" s="11"/>
      <c r="K71" s="11"/>
      <c r="L71" s="11"/>
      <c r="O71" s="11"/>
      <c r="P71" s="11"/>
      <c r="Q71" s="10"/>
    </row>
    <row r="72" spans="1:17" x14ac:dyDescent="0.2">
      <c r="A72" s="6"/>
      <c r="B72" s="6"/>
      <c r="F72" s="8"/>
      <c r="J72" s="11"/>
      <c r="K72" s="11"/>
      <c r="L72" s="11"/>
      <c r="O72" s="11"/>
      <c r="P72" s="11"/>
      <c r="Q72" s="10"/>
    </row>
    <row r="73" spans="1:17" x14ac:dyDescent="0.2">
      <c r="A73" s="6"/>
      <c r="B73" s="6"/>
      <c r="F73" s="8"/>
      <c r="J73" s="11"/>
      <c r="K73" s="11"/>
      <c r="L73" s="11"/>
      <c r="O73" s="11"/>
      <c r="P73" s="11"/>
      <c r="Q73" s="10"/>
    </row>
    <row r="74" spans="1:17" x14ac:dyDescent="0.2">
      <c r="A74" s="6"/>
      <c r="B74" s="6"/>
      <c r="F74" s="8"/>
      <c r="J74" s="11"/>
      <c r="K74" s="11"/>
      <c r="L74" s="11"/>
      <c r="O74" s="11"/>
      <c r="P74" s="11"/>
      <c r="Q74" s="10"/>
    </row>
    <row r="75" spans="1:17" x14ac:dyDescent="0.2">
      <c r="A75" s="6"/>
      <c r="B75" s="6"/>
      <c r="F75" s="8"/>
      <c r="J75" s="11"/>
      <c r="K75" s="11"/>
      <c r="L75" s="11"/>
      <c r="O75" s="11"/>
      <c r="P75" s="11"/>
      <c r="Q75" s="10"/>
    </row>
    <row r="76" spans="1:17" x14ac:dyDescent="0.2">
      <c r="A76" s="6"/>
      <c r="B76" s="6"/>
      <c r="F76" s="8"/>
      <c r="J76" s="11"/>
      <c r="K76" s="11"/>
      <c r="L76" s="11"/>
      <c r="O76" s="11"/>
      <c r="P76" s="11"/>
      <c r="Q76" s="10"/>
    </row>
    <row r="77" spans="1:17" x14ac:dyDescent="0.2">
      <c r="A77" s="6"/>
      <c r="B77" s="6"/>
      <c r="F77" s="8"/>
      <c r="J77" s="11"/>
      <c r="K77" s="11"/>
      <c r="L77" s="11"/>
      <c r="O77" s="11"/>
      <c r="P77" s="11"/>
      <c r="Q77" s="10"/>
    </row>
    <row r="78" spans="1:17" x14ac:dyDescent="0.2">
      <c r="A78" s="6"/>
      <c r="B78" s="6"/>
      <c r="F78" s="8"/>
      <c r="J78" s="11"/>
      <c r="K78" s="11"/>
      <c r="L78" s="11"/>
      <c r="O78" s="11"/>
      <c r="P78" s="11"/>
      <c r="Q78" s="10"/>
    </row>
    <row r="79" spans="1:17" x14ac:dyDescent="0.2">
      <c r="A79" s="6"/>
      <c r="B79" s="6"/>
      <c r="F79" s="8"/>
      <c r="J79" s="11"/>
      <c r="K79" s="11"/>
      <c r="L79" s="11"/>
      <c r="O79" s="11"/>
      <c r="P79" s="11"/>
      <c r="Q79" s="10"/>
    </row>
    <row r="80" spans="1:17" x14ac:dyDescent="0.2">
      <c r="A80" s="6"/>
      <c r="B80" s="6"/>
      <c r="F80" s="8"/>
      <c r="J80" s="11"/>
      <c r="K80" s="11"/>
      <c r="L80" s="11"/>
      <c r="O80" s="11"/>
      <c r="P80" s="11"/>
      <c r="Q80" s="10"/>
    </row>
    <row r="81" spans="1:17" x14ac:dyDescent="0.2">
      <c r="A81" s="6"/>
      <c r="B81" s="6"/>
      <c r="F81" s="8"/>
      <c r="J81" s="11"/>
      <c r="K81" s="11"/>
      <c r="L81" s="11"/>
      <c r="O81" s="11"/>
      <c r="P81" s="11"/>
      <c r="Q81" s="10"/>
    </row>
    <row r="82" spans="1:17" x14ac:dyDescent="0.2">
      <c r="A82" s="6"/>
      <c r="B82" s="6"/>
      <c r="F82" s="8"/>
      <c r="J82" s="11"/>
      <c r="K82" s="11"/>
      <c r="L82" s="11"/>
      <c r="O82" s="11"/>
      <c r="P82" s="11"/>
      <c r="Q82" s="10"/>
    </row>
    <row r="83" spans="1:17" x14ac:dyDescent="0.2">
      <c r="A83" s="6"/>
      <c r="B83" s="6"/>
      <c r="F83" s="8"/>
      <c r="J83" s="11"/>
      <c r="K83" s="11"/>
      <c r="L83" s="11"/>
      <c r="O83" s="11"/>
      <c r="P83" s="11"/>
      <c r="Q83" s="10"/>
    </row>
    <row r="84" spans="1:17" x14ac:dyDescent="0.2">
      <c r="A84" s="6"/>
      <c r="B84" s="6"/>
      <c r="F84" s="8"/>
      <c r="J84" s="11"/>
      <c r="K84" s="11"/>
      <c r="L84" s="11"/>
      <c r="O84" s="11"/>
      <c r="P84" s="11"/>
      <c r="Q84" s="10"/>
    </row>
    <row r="85" spans="1:17" x14ac:dyDescent="0.2">
      <c r="A85" s="6"/>
      <c r="B85" s="6"/>
      <c r="F85" s="8"/>
      <c r="J85" s="11"/>
      <c r="K85" s="11"/>
      <c r="L85" s="11"/>
      <c r="O85" s="11"/>
      <c r="P85" s="11"/>
      <c r="Q85" s="10"/>
    </row>
    <row r="86" spans="1:17" x14ac:dyDescent="0.2">
      <c r="A86" s="6"/>
      <c r="B86" s="6"/>
      <c r="F86" s="8"/>
      <c r="J86" s="11"/>
      <c r="K86" s="11"/>
      <c r="L86" s="11"/>
      <c r="O86" s="11"/>
      <c r="P86" s="11"/>
      <c r="Q86" s="10"/>
    </row>
    <row r="87" spans="1:17" x14ac:dyDescent="0.2">
      <c r="A87" s="6"/>
      <c r="B87" s="6"/>
      <c r="F87" s="8"/>
      <c r="J87" s="11"/>
      <c r="K87" s="11"/>
      <c r="L87" s="11"/>
      <c r="O87" s="11"/>
      <c r="P87" s="11"/>
      <c r="Q87" s="10"/>
    </row>
    <row r="88" spans="1:17" x14ac:dyDescent="0.2">
      <c r="A88" s="6"/>
      <c r="B88" s="6"/>
      <c r="F88" s="8"/>
      <c r="J88" s="11"/>
      <c r="K88" s="11"/>
      <c r="L88" s="11"/>
      <c r="O88" s="11"/>
      <c r="P88" s="11"/>
      <c r="Q88" s="10"/>
    </row>
    <row r="89" spans="1:17" x14ac:dyDescent="0.2">
      <c r="A89" s="6"/>
      <c r="B89" s="6"/>
      <c r="F89" s="8"/>
      <c r="J89" s="11"/>
      <c r="K89" s="11"/>
      <c r="L89" s="11"/>
      <c r="O89" s="11"/>
      <c r="P89" s="11"/>
      <c r="Q89" s="10"/>
    </row>
    <row r="90" spans="1:17" x14ac:dyDescent="0.2">
      <c r="A90" s="6"/>
      <c r="B90" s="6"/>
      <c r="F90" s="8"/>
      <c r="J90" s="11"/>
      <c r="K90" s="11"/>
      <c r="L90" s="11"/>
      <c r="O90" s="11"/>
      <c r="P90" s="11"/>
      <c r="Q90" s="10"/>
    </row>
    <row r="91" spans="1:17" x14ac:dyDescent="0.2">
      <c r="A91" s="6"/>
      <c r="B91" s="6"/>
      <c r="F91" s="8"/>
      <c r="J91" s="11"/>
      <c r="K91" s="11"/>
      <c r="L91" s="11"/>
      <c r="O91" s="11"/>
      <c r="P91" s="11"/>
      <c r="Q91" s="10"/>
    </row>
    <row r="92" spans="1:17" x14ac:dyDescent="0.2">
      <c r="A92" s="6"/>
      <c r="B92" s="6"/>
      <c r="F92" s="8"/>
      <c r="J92" s="11"/>
      <c r="K92" s="11"/>
      <c r="L92" s="11"/>
      <c r="O92" s="11"/>
      <c r="P92" s="11"/>
      <c r="Q92" s="10"/>
    </row>
    <row r="93" spans="1:17" x14ac:dyDescent="0.2">
      <c r="A93" s="6"/>
      <c r="B93" s="6"/>
      <c r="F93" s="8"/>
      <c r="J93" s="11"/>
      <c r="K93" s="11"/>
      <c r="L93" s="11"/>
      <c r="O93" s="11"/>
      <c r="P93" s="11"/>
      <c r="Q93" s="10"/>
    </row>
    <row r="94" spans="1:17" x14ac:dyDescent="0.2">
      <c r="A94" s="6"/>
      <c r="B94" s="6"/>
      <c r="F94" s="8"/>
      <c r="J94" s="11"/>
      <c r="K94" s="11"/>
      <c r="L94" s="11"/>
      <c r="O94" s="11"/>
      <c r="P94" s="11"/>
      <c r="Q94" s="10"/>
    </row>
    <row r="95" spans="1:17" x14ac:dyDescent="0.2">
      <c r="A95" s="6"/>
      <c r="B95" s="6"/>
      <c r="F95" s="8"/>
      <c r="J95" s="11"/>
      <c r="K95" s="11"/>
      <c r="L95" s="11"/>
      <c r="O95" s="11"/>
      <c r="P95" s="11"/>
      <c r="Q95" s="10"/>
    </row>
    <row r="96" spans="1:17" x14ac:dyDescent="0.2">
      <c r="A96" s="6"/>
      <c r="B96" s="6"/>
      <c r="F96" s="8"/>
      <c r="J96" s="11"/>
      <c r="K96" s="11"/>
      <c r="L96" s="11"/>
      <c r="O96" s="11"/>
      <c r="P96" s="11"/>
      <c r="Q96" s="10"/>
    </row>
    <row r="97" spans="1:17" x14ac:dyDescent="0.2">
      <c r="A97" s="6"/>
      <c r="B97" s="6"/>
      <c r="F97" s="8"/>
      <c r="J97" s="11"/>
      <c r="K97" s="11"/>
      <c r="L97" s="11"/>
      <c r="O97" s="11"/>
      <c r="P97" s="11"/>
      <c r="Q97" s="10"/>
    </row>
    <row r="98" spans="1:17" x14ac:dyDescent="0.2">
      <c r="A98" s="6"/>
      <c r="B98" s="6"/>
      <c r="F98" s="8"/>
      <c r="J98" s="11"/>
      <c r="K98" s="11"/>
      <c r="L98" s="11"/>
      <c r="O98" s="11"/>
      <c r="P98" s="11"/>
      <c r="Q98" s="10"/>
    </row>
    <row r="99" spans="1:17" x14ac:dyDescent="0.2">
      <c r="A99" s="6"/>
      <c r="B99" s="6"/>
      <c r="F99" s="8"/>
      <c r="J99" s="11"/>
      <c r="K99" s="11"/>
      <c r="L99" s="11"/>
      <c r="O99" s="11"/>
      <c r="P99" s="11"/>
      <c r="Q99" s="10"/>
    </row>
    <row r="100" spans="1:17" x14ac:dyDescent="0.2">
      <c r="A100" s="6"/>
      <c r="B100" s="6"/>
      <c r="F100" s="8"/>
      <c r="J100" s="11"/>
      <c r="K100" s="11"/>
      <c r="L100" s="11"/>
      <c r="O100" s="11"/>
      <c r="P100" s="11"/>
      <c r="Q100" s="10"/>
    </row>
    <row r="101" spans="1:17" x14ac:dyDescent="0.2">
      <c r="A101" s="6"/>
      <c r="B101" s="6"/>
      <c r="F101" s="8"/>
      <c r="J101" s="11"/>
      <c r="K101" s="11"/>
      <c r="L101" s="11"/>
      <c r="O101" s="11"/>
      <c r="P101" s="11"/>
      <c r="Q101" s="10"/>
    </row>
    <row r="102" spans="1:17" x14ac:dyDescent="0.2">
      <c r="A102" s="6"/>
      <c r="B102" s="6"/>
      <c r="F102" s="8"/>
      <c r="J102" s="11"/>
      <c r="K102" s="11"/>
      <c r="L102" s="11"/>
      <c r="O102" s="11"/>
      <c r="P102" s="11"/>
      <c r="Q102" s="10"/>
    </row>
    <row r="103" spans="1:17" x14ac:dyDescent="0.2">
      <c r="A103" s="6"/>
      <c r="B103" s="6"/>
      <c r="F103" s="8"/>
      <c r="J103" s="11"/>
      <c r="K103" s="11"/>
      <c r="L103" s="11"/>
      <c r="O103" s="11"/>
      <c r="P103" s="11"/>
      <c r="Q103" s="10"/>
    </row>
    <row r="104" spans="1:17" x14ac:dyDescent="0.2">
      <c r="A104" s="6"/>
      <c r="B104" s="6"/>
      <c r="F104" s="8"/>
      <c r="J104" s="11"/>
      <c r="K104" s="11"/>
      <c r="L104" s="11"/>
      <c r="O104" s="11"/>
      <c r="P104" s="11"/>
      <c r="Q104" s="10"/>
    </row>
    <row r="105" spans="1:17" x14ac:dyDescent="0.2">
      <c r="A105" s="6"/>
      <c r="B105" s="6"/>
      <c r="F105" s="8"/>
      <c r="J105" s="11"/>
      <c r="K105" s="11"/>
      <c r="L105" s="11"/>
      <c r="O105" s="11"/>
      <c r="P105" s="11"/>
      <c r="Q105" s="10"/>
    </row>
    <row r="106" spans="1:17" x14ac:dyDescent="0.2">
      <c r="A106" s="6"/>
      <c r="B106" s="6"/>
      <c r="F106" s="8"/>
      <c r="J106" s="11"/>
      <c r="K106" s="11"/>
      <c r="L106" s="11"/>
      <c r="O106" s="11"/>
      <c r="P106" s="11"/>
      <c r="Q106" s="10"/>
    </row>
    <row r="107" spans="1:17" x14ac:dyDescent="0.2">
      <c r="A107" s="6"/>
      <c r="B107" s="6"/>
      <c r="F107" s="8"/>
      <c r="J107" s="11"/>
      <c r="K107" s="11"/>
      <c r="L107" s="11"/>
      <c r="O107" s="11"/>
      <c r="P107" s="11"/>
      <c r="Q107" s="10"/>
    </row>
    <row r="108" spans="1:17" x14ac:dyDescent="0.2">
      <c r="A108" s="6"/>
      <c r="B108" s="6"/>
      <c r="F108" s="8"/>
      <c r="J108" s="11"/>
      <c r="K108" s="11"/>
      <c r="L108" s="11"/>
      <c r="O108" s="11"/>
      <c r="P108" s="11"/>
      <c r="Q108" s="10"/>
    </row>
    <row r="109" spans="1:17" x14ac:dyDescent="0.2">
      <c r="A109" s="6"/>
      <c r="B109" s="6"/>
      <c r="F109" s="8"/>
      <c r="J109" s="11"/>
      <c r="K109" s="11"/>
      <c r="L109" s="11"/>
      <c r="O109" s="11"/>
      <c r="P109" s="11"/>
      <c r="Q109" s="10"/>
    </row>
    <row r="110" spans="1:17" x14ac:dyDescent="0.2">
      <c r="A110" s="6"/>
      <c r="B110" s="6"/>
      <c r="F110" s="8"/>
      <c r="J110" s="11"/>
      <c r="K110" s="11"/>
      <c r="L110" s="11"/>
      <c r="O110" s="11"/>
      <c r="P110" s="11"/>
      <c r="Q110" s="10"/>
    </row>
    <row r="111" spans="1:17" x14ac:dyDescent="0.2">
      <c r="A111" s="6"/>
      <c r="B111" s="6"/>
      <c r="F111" s="8"/>
      <c r="J111" s="11"/>
      <c r="K111" s="11"/>
      <c r="L111" s="11"/>
      <c r="O111" s="11"/>
      <c r="P111" s="11"/>
      <c r="Q111" s="10"/>
    </row>
    <row r="112" spans="1:17" x14ac:dyDescent="0.2">
      <c r="A112" s="6"/>
      <c r="B112" s="6"/>
      <c r="F112" s="8"/>
      <c r="J112" s="11"/>
      <c r="K112" s="11"/>
      <c r="L112" s="11"/>
      <c r="O112" s="11"/>
      <c r="P112" s="11"/>
      <c r="Q112" s="10"/>
    </row>
    <row r="113" spans="1:17" x14ac:dyDescent="0.2">
      <c r="A113" s="6"/>
      <c r="B113" s="6"/>
      <c r="F113" s="8"/>
      <c r="J113" s="11"/>
      <c r="K113" s="11"/>
      <c r="L113" s="11"/>
      <c r="O113" s="11"/>
      <c r="P113" s="11"/>
      <c r="Q113" s="10"/>
    </row>
    <row r="114" spans="1:17" x14ac:dyDescent="0.2">
      <c r="A114" s="6"/>
      <c r="B114" s="6"/>
      <c r="F114" s="8"/>
      <c r="J114" s="11"/>
      <c r="K114" s="11"/>
      <c r="L114" s="11"/>
      <c r="O114" s="11"/>
      <c r="P114" s="11"/>
      <c r="Q114" s="10"/>
    </row>
    <row r="115" spans="1:17" x14ac:dyDescent="0.2">
      <c r="A115" s="6"/>
      <c r="B115" s="6"/>
      <c r="F115" s="8"/>
      <c r="J115" s="11"/>
      <c r="K115" s="11"/>
      <c r="L115" s="11"/>
      <c r="O115" s="11"/>
      <c r="P115" s="11"/>
      <c r="Q115" s="10"/>
    </row>
    <row r="116" spans="1:17" x14ac:dyDescent="0.2">
      <c r="A116" s="6"/>
      <c r="B116" s="6"/>
      <c r="F116" s="8"/>
      <c r="J116" s="11"/>
      <c r="K116" s="11"/>
      <c r="L116" s="11"/>
      <c r="O116" s="11"/>
      <c r="P116" s="11"/>
      <c r="Q116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A5" sqref="A5"/>
    </sheetView>
  </sheetViews>
  <sheetFormatPr baseColWidth="10" defaultRowHeight="12.75" x14ac:dyDescent="0.2"/>
  <cols>
    <col min="1" max="1" width="19.85546875" customWidth="1"/>
    <col min="2" max="2" width="23" customWidth="1"/>
    <col min="3" max="3" width="11.7109375" bestFit="1" customWidth="1"/>
    <col min="4" max="4" width="10.7109375" bestFit="1" customWidth="1"/>
    <col min="5" max="5" width="13.140625" bestFit="1" customWidth="1"/>
    <col min="6" max="7" width="13.140625" customWidth="1"/>
    <col min="8" max="8" width="17.5703125" bestFit="1" customWidth="1"/>
    <col min="9" max="9" width="21.42578125" bestFit="1" customWidth="1"/>
    <col min="10" max="10" width="9.85546875" customWidth="1"/>
    <col min="11" max="11" width="13.7109375" bestFit="1" customWidth="1"/>
    <col min="12" max="12" width="12.7109375" bestFit="1" customWidth="1"/>
    <col min="13" max="13" width="18.7109375" bestFit="1" customWidth="1"/>
    <col min="14" max="14" width="11.140625" customWidth="1"/>
    <col min="15" max="15" width="13.140625" bestFit="1" customWidth="1"/>
  </cols>
  <sheetData>
    <row r="3" spans="1:5" x14ac:dyDescent="0.2">
      <c r="A3" s="17" t="s">
        <v>29</v>
      </c>
      <c r="B3" s="17" t="s">
        <v>183</v>
      </c>
    </row>
    <row r="4" spans="1:5" x14ac:dyDescent="0.2">
      <c r="A4" s="17" t="s">
        <v>182</v>
      </c>
      <c r="B4" t="s">
        <v>181</v>
      </c>
      <c r="C4" t="s">
        <v>130</v>
      </c>
      <c r="D4" t="s">
        <v>79</v>
      </c>
      <c r="E4" t="s">
        <v>27</v>
      </c>
    </row>
    <row r="5" spans="1:5" x14ac:dyDescent="0.2">
      <c r="A5" s="25" t="s">
        <v>54</v>
      </c>
      <c r="B5" s="18">
        <v>3</v>
      </c>
      <c r="C5" s="18">
        <v>7</v>
      </c>
      <c r="D5" s="18">
        <v>5</v>
      </c>
      <c r="E5" s="18">
        <v>15</v>
      </c>
    </row>
    <row r="6" spans="1:5" x14ac:dyDescent="0.2">
      <c r="A6" s="25" t="s">
        <v>57</v>
      </c>
      <c r="B6" s="18"/>
      <c r="C6" s="18">
        <v>1</v>
      </c>
      <c r="D6" s="18"/>
      <c r="E6" s="18">
        <v>1</v>
      </c>
    </row>
    <row r="7" spans="1:5" x14ac:dyDescent="0.2">
      <c r="A7" s="25" t="s">
        <v>55</v>
      </c>
      <c r="B7" s="18"/>
      <c r="C7" s="18">
        <v>1</v>
      </c>
      <c r="D7" s="18">
        <v>3</v>
      </c>
      <c r="E7" s="18">
        <v>4</v>
      </c>
    </row>
    <row r="8" spans="1:5" x14ac:dyDescent="0.2">
      <c r="A8" s="25" t="s">
        <v>53</v>
      </c>
      <c r="B8" s="18"/>
      <c r="C8" s="18">
        <v>5</v>
      </c>
      <c r="D8" s="18">
        <v>7</v>
      </c>
      <c r="E8" s="18">
        <v>12</v>
      </c>
    </row>
    <row r="9" spans="1:5" x14ac:dyDescent="0.2">
      <c r="A9" s="25" t="s">
        <v>61</v>
      </c>
      <c r="B9" s="18"/>
      <c r="C9" s="18">
        <v>1</v>
      </c>
      <c r="D9" s="18"/>
      <c r="E9" s="18">
        <v>1</v>
      </c>
    </row>
    <row r="10" spans="1:5" x14ac:dyDescent="0.2">
      <c r="A10" s="25" t="s">
        <v>59</v>
      </c>
      <c r="B10" s="18"/>
      <c r="C10" s="18"/>
      <c r="D10" s="18">
        <v>4</v>
      </c>
      <c r="E10" s="18">
        <v>4</v>
      </c>
    </row>
    <row r="11" spans="1:5" x14ac:dyDescent="0.2">
      <c r="A11" s="25" t="s">
        <v>27</v>
      </c>
      <c r="B11" s="18">
        <v>3</v>
      </c>
      <c r="C11" s="18">
        <v>15</v>
      </c>
      <c r="D11" s="18">
        <v>19</v>
      </c>
      <c r="E11" s="18">
        <v>37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0" sqref="H30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  <col min="4" max="4" width="13.140625" customWidth="1"/>
    <col min="5" max="5" width="4" customWidth="1"/>
    <col min="6" max="6" width="3" customWidth="1"/>
    <col min="7" max="7" width="7.140625" customWidth="1"/>
    <col min="8" max="8" width="13.140625" bestFit="1" customWidth="1"/>
  </cols>
  <sheetData>
    <row r="1" spans="1:3" x14ac:dyDescent="0.2">
      <c r="A1" s="17" t="s">
        <v>182</v>
      </c>
      <c r="B1" t="s">
        <v>196</v>
      </c>
      <c r="C1" t="s">
        <v>197</v>
      </c>
    </row>
    <row r="2" spans="1:3" x14ac:dyDescent="0.2">
      <c r="A2" s="25" t="s">
        <v>181</v>
      </c>
      <c r="B2" s="18">
        <v>1</v>
      </c>
      <c r="C2" s="18">
        <v>5</v>
      </c>
    </row>
    <row r="3" spans="1:3" x14ac:dyDescent="0.2">
      <c r="A3" s="25" t="s">
        <v>130</v>
      </c>
      <c r="B3" s="18">
        <v>0</v>
      </c>
      <c r="C3" s="18">
        <v>24</v>
      </c>
    </row>
    <row r="4" spans="1:3" x14ac:dyDescent="0.2">
      <c r="A4" s="25" t="s">
        <v>79</v>
      </c>
      <c r="B4" s="18">
        <v>0</v>
      </c>
      <c r="C4" s="18">
        <v>33</v>
      </c>
    </row>
    <row r="5" spans="1:3" x14ac:dyDescent="0.2">
      <c r="A5" s="25" t="s">
        <v>27</v>
      </c>
      <c r="B5" s="18">
        <v>1</v>
      </c>
      <c r="C5" s="18">
        <v>62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RowHeight="12.75" x14ac:dyDescent="0.2"/>
  <cols>
    <col min="1" max="1" width="26.5703125" bestFit="1" customWidth="1"/>
    <col min="2" max="2" width="20" bestFit="1" customWidth="1"/>
  </cols>
  <sheetData>
    <row r="1" spans="1:2" x14ac:dyDescent="0.2">
      <c r="A1" s="17" t="s">
        <v>182</v>
      </c>
      <c r="B1" t="s">
        <v>198</v>
      </c>
    </row>
    <row r="2" spans="1:2" x14ac:dyDescent="0.2">
      <c r="A2" s="25" t="s">
        <v>219</v>
      </c>
      <c r="B2" s="18">
        <v>1</v>
      </c>
    </row>
    <row r="3" spans="1:2" x14ac:dyDescent="0.2">
      <c r="A3" s="25" t="s">
        <v>68</v>
      </c>
      <c r="B3" s="18">
        <v>1</v>
      </c>
    </row>
    <row r="4" spans="1:2" x14ac:dyDescent="0.2">
      <c r="A4" s="25" t="s">
        <v>177</v>
      </c>
      <c r="B4" s="18">
        <v>1</v>
      </c>
    </row>
    <row r="5" spans="1:2" x14ac:dyDescent="0.2">
      <c r="A5" s="25" t="s">
        <v>133</v>
      </c>
      <c r="B5" s="18">
        <v>2</v>
      </c>
    </row>
    <row r="6" spans="1:2" x14ac:dyDescent="0.2">
      <c r="A6" s="25" t="s">
        <v>104</v>
      </c>
      <c r="B6" s="18">
        <v>2</v>
      </c>
    </row>
    <row r="7" spans="1:2" x14ac:dyDescent="0.2">
      <c r="A7" s="25" t="s">
        <v>87</v>
      </c>
      <c r="B7" s="18">
        <v>11</v>
      </c>
    </row>
    <row r="8" spans="1:2" x14ac:dyDescent="0.2">
      <c r="A8" s="25" t="s">
        <v>224</v>
      </c>
      <c r="B8" s="18">
        <v>1</v>
      </c>
    </row>
    <row r="9" spans="1:2" x14ac:dyDescent="0.2">
      <c r="A9" s="25" t="s">
        <v>126</v>
      </c>
      <c r="B9" s="18">
        <v>1</v>
      </c>
    </row>
    <row r="10" spans="1:2" x14ac:dyDescent="0.2">
      <c r="A10" s="25" t="s">
        <v>167</v>
      </c>
      <c r="B10" s="18">
        <v>1</v>
      </c>
    </row>
    <row r="11" spans="1:2" x14ac:dyDescent="0.2">
      <c r="A11" s="25" t="s">
        <v>218</v>
      </c>
      <c r="B11" s="18">
        <v>1</v>
      </c>
    </row>
    <row r="12" spans="1:2" x14ac:dyDescent="0.2">
      <c r="A12" s="25" t="s">
        <v>113</v>
      </c>
      <c r="B12" s="18">
        <v>1</v>
      </c>
    </row>
    <row r="13" spans="1:2" x14ac:dyDescent="0.2">
      <c r="A13" s="25" t="s">
        <v>149</v>
      </c>
      <c r="B13" s="18">
        <v>3</v>
      </c>
    </row>
    <row r="14" spans="1:2" x14ac:dyDescent="0.2">
      <c r="A14" s="25" t="s">
        <v>139</v>
      </c>
      <c r="B14" s="18">
        <v>1</v>
      </c>
    </row>
    <row r="15" spans="1:2" x14ac:dyDescent="0.2">
      <c r="A15" s="25" t="s">
        <v>118</v>
      </c>
      <c r="B15" s="18">
        <v>1</v>
      </c>
    </row>
    <row r="16" spans="1:2" x14ac:dyDescent="0.2">
      <c r="A16" s="25" t="s">
        <v>76</v>
      </c>
      <c r="B16" s="18">
        <v>9</v>
      </c>
    </row>
    <row r="17" spans="1:2" x14ac:dyDescent="0.2">
      <c r="A17" s="25" t="s">
        <v>27</v>
      </c>
      <c r="B17" s="18">
        <v>37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C30" sqref="C30"/>
    </sheetView>
  </sheetViews>
  <sheetFormatPr baseColWidth="10" defaultRowHeight="12.75" x14ac:dyDescent="0.2"/>
  <cols>
    <col min="1" max="1" width="31" customWidth="1"/>
    <col min="2" max="2" width="20" customWidth="1"/>
    <col min="3" max="13" width="28.5703125" bestFit="1" customWidth="1"/>
    <col min="14" max="14" width="13.140625" bestFit="1" customWidth="1"/>
  </cols>
  <sheetData>
    <row r="3" spans="1:2" x14ac:dyDescent="0.2">
      <c r="A3" s="17" t="s">
        <v>182</v>
      </c>
      <c r="B3" t="s">
        <v>198</v>
      </c>
    </row>
    <row r="4" spans="1:2" x14ac:dyDescent="0.2">
      <c r="A4" s="25" t="s">
        <v>181</v>
      </c>
      <c r="B4" s="18">
        <v>3</v>
      </c>
    </row>
    <row r="5" spans="1:2" x14ac:dyDescent="0.2">
      <c r="A5" s="152" t="s">
        <v>133</v>
      </c>
      <c r="B5" s="18">
        <v>1</v>
      </c>
    </row>
    <row r="6" spans="1:2" x14ac:dyDescent="0.2">
      <c r="A6" s="152" t="s">
        <v>76</v>
      </c>
      <c r="B6" s="18">
        <v>2</v>
      </c>
    </row>
    <row r="7" spans="1:2" x14ac:dyDescent="0.2">
      <c r="A7" s="25" t="s">
        <v>130</v>
      </c>
      <c r="B7" s="18">
        <v>15</v>
      </c>
    </row>
    <row r="8" spans="1:2" x14ac:dyDescent="0.2">
      <c r="A8" s="152" t="s">
        <v>68</v>
      </c>
      <c r="B8" s="18">
        <v>1</v>
      </c>
    </row>
    <row r="9" spans="1:2" x14ac:dyDescent="0.2">
      <c r="A9" s="152" t="s">
        <v>133</v>
      </c>
      <c r="B9" s="18">
        <v>1</v>
      </c>
    </row>
    <row r="10" spans="1:2" x14ac:dyDescent="0.2">
      <c r="A10" s="152" t="s">
        <v>104</v>
      </c>
      <c r="B10" s="18">
        <v>2</v>
      </c>
    </row>
    <row r="11" spans="1:2" x14ac:dyDescent="0.2">
      <c r="A11" s="152" t="s">
        <v>126</v>
      </c>
      <c r="B11" s="18">
        <v>1</v>
      </c>
    </row>
    <row r="12" spans="1:2" x14ac:dyDescent="0.2">
      <c r="A12" s="152" t="s">
        <v>167</v>
      </c>
      <c r="B12" s="18">
        <v>1</v>
      </c>
    </row>
    <row r="13" spans="1:2" x14ac:dyDescent="0.2">
      <c r="A13" s="152" t="s">
        <v>149</v>
      </c>
      <c r="B13" s="18">
        <v>3</v>
      </c>
    </row>
    <row r="14" spans="1:2" x14ac:dyDescent="0.2">
      <c r="A14" s="152" t="s">
        <v>139</v>
      </c>
      <c r="B14" s="18">
        <v>1</v>
      </c>
    </row>
    <row r="15" spans="1:2" x14ac:dyDescent="0.2">
      <c r="A15" s="152" t="s">
        <v>118</v>
      </c>
      <c r="B15" s="18">
        <v>1</v>
      </c>
    </row>
    <row r="16" spans="1:2" x14ac:dyDescent="0.2">
      <c r="A16" s="152" t="s">
        <v>76</v>
      </c>
      <c r="B16" s="18">
        <v>4</v>
      </c>
    </row>
    <row r="17" spans="1:2" x14ac:dyDescent="0.2">
      <c r="A17" s="25" t="s">
        <v>79</v>
      </c>
      <c r="B17" s="18">
        <v>16</v>
      </c>
    </row>
    <row r="18" spans="1:2" x14ac:dyDescent="0.2">
      <c r="A18" s="152" t="s">
        <v>177</v>
      </c>
      <c r="B18" s="18">
        <v>1</v>
      </c>
    </row>
    <row r="19" spans="1:2" x14ac:dyDescent="0.2">
      <c r="A19" s="152" t="s">
        <v>87</v>
      </c>
      <c r="B19" s="18">
        <v>11</v>
      </c>
    </row>
    <row r="20" spans="1:2" x14ac:dyDescent="0.2">
      <c r="A20" s="152" t="s">
        <v>113</v>
      </c>
      <c r="B20" s="18">
        <v>1</v>
      </c>
    </row>
    <row r="21" spans="1:2" x14ac:dyDescent="0.2">
      <c r="A21" s="152" t="s">
        <v>76</v>
      </c>
      <c r="B21" s="18">
        <v>3</v>
      </c>
    </row>
    <row r="22" spans="1:2" x14ac:dyDescent="0.2">
      <c r="A22" s="25" t="s">
        <v>27</v>
      </c>
      <c r="B22" s="18">
        <v>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S88"/>
  <sheetViews>
    <sheetView tabSelected="1" zoomScale="85" zoomScaleNormal="85" workbookViewId="0">
      <pane xSplit="4" ySplit="2" topLeftCell="O24" activePane="bottomRight" state="frozen"/>
      <selection pane="topRight" activeCell="E1" sqref="E1"/>
      <selection pane="bottomLeft" activeCell="A3" sqref="A3"/>
      <selection pane="bottomRight" activeCell="Y49" sqref="Y49"/>
    </sheetView>
  </sheetViews>
  <sheetFormatPr baseColWidth="10" defaultColWidth="11.85546875" defaultRowHeight="12.75" x14ac:dyDescent="0.2"/>
  <cols>
    <col min="1" max="1" width="4.140625" style="1" customWidth="1"/>
    <col min="2" max="2" width="8.7109375" style="2" bestFit="1" customWidth="1"/>
    <col min="3" max="3" width="9" style="1" bestFit="1" customWidth="1"/>
    <col min="4" max="4" width="10.5703125" style="2" bestFit="1" customWidth="1"/>
    <col min="5" max="5" width="12.28515625" style="1" customWidth="1"/>
    <col min="6" max="9" width="12.28515625" style="13" customWidth="1"/>
    <col min="10" max="11" width="12.28515625" style="1" customWidth="1"/>
    <col min="12" max="13" width="12.28515625" style="13" customWidth="1"/>
    <col min="14" max="15" width="12.28515625" style="1" customWidth="1"/>
    <col min="16" max="16" width="4.140625" style="1" bestFit="1" customWidth="1"/>
    <col min="17" max="17" width="14.7109375" style="1" customWidth="1"/>
    <col min="18" max="18" width="19.85546875" style="1" bestFit="1" customWidth="1"/>
    <col min="19" max="19" width="5.5703125" style="1" customWidth="1"/>
    <col min="20" max="16384" width="11.85546875" style="1"/>
  </cols>
  <sheetData>
    <row r="1" spans="2:19" x14ac:dyDescent="0.2">
      <c r="P1" s="19"/>
    </row>
    <row r="2" spans="2:19" s="2" customFormat="1" ht="15" x14ac:dyDescent="0.25">
      <c r="B2" s="75" t="s">
        <v>4</v>
      </c>
      <c r="C2" s="76" t="s">
        <v>14</v>
      </c>
      <c r="D2" s="75" t="s">
        <v>0</v>
      </c>
      <c r="E2" s="75" t="s">
        <v>53</v>
      </c>
      <c r="F2" s="75" t="s">
        <v>54</v>
      </c>
      <c r="G2" s="75" t="s">
        <v>55</v>
      </c>
      <c r="H2" s="75" t="s">
        <v>58</v>
      </c>
      <c r="I2" s="75" t="s">
        <v>57</v>
      </c>
      <c r="J2" s="75" t="s">
        <v>60</v>
      </c>
      <c r="K2" s="75" t="s">
        <v>61</v>
      </c>
      <c r="L2" s="75" t="s">
        <v>56</v>
      </c>
      <c r="M2" s="75" t="s">
        <v>208</v>
      </c>
      <c r="N2" s="75" t="s">
        <v>207</v>
      </c>
      <c r="O2" s="75" t="s">
        <v>59</v>
      </c>
      <c r="P2" s="69"/>
    </row>
    <row r="3" spans="2:19" x14ac:dyDescent="0.2">
      <c r="B3" s="77" t="s">
        <v>71</v>
      </c>
      <c r="C3" s="78" t="s">
        <v>17</v>
      </c>
      <c r="D3" s="79">
        <v>41746</v>
      </c>
      <c r="E3" s="93"/>
      <c r="F3" s="94"/>
      <c r="G3" s="93"/>
      <c r="H3" s="95"/>
      <c r="I3" s="96"/>
      <c r="J3" s="93"/>
      <c r="K3" s="97"/>
      <c r="L3" s="98"/>
      <c r="M3" s="95"/>
      <c r="N3" s="98"/>
      <c r="O3" s="93"/>
      <c r="P3" s="28"/>
    </row>
    <row r="4" spans="2:19" x14ac:dyDescent="0.2">
      <c r="B4" s="80" t="s">
        <v>71</v>
      </c>
      <c r="C4" s="81" t="s">
        <v>18</v>
      </c>
      <c r="D4" s="82">
        <v>41747</v>
      </c>
      <c r="E4" s="99"/>
      <c r="F4" s="100"/>
      <c r="G4" s="101"/>
      <c r="H4" s="102"/>
      <c r="I4" s="103"/>
      <c r="J4" s="102"/>
      <c r="K4" s="100"/>
      <c r="L4" s="103"/>
      <c r="M4" s="102"/>
      <c r="N4" s="103"/>
      <c r="O4" s="101"/>
      <c r="P4" s="28"/>
    </row>
    <row r="5" spans="2:19" ht="15" x14ac:dyDescent="0.25">
      <c r="B5" s="77" t="s">
        <v>71</v>
      </c>
      <c r="C5" s="78" t="s">
        <v>20</v>
      </c>
      <c r="D5" s="79">
        <v>41748</v>
      </c>
      <c r="E5" s="104"/>
      <c r="F5" s="105"/>
      <c r="G5" s="105"/>
      <c r="H5" s="106"/>
      <c r="I5" s="107"/>
      <c r="J5" s="106"/>
      <c r="K5" s="104"/>
      <c r="L5" s="107"/>
      <c r="M5" s="106"/>
      <c r="N5" s="107"/>
      <c r="O5" s="105"/>
      <c r="P5" s="70"/>
    </row>
    <row r="6" spans="2:19" ht="15" x14ac:dyDescent="0.25">
      <c r="B6" s="83" t="s">
        <v>71</v>
      </c>
      <c r="C6" s="84" t="s">
        <v>19</v>
      </c>
      <c r="D6" s="85">
        <v>41749</v>
      </c>
      <c r="E6" s="108"/>
      <c r="F6" s="109"/>
      <c r="G6" s="109"/>
      <c r="H6" s="110"/>
      <c r="I6" s="111"/>
      <c r="J6" s="110"/>
      <c r="K6" s="108"/>
      <c r="L6" s="111"/>
      <c r="M6" s="110"/>
      <c r="N6" s="111"/>
      <c r="O6" s="109"/>
      <c r="P6" s="70"/>
    </row>
    <row r="7" spans="2:19" x14ac:dyDescent="0.2">
      <c r="B7" s="77" t="s">
        <v>71</v>
      </c>
      <c r="C7" s="78" t="s">
        <v>15</v>
      </c>
      <c r="D7" s="79">
        <v>41750</v>
      </c>
      <c r="E7" s="112" t="s">
        <v>13</v>
      </c>
      <c r="F7" s="112" t="s">
        <v>13</v>
      </c>
      <c r="G7" s="101" t="s">
        <v>12</v>
      </c>
      <c r="H7" s="95"/>
      <c r="I7" s="98" t="s">
        <v>12</v>
      </c>
      <c r="J7" s="95"/>
      <c r="K7" s="97" t="s">
        <v>12</v>
      </c>
      <c r="L7" s="98"/>
      <c r="M7" s="95"/>
      <c r="N7" s="98"/>
      <c r="O7" s="93"/>
      <c r="P7" s="28"/>
    </row>
    <row r="8" spans="2:19" x14ac:dyDescent="0.2">
      <c r="B8" s="80" t="s">
        <v>71</v>
      </c>
      <c r="C8" s="81" t="s">
        <v>16</v>
      </c>
      <c r="D8" s="82">
        <v>41751</v>
      </c>
      <c r="E8" s="100" t="s">
        <v>12</v>
      </c>
      <c r="F8" s="112" t="s">
        <v>13</v>
      </c>
      <c r="G8" s="101" t="s">
        <v>12</v>
      </c>
      <c r="H8" s="102" t="s">
        <v>12</v>
      </c>
      <c r="I8" s="103" t="s">
        <v>12</v>
      </c>
      <c r="J8" s="102" t="s">
        <v>12</v>
      </c>
      <c r="K8" s="100" t="s">
        <v>12</v>
      </c>
      <c r="L8" s="103"/>
      <c r="M8" s="102"/>
      <c r="N8" s="103"/>
      <c r="O8" s="101"/>
      <c r="P8" s="28"/>
    </row>
    <row r="9" spans="2:19" x14ac:dyDescent="0.2">
      <c r="B9" s="80" t="s">
        <v>71</v>
      </c>
      <c r="C9" s="81" t="s">
        <v>21</v>
      </c>
      <c r="D9" s="82">
        <v>41752</v>
      </c>
      <c r="E9" s="100" t="s">
        <v>12</v>
      </c>
      <c r="F9" s="101" t="s">
        <v>12</v>
      </c>
      <c r="G9" s="101" t="s">
        <v>12</v>
      </c>
      <c r="H9" s="102" t="s">
        <v>12</v>
      </c>
      <c r="I9" s="103" t="s">
        <v>12</v>
      </c>
      <c r="J9" s="102" t="s">
        <v>12</v>
      </c>
      <c r="K9" s="100" t="s">
        <v>12</v>
      </c>
      <c r="L9" s="103"/>
      <c r="M9" s="102"/>
      <c r="N9" s="103"/>
      <c r="O9" s="101"/>
      <c r="P9" s="28"/>
    </row>
    <row r="10" spans="2:19" x14ac:dyDescent="0.2">
      <c r="B10" s="80" t="s">
        <v>71</v>
      </c>
      <c r="C10" s="81" t="s">
        <v>17</v>
      </c>
      <c r="D10" s="82">
        <v>41753</v>
      </c>
      <c r="E10" s="112" t="s">
        <v>13</v>
      </c>
      <c r="F10" s="101" t="s">
        <v>12</v>
      </c>
      <c r="G10" s="101" t="s">
        <v>12</v>
      </c>
      <c r="H10" s="102" t="s">
        <v>12</v>
      </c>
      <c r="I10" s="103" t="s">
        <v>12</v>
      </c>
      <c r="J10" s="102" t="s">
        <v>12</v>
      </c>
      <c r="K10" s="100" t="s">
        <v>12</v>
      </c>
      <c r="L10" s="103"/>
      <c r="M10" s="102"/>
      <c r="N10" s="103"/>
      <c r="O10" s="101"/>
      <c r="P10" s="28"/>
    </row>
    <row r="11" spans="2:19" x14ac:dyDescent="0.2">
      <c r="B11" s="80" t="s">
        <v>71</v>
      </c>
      <c r="C11" s="81" t="s">
        <v>18</v>
      </c>
      <c r="D11" s="82">
        <v>41754</v>
      </c>
      <c r="E11" s="101" t="s">
        <v>12</v>
      </c>
      <c r="F11" s="100" t="s">
        <v>12</v>
      </c>
      <c r="G11" s="101" t="s">
        <v>12</v>
      </c>
      <c r="H11" s="100" t="s">
        <v>12</v>
      </c>
      <c r="I11" s="103" t="s">
        <v>12</v>
      </c>
      <c r="J11" s="113" t="s">
        <v>12</v>
      </c>
      <c r="K11" s="100" t="s">
        <v>12</v>
      </c>
      <c r="L11" s="103"/>
      <c r="M11" s="113"/>
      <c r="N11" s="103"/>
      <c r="O11" s="101"/>
      <c r="P11" s="28"/>
    </row>
    <row r="12" spans="2:19" ht="15" x14ac:dyDescent="0.25">
      <c r="B12" s="77" t="s">
        <v>71</v>
      </c>
      <c r="C12" s="78" t="s">
        <v>20</v>
      </c>
      <c r="D12" s="79">
        <v>41755</v>
      </c>
      <c r="E12" s="104"/>
      <c r="F12" s="104"/>
      <c r="G12" s="105"/>
      <c r="H12" s="106"/>
      <c r="I12" s="107"/>
      <c r="J12" s="106"/>
      <c r="K12" s="104"/>
      <c r="L12" s="107"/>
      <c r="M12" s="106"/>
      <c r="N12" s="107"/>
      <c r="O12" s="105"/>
      <c r="P12" s="70"/>
    </row>
    <row r="13" spans="2:19" ht="15" x14ac:dyDescent="0.25">
      <c r="B13" s="83" t="s">
        <v>71</v>
      </c>
      <c r="C13" s="84" t="s">
        <v>19</v>
      </c>
      <c r="D13" s="85">
        <v>41756</v>
      </c>
      <c r="E13" s="108"/>
      <c r="F13" s="108"/>
      <c r="G13" s="109"/>
      <c r="H13" s="110"/>
      <c r="I13" s="111"/>
      <c r="J13" s="110"/>
      <c r="K13" s="108"/>
      <c r="L13" s="111"/>
      <c r="M13" s="110"/>
      <c r="N13" s="111"/>
      <c r="O13" s="109"/>
      <c r="P13" s="70"/>
    </row>
    <row r="14" spans="2:19" x14ac:dyDescent="0.2">
      <c r="B14" s="77" t="s">
        <v>71</v>
      </c>
      <c r="C14" s="78" t="s">
        <v>15</v>
      </c>
      <c r="D14" s="79">
        <v>41757</v>
      </c>
      <c r="E14" s="101" t="s">
        <v>12</v>
      </c>
      <c r="F14" s="112" t="s">
        <v>13</v>
      </c>
      <c r="G14" s="112" t="s">
        <v>13</v>
      </c>
      <c r="H14" s="100" t="s">
        <v>12</v>
      </c>
      <c r="I14" s="103" t="s">
        <v>12</v>
      </c>
      <c r="J14" s="113" t="s">
        <v>12</v>
      </c>
      <c r="K14" s="100" t="s">
        <v>12</v>
      </c>
      <c r="L14" s="103"/>
      <c r="M14" s="113"/>
      <c r="N14" s="103"/>
      <c r="O14" s="93"/>
      <c r="P14" s="28"/>
      <c r="R14"/>
      <c r="S14"/>
    </row>
    <row r="15" spans="2:19" x14ac:dyDescent="0.2">
      <c r="B15" s="80" t="s">
        <v>71</v>
      </c>
      <c r="C15" s="81" t="s">
        <v>16</v>
      </c>
      <c r="D15" s="82">
        <v>41758</v>
      </c>
      <c r="E15" s="112" t="s">
        <v>13</v>
      </c>
      <c r="F15" s="112" t="s">
        <v>13</v>
      </c>
      <c r="G15" s="101" t="s">
        <v>12</v>
      </c>
      <c r="H15" s="100" t="s">
        <v>12</v>
      </c>
      <c r="I15" s="103" t="s">
        <v>12</v>
      </c>
      <c r="J15" s="113" t="s">
        <v>12</v>
      </c>
      <c r="K15" s="100" t="s">
        <v>12</v>
      </c>
      <c r="L15" s="103"/>
      <c r="M15" s="113"/>
      <c r="N15" s="103"/>
      <c r="O15" s="101"/>
      <c r="P15" s="28"/>
      <c r="R15"/>
      <c r="S15"/>
    </row>
    <row r="16" spans="2:19" x14ac:dyDescent="0.2">
      <c r="B16" s="80" t="s">
        <v>71</v>
      </c>
      <c r="C16" s="81" t="s">
        <v>21</v>
      </c>
      <c r="D16" s="82">
        <v>41759</v>
      </c>
      <c r="E16" s="101" t="s">
        <v>12</v>
      </c>
      <c r="F16" s="101" t="s">
        <v>12</v>
      </c>
      <c r="G16" s="101" t="s">
        <v>12</v>
      </c>
      <c r="H16" s="100" t="s">
        <v>12</v>
      </c>
      <c r="I16" s="103" t="s">
        <v>12</v>
      </c>
      <c r="J16" s="113" t="s">
        <v>12</v>
      </c>
      <c r="K16" s="100" t="s">
        <v>12</v>
      </c>
      <c r="L16" s="103"/>
      <c r="M16" s="113"/>
      <c r="N16" s="103"/>
      <c r="O16" s="101"/>
      <c r="P16" s="28"/>
      <c r="R16"/>
      <c r="S16"/>
    </row>
    <row r="17" spans="2:19" x14ac:dyDescent="0.2">
      <c r="B17" s="80" t="s">
        <v>71</v>
      </c>
      <c r="C17" s="81" t="s">
        <v>17</v>
      </c>
      <c r="D17" s="82">
        <v>41760</v>
      </c>
      <c r="E17" s="112"/>
      <c r="F17" s="100"/>
      <c r="G17" s="101"/>
      <c r="H17" s="102"/>
      <c r="I17" s="103"/>
      <c r="J17" s="102"/>
      <c r="K17" s="100"/>
      <c r="L17" s="103"/>
      <c r="M17" s="102"/>
      <c r="N17" s="103"/>
      <c r="O17" s="114"/>
      <c r="P17" s="28"/>
      <c r="R17"/>
      <c r="S17"/>
    </row>
    <row r="18" spans="2:19" x14ac:dyDescent="0.2">
      <c r="B18" s="80" t="s">
        <v>71</v>
      </c>
      <c r="C18" s="81" t="s">
        <v>18</v>
      </c>
      <c r="D18" s="82">
        <v>41761</v>
      </c>
      <c r="E18" s="112" t="s">
        <v>13</v>
      </c>
      <c r="F18" s="112" t="s">
        <v>13</v>
      </c>
      <c r="G18" s="101" t="s">
        <v>12</v>
      </c>
      <c r="H18" s="100" t="s">
        <v>12</v>
      </c>
      <c r="I18" s="115" t="s">
        <v>13</v>
      </c>
      <c r="J18" s="113" t="s">
        <v>12</v>
      </c>
      <c r="K18" s="100" t="s">
        <v>12</v>
      </c>
      <c r="L18" s="103"/>
      <c r="M18" s="113"/>
      <c r="N18" s="103"/>
      <c r="O18" s="101"/>
      <c r="P18" s="28"/>
    </row>
    <row r="19" spans="2:19" ht="15" x14ac:dyDescent="0.25">
      <c r="B19" s="86" t="s">
        <v>71</v>
      </c>
      <c r="C19" s="87" t="s">
        <v>20</v>
      </c>
      <c r="D19" s="88">
        <v>41762</v>
      </c>
      <c r="E19" s="116"/>
      <c r="F19" s="116"/>
      <c r="G19" s="117"/>
      <c r="H19" s="118"/>
      <c r="I19" s="119"/>
      <c r="J19" s="118"/>
      <c r="K19" s="116"/>
      <c r="L19" s="119"/>
      <c r="M19" s="118"/>
      <c r="N19" s="119"/>
      <c r="O19" s="117"/>
      <c r="P19" s="70"/>
    </row>
    <row r="20" spans="2:19" ht="15" x14ac:dyDescent="0.25">
      <c r="B20" s="89" t="s">
        <v>71</v>
      </c>
      <c r="C20" s="90" t="s">
        <v>19</v>
      </c>
      <c r="D20" s="91">
        <v>41763</v>
      </c>
      <c r="E20" s="120"/>
      <c r="F20" s="120"/>
      <c r="G20" s="121"/>
      <c r="H20" s="122"/>
      <c r="I20" s="123"/>
      <c r="J20" s="122"/>
      <c r="K20" s="120"/>
      <c r="L20" s="123"/>
      <c r="M20" s="122"/>
      <c r="N20" s="123"/>
      <c r="O20" s="121"/>
      <c r="P20" s="70"/>
    </row>
    <row r="21" spans="2:19" x14ac:dyDescent="0.2">
      <c r="B21" s="80" t="s">
        <v>71</v>
      </c>
      <c r="C21" s="81" t="s">
        <v>15</v>
      </c>
      <c r="D21" s="82">
        <v>41764</v>
      </c>
      <c r="E21" s="124" t="s">
        <v>13</v>
      </c>
      <c r="F21" s="125" t="s">
        <v>209</v>
      </c>
      <c r="G21" s="124" t="s">
        <v>13</v>
      </c>
      <c r="H21" s="100" t="s">
        <v>12</v>
      </c>
      <c r="I21" s="103" t="s">
        <v>12</v>
      </c>
      <c r="J21" s="113" t="s">
        <v>12</v>
      </c>
      <c r="K21" s="100"/>
      <c r="L21" s="103"/>
      <c r="M21" s="113"/>
      <c r="N21" s="103"/>
      <c r="O21" s="124"/>
      <c r="P21" s="28"/>
    </row>
    <row r="22" spans="2:19" x14ac:dyDescent="0.2">
      <c r="B22" s="80" t="s">
        <v>71</v>
      </c>
      <c r="C22" s="81" t="s">
        <v>16</v>
      </c>
      <c r="D22" s="82">
        <v>41765</v>
      </c>
      <c r="E22" s="101" t="s">
        <v>12</v>
      </c>
      <c r="F22" s="124" t="s">
        <v>13</v>
      </c>
      <c r="G22" s="124" t="s">
        <v>13</v>
      </c>
      <c r="H22" s="100" t="s">
        <v>12</v>
      </c>
      <c r="I22" s="103" t="s">
        <v>12</v>
      </c>
      <c r="J22" s="113" t="s">
        <v>12</v>
      </c>
      <c r="K22" s="112" t="s">
        <v>13</v>
      </c>
      <c r="L22" s="103" t="s">
        <v>12</v>
      </c>
      <c r="M22" s="113"/>
      <c r="N22" s="103"/>
      <c r="O22" s="101"/>
      <c r="P22" s="71"/>
    </row>
    <row r="23" spans="2:19" x14ac:dyDescent="0.2">
      <c r="B23" s="80" t="s">
        <v>71</v>
      </c>
      <c r="C23" s="81" t="s">
        <v>21</v>
      </c>
      <c r="D23" s="82">
        <v>41766</v>
      </c>
      <c r="E23" s="124" t="s">
        <v>13</v>
      </c>
      <c r="F23" s="101" t="s">
        <v>12</v>
      </c>
      <c r="G23" s="101" t="s">
        <v>12</v>
      </c>
      <c r="H23" s="102"/>
      <c r="I23" s="103" t="s">
        <v>12</v>
      </c>
      <c r="J23" s="113" t="s">
        <v>12</v>
      </c>
      <c r="K23" s="100" t="s">
        <v>12</v>
      </c>
      <c r="L23" s="103" t="s">
        <v>12</v>
      </c>
      <c r="M23" s="102"/>
      <c r="N23" s="103"/>
      <c r="O23" s="101"/>
      <c r="P23" s="28"/>
    </row>
    <row r="24" spans="2:19" x14ac:dyDescent="0.2">
      <c r="B24" s="80" t="s">
        <v>71</v>
      </c>
      <c r="C24" s="81" t="s">
        <v>17</v>
      </c>
      <c r="D24" s="82">
        <v>41767</v>
      </c>
      <c r="E24" s="124" t="s">
        <v>13</v>
      </c>
      <c r="F24" s="101" t="s">
        <v>12</v>
      </c>
      <c r="G24" s="101" t="s">
        <v>12</v>
      </c>
      <c r="H24" s="102"/>
      <c r="I24" s="103"/>
      <c r="J24" s="102"/>
      <c r="K24" s="100" t="s">
        <v>12</v>
      </c>
      <c r="L24" s="103" t="s">
        <v>12</v>
      </c>
      <c r="M24" s="102"/>
      <c r="N24" s="103"/>
      <c r="O24" s="101"/>
      <c r="P24" s="28"/>
    </row>
    <row r="25" spans="2:19" x14ac:dyDescent="0.2">
      <c r="B25" s="80" t="s">
        <v>71</v>
      </c>
      <c r="C25" s="81" t="s">
        <v>18</v>
      </c>
      <c r="D25" s="82">
        <v>41768</v>
      </c>
      <c r="E25" s="101" t="s">
        <v>12</v>
      </c>
      <c r="F25" s="101" t="s">
        <v>12</v>
      </c>
      <c r="G25" s="101" t="s">
        <v>12</v>
      </c>
      <c r="H25" s="102"/>
      <c r="I25" s="103"/>
      <c r="J25" s="102"/>
      <c r="K25" s="100"/>
      <c r="L25" s="103" t="s">
        <v>12</v>
      </c>
      <c r="M25" s="102"/>
      <c r="N25" s="103"/>
      <c r="O25" s="101"/>
      <c r="P25" s="28"/>
    </row>
    <row r="26" spans="2:19" ht="15" x14ac:dyDescent="0.25">
      <c r="B26" s="77" t="s">
        <v>71</v>
      </c>
      <c r="C26" s="78" t="s">
        <v>20</v>
      </c>
      <c r="D26" s="79">
        <v>41769</v>
      </c>
      <c r="E26" s="104"/>
      <c r="F26" s="126" t="s">
        <v>13</v>
      </c>
      <c r="G26" s="105"/>
      <c r="H26" s="106"/>
      <c r="I26" s="107"/>
      <c r="J26" s="106"/>
      <c r="K26" s="104"/>
      <c r="L26" s="107"/>
      <c r="M26" s="106"/>
      <c r="N26" s="107"/>
      <c r="O26" s="105"/>
      <c r="P26" s="70"/>
    </row>
    <row r="27" spans="2:19" ht="15" x14ac:dyDescent="0.25">
      <c r="B27" s="83" t="s">
        <v>71</v>
      </c>
      <c r="C27" s="84" t="s">
        <v>19</v>
      </c>
      <c r="D27" s="85">
        <v>41770</v>
      </c>
      <c r="E27" s="108"/>
      <c r="F27" s="108"/>
      <c r="G27" s="109"/>
      <c r="H27" s="110"/>
      <c r="I27" s="111"/>
      <c r="J27" s="110"/>
      <c r="K27" s="108"/>
      <c r="L27" s="111"/>
      <c r="M27" s="110"/>
      <c r="N27" s="111"/>
      <c r="O27" s="109"/>
      <c r="P27" s="70"/>
    </row>
    <row r="28" spans="2:19" x14ac:dyDescent="0.2">
      <c r="B28" s="77" t="s">
        <v>71</v>
      </c>
      <c r="C28" s="78" t="s">
        <v>15</v>
      </c>
      <c r="D28" s="79">
        <v>41771</v>
      </c>
      <c r="E28" s="97"/>
      <c r="F28" s="97"/>
      <c r="G28" s="93"/>
      <c r="H28" s="95"/>
      <c r="I28" s="98"/>
      <c r="J28" s="95"/>
      <c r="K28" s="97"/>
      <c r="L28" s="103" t="s">
        <v>12</v>
      </c>
      <c r="M28" s="102"/>
      <c r="N28" s="103"/>
      <c r="O28" s="101" t="s">
        <v>12</v>
      </c>
      <c r="P28" s="28"/>
    </row>
    <row r="29" spans="2:19" x14ac:dyDescent="0.2">
      <c r="B29" s="80" t="s">
        <v>71</v>
      </c>
      <c r="C29" s="81" t="s">
        <v>16</v>
      </c>
      <c r="D29" s="82">
        <v>41772</v>
      </c>
      <c r="E29" s="100"/>
      <c r="F29" s="100"/>
      <c r="G29" s="101"/>
      <c r="H29" s="102"/>
      <c r="I29" s="103"/>
      <c r="J29" s="102"/>
      <c r="K29" s="100"/>
      <c r="L29" s="103"/>
      <c r="M29" s="102"/>
      <c r="N29" s="103"/>
      <c r="O29" s="101" t="s">
        <v>12</v>
      </c>
      <c r="P29" s="28"/>
    </row>
    <row r="30" spans="2:19" x14ac:dyDescent="0.2">
      <c r="B30" s="80" t="s">
        <v>71</v>
      </c>
      <c r="C30" s="81" t="s">
        <v>21</v>
      </c>
      <c r="D30" s="82">
        <v>41773</v>
      </c>
      <c r="E30" s="100"/>
      <c r="F30" s="100"/>
      <c r="G30" s="101"/>
      <c r="H30" s="102"/>
      <c r="I30" s="103"/>
      <c r="J30" s="102"/>
      <c r="K30" s="100"/>
      <c r="L30" s="103" t="s">
        <v>12</v>
      </c>
      <c r="M30" s="102"/>
      <c r="N30" s="103"/>
      <c r="O30" s="101" t="s">
        <v>12</v>
      </c>
      <c r="P30" s="28"/>
    </row>
    <row r="31" spans="2:19" x14ac:dyDescent="0.2">
      <c r="B31" s="80" t="s">
        <v>71</v>
      </c>
      <c r="C31" s="81" t="s">
        <v>17</v>
      </c>
      <c r="D31" s="82">
        <v>41774</v>
      </c>
      <c r="E31" s="100"/>
      <c r="F31" s="100"/>
      <c r="G31" s="101"/>
      <c r="H31" s="102"/>
      <c r="I31" s="103"/>
      <c r="J31" s="102"/>
      <c r="K31" s="100"/>
      <c r="L31" s="101"/>
      <c r="M31" s="102"/>
      <c r="N31" s="103"/>
      <c r="O31" s="101" t="s">
        <v>12</v>
      </c>
      <c r="P31" s="28"/>
    </row>
    <row r="32" spans="2:19" x14ac:dyDescent="0.2">
      <c r="B32" s="80" t="s">
        <v>71</v>
      </c>
      <c r="C32" s="81" t="s">
        <v>18</v>
      </c>
      <c r="D32" s="82">
        <v>41775</v>
      </c>
      <c r="E32" s="100"/>
      <c r="F32" s="100"/>
      <c r="G32" s="101"/>
      <c r="H32" s="102"/>
      <c r="I32" s="103"/>
      <c r="J32" s="102"/>
      <c r="K32" s="100"/>
      <c r="L32" s="101"/>
      <c r="M32" s="102"/>
      <c r="N32" s="103"/>
      <c r="O32" s="101" t="s">
        <v>12</v>
      </c>
      <c r="P32" s="28"/>
    </row>
    <row r="33" spans="2:16" ht="15" x14ac:dyDescent="0.25">
      <c r="B33" s="77" t="s">
        <v>71</v>
      </c>
      <c r="C33" s="78" t="s">
        <v>63</v>
      </c>
      <c r="D33" s="79">
        <v>41776</v>
      </c>
      <c r="E33" s="104"/>
      <c r="F33" s="104"/>
      <c r="G33" s="105"/>
      <c r="H33" s="106"/>
      <c r="I33" s="107"/>
      <c r="J33" s="106"/>
      <c r="K33" s="104"/>
      <c r="L33" s="105"/>
      <c r="M33" s="106"/>
      <c r="N33" s="107"/>
      <c r="O33" s="105"/>
      <c r="P33" s="70"/>
    </row>
    <row r="34" spans="2:16" ht="15" x14ac:dyDescent="0.25">
      <c r="B34" s="83" t="s">
        <v>71</v>
      </c>
      <c r="C34" s="84" t="s">
        <v>19</v>
      </c>
      <c r="D34" s="85">
        <v>41777</v>
      </c>
      <c r="E34" s="108"/>
      <c r="F34" s="108"/>
      <c r="G34" s="109"/>
      <c r="H34" s="110"/>
      <c r="I34" s="111"/>
      <c r="J34" s="110"/>
      <c r="K34" s="108"/>
      <c r="L34" s="109"/>
      <c r="M34" s="110"/>
      <c r="N34" s="111"/>
      <c r="O34" s="109"/>
      <c r="P34" s="70"/>
    </row>
    <row r="35" spans="2:16" x14ac:dyDescent="0.2">
      <c r="B35" s="77" t="s">
        <v>71</v>
      </c>
      <c r="C35" s="78" t="s">
        <v>15</v>
      </c>
      <c r="D35" s="79">
        <v>41778</v>
      </c>
      <c r="E35" s="97"/>
      <c r="F35" s="97"/>
      <c r="G35" s="93"/>
      <c r="H35" s="95"/>
      <c r="I35" s="98"/>
      <c r="J35" s="95"/>
      <c r="K35" s="97"/>
      <c r="L35" s="101"/>
      <c r="M35" s="102"/>
      <c r="N35" s="98"/>
      <c r="O35" s="101" t="s">
        <v>12</v>
      </c>
      <c r="P35" s="28"/>
    </row>
    <row r="36" spans="2:16" x14ac:dyDescent="0.2">
      <c r="B36" s="80" t="s">
        <v>71</v>
      </c>
      <c r="C36" s="81" t="s">
        <v>16</v>
      </c>
      <c r="D36" s="82">
        <v>41779</v>
      </c>
      <c r="E36" s="100"/>
      <c r="F36" s="100"/>
      <c r="G36" s="101"/>
      <c r="H36" s="102"/>
      <c r="I36" s="103"/>
      <c r="J36" s="102"/>
      <c r="K36" s="100"/>
      <c r="L36" s="101"/>
      <c r="M36" s="102"/>
      <c r="N36" s="103"/>
      <c r="O36" s="101" t="s">
        <v>12</v>
      </c>
      <c r="P36" s="28"/>
    </row>
    <row r="37" spans="2:16" x14ac:dyDescent="0.2">
      <c r="B37" s="80" t="s">
        <v>71</v>
      </c>
      <c r="C37" s="81" t="s">
        <v>64</v>
      </c>
      <c r="D37" s="82">
        <v>41780</v>
      </c>
      <c r="E37" s="100"/>
      <c r="F37" s="100"/>
      <c r="G37" s="101"/>
      <c r="H37" s="102"/>
      <c r="I37" s="103"/>
      <c r="J37" s="102"/>
      <c r="K37" s="100"/>
      <c r="L37" s="101"/>
      <c r="M37" s="102"/>
      <c r="N37" s="103"/>
      <c r="O37" s="124" t="s">
        <v>13</v>
      </c>
      <c r="P37" s="28"/>
    </row>
    <row r="38" spans="2:16" x14ac:dyDescent="0.2">
      <c r="B38" s="80" t="s">
        <v>71</v>
      </c>
      <c r="C38" s="81" t="s">
        <v>17</v>
      </c>
      <c r="D38" s="82">
        <v>41781</v>
      </c>
      <c r="E38" s="100"/>
      <c r="F38" s="100"/>
      <c r="G38" s="101"/>
      <c r="H38" s="102"/>
      <c r="I38" s="103"/>
      <c r="J38" s="102"/>
      <c r="K38" s="100"/>
      <c r="L38" s="101"/>
      <c r="M38" s="102"/>
      <c r="N38" s="103"/>
      <c r="O38" s="101" t="s">
        <v>12</v>
      </c>
      <c r="P38" s="28"/>
    </row>
    <row r="39" spans="2:16" x14ac:dyDescent="0.2">
      <c r="B39" s="80" t="s">
        <v>71</v>
      </c>
      <c r="C39" s="81" t="s">
        <v>18</v>
      </c>
      <c r="D39" s="82">
        <v>41782</v>
      </c>
      <c r="E39" s="100"/>
      <c r="F39" s="100"/>
      <c r="G39" s="101"/>
      <c r="H39" s="102"/>
      <c r="I39" s="103"/>
      <c r="J39" s="102"/>
      <c r="K39" s="100"/>
      <c r="L39" s="101"/>
      <c r="M39" s="102"/>
      <c r="N39" s="103"/>
      <c r="O39" s="101" t="s">
        <v>12</v>
      </c>
      <c r="P39" s="28"/>
    </row>
    <row r="40" spans="2:16" ht="15" x14ac:dyDescent="0.25">
      <c r="B40" s="77" t="s">
        <v>71</v>
      </c>
      <c r="C40" s="78" t="s">
        <v>63</v>
      </c>
      <c r="D40" s="79">
        <v>41783</v>
      </c>
      <c r="E40" s="127"/>
      <c r="F40" s="127"/>
      <c r="G40" s="128"/>
      <c r="H40" s="129"/>
      <c r="I40" s="130"/>
      <c r="J40" s="129"/>
      <c r="K40" s="127"/>
      <c r="L40" s="128"/>
      <c r="M40" s="129"/>
      <c r="N40" s="130"/>
      <c r="O40" s="128"/>
      <c r="P40" s="72"/>
    </row>
    <row r="41" spans="2:16" ht="15" x14ac:dyDescent="0.25">
      <c r="B41" s="83" t="s">
        <v>71</v>
      </c>
      <c r="C41" s="84" t="s">
        <v>19</v>
      </c>
      <c r="D41" s="85">
        <v>41784</v>
      </c>
      <c r="E41" s="131"/>
      <c r="F41" s="131"/>
      <c r="G41" s="132"/>
      <c r="H41" s="133"/>
      <c r="I41" s="134"/>
      <c r="J41" s="133"/>
      <c r="K41" s="131"/>
      <c r="L41" s="132"/>
      <c r="M41" s="133"/>
      <c r="N41" s="134"/>
      <c r="O41" s="132"/>
      <c r="P41" s="72"/>
    </row>
    <row r="42" spans="2:16" x14ac:dyDescent="0.2">
      <c r="B42" s="77" t="s">
        <v>71</v>
      </c>
      <c r="C42" s="78" t="s">
        <v>15</v>
      </c>
      <c r="D42" s="79">
        <v>41785</v>
      </c>
      <c r="E42" s="135"/>
      <c r="F42" s="135"/>
      <c r="G42" s="136"/>
      <c r="H42" s="137"/>
      <c r="I42" s="138"/>
      <c r="J42" s="137"/>
      <c r="K42" s="135"/>
      <c r="L42" s="139"/>
      <c r="M42" s="140"/>
      <c r="N42" s="138"/>
      <c r="O42" s="124" t="s">
        <v>13</v>
      </c>
      <c r="P42" s="28"/>
    </row>
    <row r="43" spans="2:16" x14ac:dyDescent="0.2">
      <c r="B43" s="80" t="s">
        <v>71</v>
      </c>
      <c r="C43" s="81" t="s">
        <v>16</v>
      </c>
      <c r="D43" s="82">
        <v>41786</v>
      </c>
      <c r="E43" s="141"/>
      <c r="F43" s="141"/>
      <c r="G43" s="139"/>
      <c r="H43" s="140"/>
      <c r="I43" s="142"/>
      <c r="J43" s="140"/>
      <c r="K43" s="141"/>
      <c r="L43" s="139"/>
      <c r="M43" s="140"/>
      <c r="N43" s="142"/>
      <c r="O43" s="101" t="s">
        <v>12</v>
      </c>
      <c r="P43" s="28"/>
    </row>
    <row r="44" spans="2:16" x14ac:dyDescent="0.2">
      <c r="B44" s="80" t="s">
        <v>71</v>
      </c>
      <c r="C44" s="81" t="s">
        <v>64</v>
      </c>
      <c r="D44" s="82">
        <v>41787</v>
      </c>
      <c r="E44" s="141"/>
      <c r="F44" s="141"/>
      <c r="G44" s="139"/>
      <c r="H44" s="140"/>
      <c r="I44" s="142"/>
      <c r="J44" s="140"/>
      <c r="K44" s="141"/>
      <c r="L44" s="139"/>
      <c r="M44" s="140"/>
      <c r="N44" s="142"/>
      <c r="O44" s="124" t="s">
        <v>13</v>
      </c>
      <c r="P44" s="28"/>
    </row>
    <row r="45" spans="2:16" x14ac:dyDescent="0.2">
      <c r="B45" s="80" t="s">
        <v>71</v>
      </c>
      <c r="C45" s="81" t="s">
        <v>17</v>
      </c>
      <c r="D45" s="82">
        <v>41788</v>
      </c>
      <c r="E45" s="141"/>
      <c r="F45" s="141"/>
      <c r="G45" s="139"/>
      <c r="H45" s="140"/>
      <c r="I45" s="142"/>
      <c r="J45" s="140"/>
      <c r="K45" s="141"/>
      <c r="L45" s="139"/>
      <c r="M45" s="140"/>
      <c r="N45" s="142"/>
      <c r="O45" s="101" t="s">
        <v>12</v>
      </c>
      <c r="P45" s="28"/>
    </row>
    <row r="46" spans="2:16" x14ac:dyDescent="0.2">
      <c r="B46" s="89" t="s">
        <v>71</v>
      </c>
      <c r="C46" s="92" t="s">
        <v>18</v>
      </c>
      <c r="D46" s="91">
        <v>41789</v>
      </c>
      <c r="E46" s="143"/>
      <c r="F46" s="143"/>
      <c r="G46" s="144"/>
      <c r="H46" s="145"/>
      <c r="I46" s="146"/>
      <c r="J46" s="145"/>
      <c r="K46" s="143"/>
      <c r="L46" s="147"/>
      <c r="M46" s="145"/>
      <c r="N46" s="146"/>
      <c r="O46" s="101" t="s">
        <v>12</v>
      </c>
      <c r="P46" s="28"/>
    </row>
    <row r="47" spans="2:16" ht="15" x14ac:dyDescent="0.25">
      <c r="B47" s="77" t="s">
        <v>71</v>
      </c>
      <c r="C47" s="78" t="s">
        <v>63</v>
      </c>
      <c r="D47" s="82">
        <v>41790</v>
      </c>
      <c r="E47" s="127"/>
      <c r="F47" s="127"/>
      <c r="G47" s="128"/>
      <c r="H47" s="129"/>
      <c r="I47" s="130"/>
      <c r="J47" s="129"/>
      <c r="K47" s="127"/>
      <c r="L47" s="128"/>
      <c r="M47" s="129"/>
      <c r="N47" s="130"/>
      <c r="O47" s="128"/>
      <c r="P47" s="72"/>
    </row>
    <row r="48" spans="2:16" ht="15" x14ac:dyDescent="0.25">
      <c r="B48" s="83" t="s">
        <v>71</v>
      </c>
      <c r="C48" s="84" t="s">
        <v>19</v>
      </c>
      <c r="D48" s="91">
        <v>41791</v>
      </c>
      <c r="E48" s="131"/>
      <c r="F48" s="131"/>
      <c r="G48" s="132"/>
      <c r="H48" s="133"/>
      <c r="I48" s="134"/>
      <c r="J48" s="133"/>
      <c r="K48" s="131"/>
      <c r="L48" s="132"/>
      <c r="M48" s="133"/>
      <c r="N48" s="134"/>
      <c r="O48" s="132"/>
      <c r="P48" s="72"/>
    </row>
    <row r="49" spans="2:18" x14ac:dyDescent="0.2">
      <c r="B49" s="77" t="s">
        <v>71</v>
      </c>
      <c r="C49" s="78" t="s">
        <v>15</v>
      </c>
      <c r="D49" s="79">
        <v>41792</v>
      </c>
      <c r="E49" s="135"/>
      <c r="F49" s="135"/>
      <c r="G49" s="136"/>
      <c r="H49" s="137"/>
      <c r="I49" s="138"/>
      <c r="J49" s="137"/>
      <c r="K49" s="135"/>
      <c r="L49" s="139"/>
      <c r="M49" s="140"/>
      <c r="N49" s="138"/>
      <c r="O49" s="101" t="s">
        <v>12</v>
      </c>
      <c r="P49" s="28"/>
    </row>
    <row r="50" spans="2:18" x14ac:dyDescent="0.2">
      <c r="B50" s="80" t="s">
        <v>71</v>
      </c>
      <c r="C50" s="81" t="s">
        <v>16</v>
      </c>
      <c r="D50" s="82">
        <v>41793</v>
      </c>
      <c r="E50" s="141"/>
      <c r="F50" s="141"/>
      <c r="G50" s="139"/>
      <c r="H50" s="140"/>
      <c r="I50" s="142"/>
      <c r="J50" s="140"/>
      <c r="K50" s="141"/>
      <c r="L50" s="139"/>
      <c r="M50" s="140"/>
      <c r="N50" s="142"/>
      <c r="O50" s="101" t="s">
        <v>12</v>
      </c>
      <c r="P50" s="28"/>
    </row>
    <row r="51" spans="2:18" x14ac:dyDescent="0.2">
      <c r="B51" s="80" t="s">
        <v>71</v>
      </c>
      <c r="C51" s="81" t="s">
        <v>64</v>
      </c>
      <c r="D51" s="82">
        <v>41794</v>
      </c>
      <c r="E51" s="141"/>
      <c r="F51" s="141"/>
      <c r="G51" s="139"/>
      <c r="H51" s="140"/>
      <c r="I51" s="142"/>
      <c r="J51" s="140"/>
      <c r="K51" s="141"/>
      <c r="L51" s="139"/>
      <c r="M51" s="140"/>
      <c r="N51" s="142"/>
      <c r="O51" s="101" t="s">
        <v>12</v>
      </c>
      <c r="P51" s="28"/>
    </row>
    <row r="52" spans="2:18" x14ac:dyDescent="0.2">
      <c r="B52" s="80" t="s">
        <v>71</v>
      </c>
      <c r="C52" s="81" t="s">
        <v>17</v>
      </c>
      <c r="D52" s="82">
        <v>41795</v>
      </c>
      <c r="E52" s="141"/>
      <c r="F52" s="141"/>
      <c r="G52" s="139"/>
      <c r="H52" s="140"/>
      <c r="I52" s="142"/>
      <c r="J52" s="140"/>
      <c r="K52" s="141"/>
      <c r="L52" s="139"/>
      <c r="M52" s="140"/>
      <c r="N52" s="142"/>
      <c r="O52" s="101"/>
      <c r="P52" s="28"/>
    </row>
    <row r="53" spans="2:18" x14ac:dyDescent="0.2">
      <c r="B53" s="89" t="s">
        <v>71</v>
      </c>
      <c r="C53" s="92" t="s">
        <v>18</v>
      </c>
      <c r="D53" s="91">
        <v>41796</v>
      </c>
      <c r="E53" s="143"/>
      <c r="F53" s="143"/>
      <c r="G53" s="144"/>
      <c r="H53" s="145"/>
      <c r="I53" s="146"/>
      <c r="J53" s="145"/>
      <c r="K53" s="143"/>
      <c r="L53" s="147"/>
      <c r="M53" s="145"/>
      <c r="N53" s="146"/>
      <c r="O53" s="144"/>
      <c r="P53" s="28"/>
    </row>
    <row r="54" spans="2:18" ht="15" x14ac:dyDescent="0.25">
      <c r="B54" s="77" t="s">
        <v>71</v>
      </c>
      <c r="C54" s="78" t="s">
        <v>63</v>
      </c>
      <c r="D54" s="82">
        <v>41797</v>
      </c>
      <c r="E54" s="127"/>
      <c r="F54" s="127"/>
      <c r="G54" s="128"/>
      <c r="H54" s="129"/>
      <c r="I54" s="130"/>
      <c r="J54" s="129"/>
      <c r="K54" s="127"/>
      <c r="L54" s="128"/>
      <c r="M54" s="129"/>
      <c r="N54" s="130"/>
      <c r="O54" s="128"/>
      <c r="P54" s="72"/>
    </row>
    <row r="55" spans="2:18" ht="15" x14ac:dyDescent="0.25">
      <c r="B55" s="83" t="s">
        <v>71</v>
      </c>
      <c r="C55" s="84" t="s">
        <v>19</v>
      </c>
      <c r="D55" s="91">
        <v>41798</v>
      </c>
      <c r="E55" s="131"/>
      <c r="F55" s="131"/>
      <c r="G55" s="132"/>
      <c r="H55" s="133"/>
      <c r="I55" s="134"/>
      <c r="J55" s="133"/>
      <c r="K55" s="131"/>
      <c r="L55" s="132"/>
      <c r="M55" s="133"/>
      <c r="N55" s="134"/>
      <c r="O55" s="132"/>
      <c r="P55" s="72"/>
    </row>
    <row r="56" spans="2:18" x14ac:dyDescent="0.2">
      <c r="B56" s="77" t="s">
        <v>71</v>
      </c>
      <c r="C56" s="78" t="s">
        <v>15</v>
      </c>
      <c r="D56" s="79">
        <v>41799</v>
      </c>
      <c r="E56" s="135"/>
      <c r="F56" s="135"/>
      <c r="G56" s="136"/>
      <c r="H56" s="137"/>
      <c r="I56" s="138"/>
      <c r="J56" s="137"/>
      <c r="K56" s="135"/>
      <c r="L56" s="139"/>
      <c r="M56" s="140"/>
      <c r="N56" s="138"/>
      <c r="O56" s="101"/>
      <c r="P56" s="28"/>
    </row>
    <row r="57" spans="2:18" x14ac:dyDescent="0.2">
      <c r="B57" s="80" t="s">
        <v>71</v>
      </c>
      <c r="C57" s="81" t="s">
        <v>16</v>
      </c>
      <c r="D57" s="82">
        <v>41800</v>
      </c>
      <c r="E57" s="141"/>
      <c r="F57" s="141"/>
      <c r="G57" s="139"/>
      <c r="H57" s="140"/>
      <c r="I57" s="142"/>
      <c r="J57" s="140"/>
      <c r="K57" s="141"/>
      <c r="L57" s="139"/>
      <c r="M57" s="140"/>
      <c r="N57" s="142"/>
      <c r="O57" s="101"/>
      <c r="P57" s="28"/>
    </row>
    <row r="58" spans="2:18" x14ac:dyDescent="0.2">
      <c r="B58" s="80" t="s">
        <v>71</v>
      </c>
      <c r="C58" s="81" t="s">
        <v>64</v>
      </c>
      <c r="D58" s="82">
        <v>41801</v>
      </c>
      <c r="E58" s="141"/>
      <c r="F58" s="141"/>
      <c r="G58" s="139"/>
      <c r="H58" s="140"/>
      <c r="I58" s="142"/>
      <c r="J58" s="140"/>
      <c r="K58" s="141"/>
      <c r="L58" s="139"/>
      <c r="M58" s="140"/>
      <c r="N58" s="142"/>
      <c r="O58" s="124"/>
      <c r="P58" s="28"/>
    </row>
    <row r="59" spans="2:18" x14ac:dyDescent="0.2">
      <c r="B59" s="80" t="s">
        <v>71</v>
      </c>
      <c r="C59" s="81" t="s">
        <v>17</v>
      </c>
      <c r="D59" s="82">
        <v>41802</v>
      </c>
      <c r="E59" s="141"/>
      <c r="F59" s="141"/>
      <c r="G59" s="139"/>
      <c r="H59" s="140"/>
      <c r="I59" s="142"/>
      <c r="J59" s="140"/>
      <c r="K59" s="141"/>
      <c r="L59" s="139"/>
      <c r="M59" s="140"/>
      <c r="N59" s="142"/>
      <c r="O59" s="101"/>
      <c r="P59" s="28"/>
    </row>
    <row r="60" spans="2:18" x14ac:dyDescent="0.2">
      <c r="B60" s="89" t="s">
        <v>71</v>
      </c>
      <c r="C60" s="92" t="s">
        <v>18</v>
      </c>
      <c r="D60" s="91">
        <v>41803</v>
      </c>
      <c r="E60" s="143"/>
      <c r="F60" s="143"/>
      <c r="G60" s="144"/>
      <c r="H60" s="145"/>
      <c r="I60" s="146"/>
      <c r="J60" s="145"/>
      <c r="K60" s="143"/>
      <c r="L60" s="147"/>
      <c r="M60" s="145"/>
      <c r="N60" s="146"/>
      <c r="O60" s="144"/>
      <c r="P60" s="28"/>
    </row>
    <row r="61" spans="2:18" s="19" customFormat="1" x14ac:dyDescent="0.2">
      <c r="B61" s="153"/>
      <c r="C61" s="154"/>
      <c r="D61" s="154"/>
      <c r="E61" s="155"/>
      <c r="F61" s="155"/>
      <c r="G61" s="156"/>
      <c r="H61" s="157"/>
      <c r="I61" s="157"/>
      <c r="J61" s="157"/>
      <c r="K61" s="155"/>
      <c r="L61" s="158"/>
      <c r="M61" s="157"/>
      <c r="N61" s="157"/>
      <c r="O61" s="156"/>
      <c r="P61" s="28"/>
    </row>
    <row r="62" spans="2:18" s="19" customFormat="1" ht="15" x14ac:dyDescent="0.25">
      <c r="B62" s="27"/>
      <c r="C62" s="26"/>
      <c r="D62" s="26"/>
      <c r="E62" s="75" t="str">
        <f>E$2</f>
        <v>PERU</v>
      </c>
      <c r="F62" s="75" t="str">
        <f t="shared" ref="F62:O62" si="0">F$2</f>
        <v>COLOMBIA</v>
      </c>
      <c r="G62" s="75" t="str">
        <f t="shared" si="0"/>
        <v>ECUADOR</v>
      </c>
      <c r="H62" s="75" t="str">
        <f t="shared" si="0"/>
        <v>CHILE</v>
      </c>
      <c r="I62" s="75" t="str">
        <f t="shared" si="0"/>
        <v>COSTA RICA</v>
      </c>
      <c r="J62" s="75" t="str">
        <f t="shared" si="0"/>
        <v>GUATEMALA</v>
      </c>
      <c r="K62" s="75" t="str">
        <f t="shared" si="0"/>
        <v>SALVADOR</v>
      </c>
      <c r="L62" s="75" t="str">
        <f t="shared" si="0"/>
        <v>PANAMA</v>
      </c>
      <c r="M62" s="75" t="str">
        <f t="shared" si="0"/>
        <v>DOMINICANA</v>
      </c>
      <c r="N62" s="75" t="str">
        <f t="shared" si="0"/>
        <v>PUERTO RICO</v>
      </c>
      <c r="O62" s="75" t="str">
        <f t="shared" si="0"/>
        <v>VENEZUELA</v>
      </c>
      <c r="P62" s="28"/>
    </row>
    <row r="63" spans="2:18" ht="15.75" thickBot="1" x14ac:dyDescent="0.3">
      <c r="B63" s="167" t="s">
        <v>185</v>
      </c>
      <c r="C63" s="167"/>
      <c r="D63" s="168"/>
      <c r="E63" s="34">
        <f>COUNTIF(E3:E60,"&lt;&gt;")</f>
        <v>14</v>
      </c>
      <c r="F63" s="34">
        <f t="shared" ref="F63:O63" si="1">COUNTIF(F3:F60,"&lt;&gt;")</f>
        <v>15</v>
      </c>
      <c r="G63" s="34">
        <f t="shared" si="1"/>
        <v>14</v>
      </c>
      <c r="H63" s="34">
        <f t="shared" si="1"/>
        <v>10</v>
      </c>
      <c r="I63" s="34">
        <f t="shared" si="1"/>
        <v>12</v>
      </c>
      <c r="J63" s="34">
        <f t="shared" si="1"/>
        <v>11</v>
      </c>
      <c r="K63" s="34">
        <f t="shared" si="1"/>
        <v>12</v>
      </c>
      <c r="L63" s="34">
        <f t="shared" si="1"/>
        <v>6</v>
      </c>
      <c r="M63" s="34">
        <f t="shared" si="1"/>
        <v>0</v>
      </c>
      <c r="N63" s="34">
        <f t="shared" si="1"/>
        <v>0</v>
      </c>
      <c r="O63" s="34">
        <f t="shared" si="1"/>
        <v>18</v>
      </c>
      <c r="P63" s="149">
        <f>SUM(E63:O63)</f>
        <v>112</v>
      </c>
    </row>
    <row r="64" spans="2:18" ht="15.75" thickTop="1" x14ac:dyDescent="0.25">
      <c r="B64" s="171" t="s">
        <v>12</v>
      </c>
      <c r="C64" s="171"/>
      <c r="D64" s="172"/>
      <c r="E64" s="35">
        <f>COUNTIF(E3:E60,$B$64)</f>
        <v>7</v>
      </c>
      <c r="F64" s="35">
        <f t="shared" ref="F64:O64" si="2">COUNTIF(F3:F60,$B$64)</f>
        <v>7</v>
      </c>
      <c r="G64" s="35">
        <f t="shared" si="2"/>
        <v>11</v>
      </c>
      <c r="H64" s="35">
        <f t="shared" si="2"/>
        <v>10</v>
      </c>
      <c r="I64" s="35">
        <f t="shared" si="2"/>
        <v>11</v>
      </c>
      <c r="J64" s="35">
        <f t="shared" si="2"/>
        <v>11</v>
      </c>
      <c r="K64" s="35">
        <f t="shared" si="2"/>
        <v>11</v>
      </c>
      <c r="L64" s="35">
        <f t="shared" si="2"/>
        <v>6</v>
      </c>
      <c r="M64" s="35">
        <f t="shared" si="2"/>
        <v>0</v>
      </c>
      <c r="N64" s="35">
        <f t="shared" si="2"/>
        <v>0</v>
      </c>
      <c r="O64" s="35">
        <f t="shared" si="2"/>
        <v>15</v>
      </c>
      <c r="P64" s="150">
        <f>SUM(E64:O64)</f>
        <v>89</v>
      </c>
      <c r="Q64" s="14" t="s">
        <v>12</v>
      </c>
      <c r="R64" s="74" t="s">
        <v>210</v>
      </c>
    </row>
    <row r="65" spans="2:18" ht="15" x14ac:dyDescent="0.25">
      <c r="B65" s="173" t="s">
        <v>13</v>
      </c>
      <c r="C65" s="173"/>
      <c r="D65" s="174"/>
      <c r="E65" s="36">
        <f>COUNTIF(E3:E60,$B$65)</f>
        <v>7</v>
      </c>
      <c r="F65" s="36">
        <f t="shared" ref="F65:O65" si="3">COUNTIF(F3:F60,$B$65)</f>
        <v>7</v>
      </c>
      <c r="G65" s="36">
        <f t="shared" si="3"/>
        <v>3</v>
      </c>
      <c r="H65" s="36">
        <f t="shared" si="3"/>
        <v>0</v>
      </c>
      <c r="I65" s="36">
        <f t="shared" si="3"/>
        <v>1</v>
      </c>
      <c r="J65" s="36">
        <f t="shared" si="3"/>
        <v>0</v>
      </c>
      <c r="K65" s="36">
        <f t="shared" si="3"/>
        <v>1</v>
      </c>
      <c r="L65" s="36">
        <f t="shared" si="3"/>
        <v>0</v>
      </c>
      <c r="M65" s="36">
        <f t="shared" si="3"/>
        <v>0</v>
      </c>
      <c r="N65" s="36">
        <f t="shared" si="3"/>
        <v>0</v>
      </c>
      <c r="O65" s="36">
        <f t="shared" si="3"/>
        <v>3</v>
      </c>
      <c r="P65" s="151">
        <f>SUM(E65:O65)</f>
        <v>22</v>
      </c>
      <c r="Q65" s="15" t="s">
        <v>13</v>
      </c>
      <c r="R65" s="74" t="s">
        <v>211</v>
      </c>
    </row>
    <row r="66" spans="2:18" ht="15" x14ac:dyDescent="0.25">
      <c r="B66" s="175" t="s">
        <v>32</v>
      </c>
      <c r="C66" s="175"/>
      <c r="D66" s="176"/>
      <c r="E66" s="36">
        <f>COUNTIF(E4:E60,$B$66)</f>
        <v>0</v>
      </c>
      <c r="F66" s="36">
        <f t="shared" ref="F66:O66" si="4">COUNTIF(F4:F60,$B$66)</f>
        <v>0</v>
      </c>
      <c r="G66" s="36">
        <f t="shared" si="4"/>
        <v>0</v>
      </c>
      <c r="H66" s="36">
        <f t="shared" si="4"/>
        <v>0</v>
      </c>
      <c r="I66" s="36">
        <f t="shared" si="4"/>
        <v>0</v>
      </c>
      <c r="J66" s="36">
        <f t="shared" si="4"/>
        <v>0</v>
      </c>
      <c r="K66" s="36">
        <f t="shared" si="4"/>
        <v>0</v>
      </c>
      <c r="L66" s="36">
        <f t="shared" si="4"/>
        <v>0</v>
      </c>
      <c r="M66" s="36">
        <f t="shared" si="4"/>
        <v>0</v>
      </c>
      <c r="N66" s="36">
        <f t="shared" si="4"/>
        <v>0</v>
      </c>
      <c r="O66" s="36">
        <f t="shared" si="4"/>
        <v>0</v>
      </c>
      <c r="P66" s="151">
        <f>SUM(E66:O66)</f>
        <v>0</v>
      </c>
      <c r="Q66" s="16" t="s">
        <v>32</v>
      </c>
      <c r="R66" s="74" t="s">
        <v>212</v>
      </c>
    </row>
    <row r="67" spans="2:18" ht="15" x14ac:dyDescent="0.25">
      <c r="B67" s="177" t="s">
        <v>33</v>
      </c>
      <c r="C67" s="177"/>
      <c r="D67" s="178"/>
      <c r="E67" s="37">
        <f>COUNTIF(E5:E60,$B$67)</f>
        <v>0</v>
      </c>
      <c r="F67" s="37">
        <f t="shared" ref="F67:O67" si="5">COUNTIF(F5:F60,$B$67)</f>
        <v>1</v>
      </c>
      <c r="G67" s="37">
        <f t="shared" si="5"/>
        <v>0</v>
      </c>
      <c r="H67" s="37">
        <f t="shared" si="5"/>
        <v>0</v>
      </c>
      <c r="I67" s="37">
        <f t="shared" si="5"/>
        <v>0</v>
      </c>
      <c r="J67" s="37">
        <f t="shared" si="5"/>
        <v>0</v>
      </c>
      <c r="K67" s="37">
        <f t="shared" si="5"/>
        <v>0</v>
      </c>
      <c r="L67" s="37">
        <f t="shared" si="5"/>
        <v>0</v>
      </c>
      <c r="M67" s="37">
        <f t="shared" si="5"/>
        <v>0</v>
      </c>
      <c r="N67" s="37">
        <f t="shared" si="5"/>
        <v>0</v>
      </c>
      <c r="O67" s="37">
        <f t="shared" si="5"/>
        <v>0</v>
      </c>
      <c r="P67" s="151">
        <f>SUM(E67:O67)</f>
        <v>1</v>
      </c>
      <c r="Q67" s="16" t="s">
        <v>33</v>
      </c>
      <c r="R67" s="74" t="s">
        <v>213</v>
      </c>
    </row>
    <row r="68" spans="2:18" s="19" customFormat="1" ht="15" x14ac:dyDescent="0.25">
      <c r="B68" s="27"/>
      <c r="C68" s="26"/>
      <c r="D68" s="26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2:18" ht="15.75" thickBot="1" x14ac:dyDescent="0.3">
      <c r="B69" s="169" t="s">
        <v>186</v>
      </c>
      <c r="C69" s="169"/>
      <c r="D69" s="170"/>
      <c r="E69" s="38">
        <f>COUNTIF(INC!$B$2:$B$74,#REF!)</f>
        <v>0</v>
      </c>
      <c r="F69" s="38">
        <f>COUNTIF(INC!$B$2:$B$74,F$2)</f>
        <v>15</v>
      </c>
      <c r="G69" s="38">
        <f>COUNTIF(INC!$B$2:$B$74,G$2)</f>
        <v>4</v>
      </c>
      <c r="H69" s="38">
        <f>COUNTIF(INC!$B$2:$B$74,H$2)</f>
        <v>0</v>
      </c>
      <c r="I69" s="38">
        <f>COUNTIF(INC!$B$2:$B$74,I$2)</f>
        <v>1</v>
      </c>
      <c r="J69" s="38">
        <f>COUNTIF(INC!$B$2:$B$74,J$2)</f>
        <v>0</v>
      </c>
      <c r="K69" s="38">
        <f>COUNTIF(INC!$B$2:$B$74,K$2)</f>
        <v>1</v>
      </c>
      <c r="L69" s="38">
        <f>COUNTIF(INC!$B$2:$B$74,L$2)</f>
        <v>0</v>
      </c>
      <c r="M69" s="38">
        <f>COUNTIF(INC!$B$2:$B$74,M$2)</f>
        <v>0</v>
      </c>
      <c r="N69" s="38">
        <f>COUNTIF(INC!$B$2:$B$74,N$2)</f>
        <v>0</v>
      </c>
      <c r="O69" s="38">
        <f>COUNTIF(INC!$B$2:$B$74,O$2)</f>
        <v>4</v>
      </c>
      <c r="P69" s="33">
        <f>SUM(E69:O69)</f>
        <v>25</v>
      </c>
    </row>
    <row r="70" spans="2:18" ht="13.5" thickTop="1" x14ac:dyDescent="0.2">
      <c r="B70" s="165" t="s">
        <v>130</v>
      </c>
      <c r="C70" s="165"/>
      <c r="D70" s="166"/>
      <c r="E70" s="31">
        <f>COUNTIFS(INC!$B$2:$B$74,E$2,INC!$C$2:$C$74,$B70)</f>
        <v>5</v>
      </c>
      <c r="F70" s="31">
        <f>COUNTIFS(INC!$B$2:$B$74,F$2,INC!$C$2:$C$74,$B70)</f>
        <v>7</v>
      </c>
      <c r="G70" s="31">
        <f>COUNTIFS(INC!$B$2:$B$74,G$2,INC!$C$2:$C$74,$B70)</f>
        <v>1</v>
      </c>
      <c r="H70" s="31">
        <f>COUNTIFS(INC!$B$2:$B$74,H$2,INC!$C$2:$C$74,$B70)</f>
        <v>0</v>
      </c>
      <c r="I70" s="31">
        <f>COUNTIFS(INC!$B$2:$B$74,I$2,INC!$C$2:$C$74,$B70)</f>
        <v>1</v>
      </c>
      <c r="J70" s="31">
        <f>COUNTIFS(INC!$B$2:$B$74,J$2,INC!$C$2:$C$74,$B70)</f>
        <v>0</v>
      </c>
      <c r="K70" s="31">
        <f>COUNTIFS(INC!$B$2:$B$74,K$2,INC!$C$2:$C$74,$B70)</f>
        <v>1</v>
      </c>
      <c r="L70" s="31">
        <f>COUNTIFS(INC!$B$2:$B$74,L$2,INC!$C$2:$C$74,$B70)</f>
        <v>0</v>
      </c>
      <c r="M70" s="31">
        <f>COUNTIFS(INC!$B$2:$B$74,M$2,INC!$C$2:$C$74,$B70)</f>
        <v>0</v>
      </c>
      <c r="N70" s="31">
        <f>COUNTIFS(INC!$B$2:$B$74,N$2,INC!$C$2:$C$74,$B70)</f>
        <v>0</v>
      </c>
      <c r="O70" s="31">
        <f>COUNTIFS(INC!$B$2:$B$74,O$2,INC!$C$2:$C$74,$B70)</f>
        <v>0</v>
      </c>
      <c r="P70" s="29">
        <f>SUM(E70:O70)</f>
        <v>15</v>
      </c>
    </row>
    <row r="71" spans="2:18" x14ac:dyDescent="0.2">
      <c r="B71" s="179" t="s">
        <v>181</v>
      </c>
      <c r="C71" s="179"/>
      <c r="D71" s="180"/>
      <c r="E71" s="31">
        <f>COUNTIFS(INC!$B$2:$B$74,E$2,INC!$C$2:$C$74,$B71)</f>
        <v>0</v>
      </c>
      <c r="F71" s="31">
        <f>COUNTIFS(INC!$B$2:$B$74,F$2,INC!$C$2:$C$74,$B71)</f>
        <v>3</v>
      </c>
      <c r="G71" s="31">
        <f>COUNTIFS(INC!$B$2:$B$74,G$2,INC!$C$2:$C$74,$B71)</f>
        <v>0</v>
      </c>
      <c r="H71" s="31">
        <f>COUNTIFS(INC!$B$2:$B$74,H$2,INC!$C$2:$C$74,$B71)</f>
        <v>0</v>
      </c>
      <c r="I71" s="31">
        <f>COUNTIFS(INC!$B$2:$B$74,I$2,INC!$C$2:$C$74,$B71)</f>
        <v>0</v>
      </c>
      <c r="J71" s="31">
        <f>COUNTIFS(INC!$B$2:$B$74,J$2,INC!$C$2:$C$74,$B71)</f>
        <v>0</v>
      </c>
      <c r="K71" s="31">
        <f>COUNTIFS(INC!$B$2:$B$74,K$2,INC!$C$2:$C$74,$B71)</f>
        <v>0</v>
      </c>
      <c r="L71" s="31">
        <f>COUNTIFS(INC!$B$2:$B$74,L$2,INC!$C$2:$C$74,$B71)</f>
        <v>0</v>
      </c>
      <c r="M71" s="31">
        <f>COUNTIFS(INC!$B$2:$B$74,M$2,INC!$C$2:$C$74,$B71)</f>
        <v>0</v>
      </c>
      <c r="N71" s="31">
        <f>COUNTIFS(INC!$B$2:$B$74,N$2,INC!$C$2:$C$74,$B71)</f>
        <v>0</v>
      </c>
      <c r="O71" s="31">
        <f>COUNTIFS(INC!$B$2:$B$74,O$2,INC!$C$2:$C$74,$B71)</f>
        <v>0</v>
      </c>
      <c r="P71" s="29">
        <f>SUM(E71:O71)</f>
        <v>3</v>
      </c>
    </row>
    <row r="72" spans="2:18" x14ac:dyDescent="0.2">
      <c r="B72" s="181" t="s">
        <v>79</v>
      </c>
      <c r="C72" s="181"/>
      <c r="D72" s="182"/>
      <c r="E72" s="32">
        <f>COUNTIFS(INC!$B$2:$B$74,E$2,INC!$C$2:$C$74,$B72)</f>
        <v>7</v>
      </c>
      <c r="F72" s="32">
        <f>COUNTIFS(INC!$B$2:$B$74,F$2,INC!$C$2:$C$74,$B72)</f>
        <v>5</v>
      </c>
      <c r="G72" s="32">
        <f>COUNTIFS(INC!$B$2:$B$74,G$2,INC!$C$2:$C$74,$B72)</f>
        <v>3</v>
      </c>
      <c r="H72" s="32">
        <f>COUNTIFS(INC!$B$2:$B$74,H$2,INC!$C$2:$C$74,$B72)</f>
        <v>0</v>
      </c>
      <c r="I72" s="32">
        <f>COUNTIFS(INC!$B$2:$B$74,I$2,INC!$C$2:$C$74,$B72)</f>
        <v>0</v>
      </c>
      <c r="J72" s="32">
        <f>COUNTIFS(INC!$B$2:$B$74,J$2,INC!$C$2:$C$74,$B72)</f>
        <v>0</v>
      </c>
      <c r="K72" s="32">
        <f>COUNTIFS(INC!$B$2:$B$74,K$2,INC!$C$2:$C$74,$B72)</f>
        <v>0</v>
      </c>
      <c r="L72" s="32">
        <f>COUNTIFS(INC!$B$2:$B$74,L$2,INC!$C$2:$C$74,$B72)</f>
        <v>0</v>
      </c>
      <c r="M72" s="32">
        <f>COUNTIFS(INC!$B$2:$B$74,M$2,INC!$C$2:$C$74,$B72)</f>
        <v>0</v>
      </c>
      <c r="N72" s="32">
        <f>COUNTIFS(INC!$B$2:$B$74,N$2,INC!$C$2:$C$74,$B72)</f>
        <v>0</v>
      </c>
      <c r="O72" s="32">
        <f>COUNTIFS(INC!$B$2:$B$74,O$2,INC!$C$2:$C$74,$B72)</f>
        <v>4</v>
      </c>
      <c r="P72" s="30">
        <f>SUM(E72:O72)</f>
        <v>19</v>
      </c>
    </row>
    <row r="74" spans="2:18" ht="15.75" thickBot="1" x14ac:dyDescent="0.3">
      <c r="B74" s="183" t="s">
        <v>187</v>
      </c>
      <c r="C74" s="183"/>
      <c r="D74" s="184"/>
      <c r="E74" s="38">
        <f>SUM(E75:E77)</f>
        <v>28</v>
      </c>
      <c r="F74" s="38">
        <f t="shared" ref="F74:P74" si="6">SUM(F75:F77)</f>
        <v>19</v>
      </c>
      <c r="G74" s="38">
        <f t="shared" si="6"/>
        <v>2.5</v>
      </c>
      <c r="H74" s="38">
        <f>SUM(H75:H77)</f>
        <v>0</v>
      </c>
      <c r="I74" s="38">
        <f t="shared" si="6"/>
        <v>2</v>
      </c>
      <c r="J74" s="38">
        <f>SUM(J75:J77)</f>
        <v>0</v>
      </c>
      <c r="K74" s="38">
        <f>SUM(K75:K77)</f>
        <v>1</v>
      </c>
      <c r="L74" s="38">
        <f>SUM(L75:L77)</f>
        <v>0</v>
      </c>
      <c r="M74" s="38">
        <f t="shared" si="6"/>
        <v>0</v>
      </c>
      <c r="N74" s="38">
        <f>SUM(N75:N77)</f>
        <v>0</v>
      </c>
      <c r="O74" s="38">
        <f t="shared" si="6"/>
        <v>10.5</v>
      </c>
      <c r="P74" s="38">
        <f t="shared" si="6"/>
        <v>63</v>
      </c>
    </row>
    <row r="75" spans="2:18" ht="13.5" thickTop="1" x14ac:dyDescent="0.2">
      <c r="B75" s="165" t="s">
        <v>130</v>
      </c>
      <c r="C75" s="165"/>
      <c r="D75" s="166"/>
      <c r="E75" s="31">
        <f>SUMIFS(INC!$J$2:$J$74,INC!$B$2:$B$74,E$2,INC!$C$2:$C$74,$B75)</f>
        <v>14</v>
      </c>
      <c r="F75" s="31">
        <f>SUMIFS(INC!$J$2:$J$74,INC!$B$2:$B$74,F$2,INC!$C$2:$C$74,$B75)</f>
        <v>6.5</v>
      </c>
      <c r="G75" s="31">
        <f>SUMIFS(INC!$J$2:$J$74,INC!$B$2:$B$74,G$2,INC!$C$2:$C$74,$B75)</f>
        <v>0.5</v>
      </c>
      <c r="H75" s="31">
        <f>SUMIFS(INC!$J$2:$J$74,INC!$B$2:$B$74,H$2,INC!$C$2:$C$74,$B75)</f>
        <v>0</v>
      </c>
      <c r="I75" s="31">
        <f>SUMIFS(INC!$J$2:$J$74,INC!$B$2:$B$74,I$2,INC!$C$2:$C$74,$B75)</f>
        <v>2</v>
      </c>
      <c r="J75" s="31">
        <f>SUMIFS(INC!$J$2:$J$74,INC!$B$2:$B$74,J$2,INC!$C$2:$C$74,$B75)</f>
        <v>0</v>
      </c>
      <c r="K75" s="31">
        <f>SUMIFS(INC!$J$2:$J$74,INC!$B$2:$B$74,K$2,INC!$C$2:$C$74,$B75)</f>
        <v>1</v>
      </c>
      <c r="L75" s="31">
        <f>SUMIFS(INC!$J$2:$J$74,INC!$B$2:$B$74,L$2,INC!$C$2:$C$74,$B75)</f>
        <v>0</v>
      </c>
      <c r="M75" s="31">
        <f>SUMIFS(INC!$J$2:$J$74,INC!$B$2:$B$74,M$2,INC!$C$2:$C$74,$B75)</f>
        <v>0</v>
      </c>
      <c r="N75" s="31">
        <f>SUMIFS(INC!$J$2:$J$74,INC!$B$2:$B$74,N$2,INC!$C$2:$C$74,$B75)</f>
        <v>0</v>
      </c>
      <c r="O75" s="31">
        <f>SUMIFS(INC!$J$2:$J$74,INC!$B$2:$B$74,O$2,INC!$C$2:$C$74,$B75)</f>
        <v>0</v>
      </c>
      <c r="P75" s="29">
        <f>SUM(E75:O75)</f>
        <v>24</v>
      </c>
    </row>
    <row r="76" spans="2:18" x14ac:dyDescent="0.2">
      <c r="B76" s="179" t="s">
        <v>181</v>
      </c>
      <c r="C76" s="179"/>
      <c r="D76" s="180"/>
      <c r="E76" s="31">
        <f>SUMIFS(INC!$J$2:$J$74,INC!$B$2:$B$74,E$2,INC!$C$2:$C$74,$B76)</f>
        <v>0</v>
      </c>
      <c r="F76" s="31">
        <f>SUMIFS(INC!$J$2:$J$74,INC!$B$2:$B$74,F$2,INC!$C$2:$C$74,$B76)</f>
        <v>6</v>
      </c>
      <c r="G76" s="31">
        <f>SUMIFS(INC!$J$2:$J$74,INC!$B$2:$B$74,G$2,INC!$C$2:$C$74,$B76)</f>
        <v>0</v>
      </c>
      <c r="H76" s="31">
        <f>SUMIFS(INC!$J$2:$J$74,INC!$B$2:$B$74,H$2,INC!$C$2:$C$74,$B76)</f>
        <v>0</v>
      </c>
      <c r="I76" s="31">
        <f>SUMIFS(INC!$J$2:$J$74,INC!$B$2:$B$74,I$2,INC!$C$2:$C$74,$B76)</f>
        <v>0</v>
      </c>
      <c r="J76" s="31">
        <f>SUMIFS(INC!$J$2:$J$74,INC!$B$2:$B$74,J$2,INC!$C$2:$C$74,$B76)</f>
        <v>0</v>
      </c>
      <c r="K76" s="31">
        <f>SUMIFS(INC!$J$2:$J$74,INC!$B$2:$B$74,K$2,INC!$C$2:$C$74,$B76)</f>
        <v>0</v>
      </c>
      <c r="L76" s="31">
        <f>SUMIFS(INC!$J$2:$J$74,INC!$B$2:$B$74,L$2,INC!$C$2:$C$74,$B76)</f>
        <v>0</v>
      </c>
      <c r="M76" s="31">
        <f>SUMIFS(INC!$J$2:$J$74,INC!$B$2:$B$74,M$2,INC!$C$2:$C$74,$B76)</f>
        <v>0</v>
      </c>
      <c r="N76" s="31">
        <f>SUMIFS(INC!$J$2:$J$74,INC!$B$2:$B$74,N$2,INC!$C$2:$C$74,$B76)</f>
        <v>0</v>
      </c>
      <c r="O76" s="31">
        <f>SUMIFS(INC!$J$2:$J$74,INC!$B$2:$B$74,O$2,INC!$C$2:$C$74,$B76)</f>
        <v>0</v>
      </c>
      <c r="P76" s="29">
        <f>SUM(E76:O76)</f>
        <v>6</v>
      </c>
    </row>
    <row r="77" spans="2:18" x14ac:dyDescent="0.2">
      <c r="B77" s="181" t="s">
        <v>79</v>
      </c>
      <c r="C77" s="181"/>
      <c r="D77" s="182"/>
      <c r="E77" s="32">
        <f>SUMIFS(INC!$J$2:$J$74,INC!$B$2:$B$74,E$2,INC!$C$2:$C$74,$B77)</f>
        <v>14</v>
      </c>
      <c r="F77" s="32">
        <f>SUMIFS(INC!$J$2:$J$74,INC!$B$2:$B$74,F$2,INC!$C$2:$C$74,$B77)</f>
        <v>6.5</v>
      </c>
      <c r="G77" s="32">
        <f>SUMIFS(INC!$J$2:$J$74,INC!$B$2:$B$74,G$2,INC!$C$2:$C$74,$B77)</f>
        <v>2</v>
      </c>
      <c r="H77" s="32">
        <f>SUMIFS(INC!$J$2:$J$74,INC!$B$2:$B$74,H$2,INC!$C$2:$C$74,$B77)</f>
        <v>0</v>
      </c>
      <c r="I77" s="32">
        <f>SUMIFS(INC!$J$2:$J$74,INC!$B$2:$B$74,I$2,INC!$C$2:$C$74,$B77)</f>
        <v>0</v>
      </c>
      <c r="J77" s="32">
        <f>SUMIFS(INC!$J$2:$J$74,INC!$B$2:$B$74,J$2,INC!$C$2:$C$74,$B77)</f>
        <v>0</v>
      </c>
      <c r="K77" s="32">
        <f>SUMIFS(INC!$J$2:$J$74,INC!$B$2:$B$74,K$2,INC!$C$2:$C$74,$B77)</f>
        <v>0</v>
      </c>
      <c r="L77" s="32">
        <f>SUMIFS(INC!$J$2:$J$74,INC!$B$2:$B$74,L$2,INC!$C$2:$C$74,$B77)</f>
        <v>0</v>
      </c>
      <c r="M77" s="32">
        <f>SUMIFS(INC!$J$2:$J$74,INC!$B$2:$B$74,M$2,INC!$C$2:$C$74,$B77)</f>
        <v>0</v>
      </c>
      <c r="N77" s="32">
        <f>SUMIFS(INC!$J$2:$J$74,INC!$B$2:$B$74,N$2,INC!$C$2:$C$74,$B77)</f>
        <v>0</v>
      </c>
      <c r="O77" s="32">
        <f>SUMIFS(INC!$J$2:$J$74,INC!$B$2:$B$74,O$2,INC!$C$2:$C$74,$B77)</f>
        <v>10.5</v>
      </c>
      <c r="P77" s="30">
        <f>SUM(E77:O77)</f>
        <v>33</v>
      </c>
    </row>
    <row r="78" spans="2:18" x14ac:dyDescent="0.2">
      <c r="G78" s="1"/>
      <c r="H78" s="1"/>
      <c r="I78" s="1"/>
      <c r="L78" s="1"/>
      <c r="M78" s="1"/>
    </row>
    <row r="79" spans="2:18" x14ac:dyDescent="0.2">
      <c r="G79" s="1"/>
      <c r="H79" s="1"/>
      <c r="I79" s="1"/>
      <c r="L79" s="1"/>
      <c r="M79" s="1"/>
    </row>
    <row r="80" spans="2:18" x14ac:dyDescent="0.2">
      <c r="G80" s="1"/>
      <c r="H80" s="1"/>
      <c r="I80" s="1"/>
      <c r="L80" s="1"/>
      <c r="M80" s="1"/>
    </row>
    <row r="81" spans="5:16" x14ac:dyDescent="0.2">
      <c r="G81" s="1"/>
      <c r="H81" s="1"/>
      <c r="I81" s="1"/>
      <c r="L81" s="1"/>
      <c r="M81" s="1"/>
    </row>
    <row r="82" spans="5:16" x14ac:dyDescent="0.2">
      <c r="G82" s="1"/>
      <c r="H82" s="1"/>
      <c r="I82" s="1"/>
      <c r="L82" s="1"/>
      <c r="M82" s="1"/>
    </row>
    <row r="83" spans="5:16" x14ac:dyDescent="0.2"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5:16" x14ac:dyDescent="0.2"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</row>
    <row r="85" spans="5:16" x14ac:dyDescent="0.2"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</row>
    <row r="86" spans="5:16" x14ac:dyDescent="0.2"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</row>
    <row r="87" spans="5:16" x14ac:dyDescent="0.2">
      <c r="G87" s="1"/>
      <c r="H87" s="1"/>
      <c r="I87" s="1"/>
      <c r="L87" s="1"/>
      <c r="M87" s="1"/>
    </row>
    <row r="88" spans="5:16" x14ac:dyDescent="0.2">
      <c r="G88" s="1"/>
      <c r="H88" s="1"/>
      <c r="I88" s="1"/>
      <c r="L88" s="1"/>
      <c r="M88" s="1"/>
    </row>
  </sheetData>
  <mergeCells count="13">
    <mergeCell ref="B76:D76"/>
    <mergeCell ref="B77:D77"/>
    <mergeCell ref="B75:D75"/>
    <mergeCell ref="B71:D71"/>
    <mergeCell ref="B72:D72"/>
    <mergeCell ref="B74:D74"/>
    <mergeCell ref="B70:D70"/>
    <mergeCell ref="B63:D63"/>
    <mergeCell ref="B69:D69"/>
    <mergeCell ref="B64:D64"/>
    <mergeCell ref="B65:D65"/>
    <mergeCell ref="B66:D66"/>
    <mergeCell ref="B67:D67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4"/>
  <sheetViews>
    <sheetView topLeftCell="B1" workbookViewId="0">
      <selection activeCell="C26" sqref="C26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6" width="14.140625" customWidth="1"/>
  </cols>
  <sheetData>
    <row r="2" spans="2:16" ht="15" x14ac:dyDescent="0.25">
      <c r="D2" s="185" t="s">
        <v>190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</row>
    <row r="3" spans="2:16" ht="15" x14ac:dyDescent="0.25">
      <c r="D3" s="39"/>
      <c r="E3" s="186" t="s">
        <v>191</v>
      </c>
      <c r="F3" s="187"/>
      <c r="G3" s="188"/>
      <c r="H3" s="189" t="s">
        <v>26</v>
      </c>
      <c r="I3" s="189"/>
      <c r="J3" s="190"/>
      <c r="K3" s="186" t="s">
        <v>189</v>
      </c>
      <c r="L3" s="188"/>
      <c r="M3" s="186" t="s">
        <v>22</v>
      </c>
      <c r="N3" s="187"/>
      <c r="O3" s="187"/>
      <c r="P3" s="188"/>
    </row>
    <row r="4" spans="2:16" ht="15" x14ac:dyDescent="0.25">
      <c r="D4" s="42" t="s">
        <v>10</v>
      </c>
      <c r="E4" s="52" t="s">
        <v>193</v>
      </c>
      <c r="F4" s="40" t="s">
        <v>192</v>
      </c>
      <c r="G4" s="53" t="s">
        <v>28</v>
      </c>
      <c r="H4" s="52" t="s">
        <v>193</v>
      </c>
      <c r="I4" s="40" t="s">
        <v>192</v>
      </c>
      <c r="J4" s="52" t="s">
        <v>28</v>
      </c>
      <c r="K4" s="52" t="s">
        <v>193</v>
      </c>
      <c r="L4" s="40" t="s">
        <v>192</v>
      </c>
      <c r="M4" s="40" t="s">
        <v>12</v>
      </c>
      <c r="N4" s="45" t="s">
        <v>13</v>
      </c>
      <c r="O4" s="40" t="s">
        <v>189</v>
      </c>
      <c r="P4" s="40" t="s">
        <v>28</v>
      </c>
    </row>
    <row r="5" spans="2:16" ht="15" x14ac:dyDescent="0.25">
      <c r="D5" s="47" t="s">
        <v>130</v>
      </c>
      <c r="E5" s="46">
        <f>COUNTIFS(INC!$C$2:$C$74,$D5,INC!$K$2:$K$74,1)</f>
        <v>0</v>
      </c>
      <c r="F5" s="51">
        <f>G5-E5</f>
        <v>15</v>
      </c>
      <c r="G5" s="19">
        <f>COUNTIF(INC!$B$2:$C$1000,$D5)</f>
        <v>15</v>
      </c>
      <c r="H5" s="49">
        <f>SUMIFS(INC!$L$2:$L$74,INC!$C$2:$C$74,D5,INC!$K$2:$K$74,1)</f>
        <v>0</v>
      </c>
      <c r="I5" s="51">
        <f>J5-H5</f>
        <v>24</v>
      </c>
      <c r="J5" s="44">
        <f>SUMIFS(INC!$J$2:$J$74,INC!$C$2:$C$74,$D5)</f>
        <v>24</v>
      </c>
      <c r="K5" s="49">
        <f>CNT!P66</f>
        <v>0</v>
      </c>
      <c r="L5" s="51">
        <f>CNT!P67</f>
        <v>1</v>
      </c>
      <c r="M5" s="51">
        <f>CNT!$P$64</f>
        <v>89</v>
      </c>
      <c r="N5" s="44">
        <f>CNT!$P$65</f>
        <v>22</v>
      </c>
      <c r="O5" s="49">
        <f>L5+K5</f>
        <v>1</v>
      </c>
      <c r="P5" s="50">
        <f>SUM(M5:O5)</f>
        <v>112</v>
      </c>
    </row>
    <row r="6" spans="2:16" ht="15" x14ac:dyDescent="0.25">
      <c r="D6" s="47" t="s">
        <v>181</v>
      </c>
      <c r="E6" s="46">
        <f>COUNTIFS(INC!$C$2:$C$74,$D6,INC!$K$2:$K$74,1)</f>
        <v>2</v>
      </c>
      <c r="F6" s="51">
        <f t="shared" ref="F6:F7" si="0">G6-E6</f>
        <v>1</v>
      </c>
      <c r="G6" s="19">
        <f>COUNTIF(INC!$B$2:$C$1000,$D6)</f>
        <v>3</v>
      </c>
      <c r="H6" s="49">
        <f>SUMIFS(INC!$L$2:$L$74,INC!$C$2:$C$74,D6,INC!$K$2:$K$74,1)</f>
        <v>1</v>
      </c>
      <c r="I6" s="51">
        <f t="shared" ref="I6:I7" si="1">J6-H6</f>
        <v>5</v>
      </c>
      <c r="J6" s="44">
        <f>SUMIFS(INC!$J$2:$J$74,INC!$C$2:$C$74,$D6)</f>
        <v>6</v>
      </c>
      <c r="K6" s="49"/>
      <c r="L6" s="51"/>
      <c r="M6" s="51"/>
      <c r="N6" s="44"/>
      <c r="O6" s="49"/>
      <c r="P6" s="50"/>
    </row>
    <row r="7" spans="2:16" ht="15" x14ac:dyDescent="0.25">
      <c r="D7" s="47" t="s">
        <v>79</v>
      </c>
      <c r="E7" s="46">
        <f>COUNTIFS(INC!$C$2:$C$74,$D7,INC!$K$2:$K$74,1)</f>
        <v>0</v>
      </c>
      <c r="F7" s="51">
        <f t="shared" si="0"/>
        <v>19</v>
      </c>
      <c r="G7" s="19">
        <f>COUNTIF(INC!$B$2:$C$1000,$D7)</f>
        <v>19</v>
      </c>
      <c r="H7" s="49">
        <f>SUMIFS(INC!$L$2:$L$74,INC!$C$2:$C$74,D7,INC!$K$2:$K$74,1)</f>
        <v>0</v>
      </c>
      <c r="I7" s="51">
        <f t="shared" si="1"/>
        <v>33</v>
      </c>
      <c r="J7" s="44">
        <f>SUMIFS(INC!$J$2:$J$74,INC!$C$2:$C$74,$D7)</f>
        <v>33</v>
      </c>
      <c r="K7" s="49"/>
      <c r="L7" s="51"/>
      <c r="M7" s="51"/>
      <c r="N7" s="44"/>
      <c r="O7" s="49"/>
      <c r="P7" s="50"/>
    </row>
    <row r="8" spans="2:16" ht="15" x14ac:dyDescent="0.25">
      <c r="D8" s="42" t="s">
        <v>28</v>
      </c>
      <c r="E8" s="54">
        <f>SUM(E5:E7)</f>
        <v>2</v>
      </c>
      <c r="F8" s="55">
        <f t="shared" ref="F8:L8" si="2">SUM(F5:F7)</f>
        <v>35</v>
      </c>
      <c r="G8" s="56">
        <f t="shared" si="2"/>
        <v>37</v>
      </c>
      <c r="H8" s="54">
        <f t="shared" si="2"/>
        <v>1</v>
      </c>
      <c r="I8" s="55">
        <f t="shared" si="2"/>
        <v>62</v>
      </c>
      <c r="J8" s="55">
        <f t="shared" si="2"/>
        <v>63</v>
      </c>
      <c r="K8" s="55">
        <f t="shared" si="2"/>
        <v>0</v>
      </c>
      <c r="L8" s="55">
        <f t="shared" si="2"/>
        <v>1</v>
      </c>
      <c r="M8" s="55">
        <f t="shared" ref="M8" si="3">SUM(M5:M7)</f>
        <v>89</v>
      </c>
      <c r="N8" s="55">
        <f t="shared" ref="N8" si="4">SUM(N5:N7)</f>
        <v>22</v>
      </c>
      <c r="O8" s="55">
        <f t="shared" ref="O8" si="5">SUM(O5:O7)</f>
        <v>1</v>
      </c>
      <c r="P8" s="55">
        <f t="shared" ref="P8" si="6">SUM(P5:P7)</f>
        <v>112</v>
      </c>
    </row>
    <row r="10" spans="2:16" ht="15" x14ac:dyDescent="0.25">
      <c r="B10" s="186"/>
      <c r="C10" s="188"/>
      <c r="D10" s="185" t="s">
        <v>188</v>
      </c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</row>
    <row r="11" spans="2:16" ht="15" x14ac:dyDescent="0.25">
      <c r="B11" s="186"/>
      <c r="C11" s="187"/>
      <c r="D11" s="67"/>
      <c r="E11" s="186" t="s">
        <v>191</v>
      </c>
      <c r="F11" s="187"/>
      <c r="G11" s="188"/>
      <c r="H11" s="189" t="s">
        <v>26</v>
      </c>
      <c r="I11" s="189"/>
      <c r="J11" s="190"/>
      <c r="K11" s="186" t="s">
        <v>189</v>
      </c>
      <c r="L11" s="188"/>
      <c r="M11" s="186" t="s">
        <v>22</v>
      </c>
      <c r="N11" s="187"/>
      <c r="O11" s="187"/>
      <c r="P11" s="188"/>
    </row>
    <row r="12" spans="2:16" ht="15" x14ac:dyDescent="0.25">
      <c r="B12" s="41" t="s">
        <v>4</v>
      </c>
      <c r="C12" s="41" t="s">
        <v>199</v>
      </c>
      <c r="D12" s="41" t="s">
        <v>10</v>
      </c>
      <c r="E12" s="52" t="s">
        <v>193</v>
      </c>
      <c r="F12" s="40" t="s">
        <v>192</v>
      </c>
      <c r="G12" s="53" t="s">
        <v>28</v>
      </c>
      <c r="H12" s="52" t="s">
        <v>193</v>
      </c>
      <c r="I12" s="40" t="s">
        <v>192</v>
      </c>
      <c r="J12" s="53" t="s">
        <v>28</v>
      </c>
      <c r="K12" s="52" t="s">
        <v>193</v>
      </c>
      <c r="L12" s="40" t="s">
        <v>192</v>
      </c>
      <c r="M12" s="40" t="s">
        <v>12</v>
      </c>
      <c r="N12" s="45" t="s">
        <v>13</v>
      </c>
      <c r="O12" s="40" t="s">
        <v>189</v>
      </c>
      <c r="P12" s="40" t="s">
        <v>28</v>
      </c>
    </row>
    <row r="13" spans="2:16" ht="15" x14ac:dyDescent="0.25">
      <c r="B13" s="40">
        <v>201308</v>
      </c>
      <c r="C13" s="40" t="s">
        <v>41</v>
      </c>
      <c r="D13" s="42" t="s">
        <v>130</v>
      </c>
      <c r="E13" s="63">
        <v>2</v>
      </c>
      <c r="F13" s="43">
        <v>2</v>
      </c>
      <c r="G13" s="63">
        <v>4</v>
      </c>
      <c r="H13" s="63">
        <v>4</v>
      </c>
      <c r="I13" s="43">
        <v>2</v>
      </c>
      <c r="J13" s="63">
        <v>6</v>
      </c>
      <c r="K13" s="63">
        <v>0</v>
      </c>
      <c r="L13" s="63">
        <v>0</v>
      </c>
      <c r="M13" s="63"/>
      <c r="N13" s="63"/>
      <c r="O13" s="63">
        <v>0</v>
      </c>
      <c r="P13" s="63">
        <v>0</v>
      </c>
    </row>
    <row r="14" spans="2:16" ht="15" x14ac:dyDescent="0.25">
      <c r="B14" s="40">
        <v>201309</v>
      </c>
      <c r="C14" s="40" t="s">
        <v>42</v>
      </c>
      <c r="D14" s="42" t="s">
        <v>130</v>
      </c>
      <c r="E14" s="63">
        <v>1</v>
      </c>
      <c r="F14" s="43">
        <v>1</v>
      </c>
      <c r="G14" s="63">
        <v>2</v>
      </c>
      <c r="H14" s="63">
        <v>1</v>
      </c>
      <c r="I14" s="43">
        <v>2</v>
      </c>
      <c r="J14" s="63">
        <v>3</v>
      </c>
      <c r="K14" s="63">
        <v>0</v>
      </c>
      <c r="L14" s="63">
        <v>0</v>
      </c>
      <c r="M14" s="63"/>
      <c r="N14" s="63"/>
      <c r="O14" s="63">
        <v>0</v>
      </c>
      <c r="P14" s="63">
        <v>0</v>
      </c>
    </row>
    <row r="15" spans="2:16" ht="15" x14ac:dyDescent="0.25">
      <c r="B15" s="40">
        <v>201310</v>
      </c>
      <c r="C15" s="40" t="s">
        <v>39</v>
      </c>
      <c r="D15" s="42" t="s">
        <v>130</v>
      </c>
      <c r="E15" s="63">
        <v>2</v>
      </c>
      <c r="F15" s="43">
        <v>4</v>
      </c>
      <c r="G15" s="63">
        <v>6</v>
      </c>
      <c r="H15" s="63">
        <v>2</v>
      </c>
      <c r="I15" s="43">
        <v>8</v>
      </c>
      <c r="J15" s="63">
        <v>10</v>
      </c>
      <c r="K15" s="63">
        <v>0</v>
      </c>
      <c r="L15" s="63">
        <v>0</v>
      </c>
      <c r="M15" s="63"/>
      <c r="N15" s="63"/>
      <c r="O15" s="63">
        <v>0</v>
      </c>
      <c r="P15" s="63">
        <v>0</v>
      </c>
    </row>
    <row r="16" spans="2:16" ht="15" x14ac:dyDescent="0.25">
      <c r="B16" s="40">
        <v>201311</v>
      </c>
      <c r="C16" s="40" t="s">
        <v>40</v>
      </c>
      <c r="D16" s="42" t="s">
        <v>130</v>
      </c>
      <c r="E16" s="63">
        <v>0</v>
      </c>
      <c r="F16" s="43">
        <v>1</v>
      </c>
      <c r="G16" s="63">
        <v>1</v>
      </c>
      <c r="H16" s="63">
        <v>0</v>
      </c>
      <c r="I16" s="43">
        <v>1</v>
      </c>
      <c r="J16" s="63">
        <v>1</v>
      </c>
      <c r="K16" s="63">
        <v>0</v>
      </c>
      <c r="L16" s="63">
        <v>0</v>
      </c>
      <c r="M16" s="63"/>
      <c r="N16" s="63"/>
      <c r="O16" s="63">
        <v>0</v>
      </c>
      <c r="P16" s="63">
        <v>0</v>
      </c>
    </row>
    <row r="17" spans="2:16" ht="15" x14ac:dyDescent="0.25">
      <c r="B17" s="40">
        <v>201312</v>
      </c>
      <c r="C17" s="40" t="s">
        <v>38</v>
      </c>
      <c r="D17" s="42" t="s">
        <v>130</v>
      </c>
      <c r="E17" s="63">
        <v>1</v>
      </c>
      <c r="F17" s="43">
        <v>0</v>
      </c>
      <c r="G17" s="63">
        <v>1</v>
      </c>
      <c r="H17" s="63">
        <v>1</v>
      </c>
      <c r="I17" s="43">
        <v>0</v>
      </c>
      <c r="J17" s="63">
        <v>1</v>
      </c>
      <c r="K17" s="63">
        <v>0</v>
      </c>
      <c r="L17" s="63">
        <v>0</v>
      </c>
      <c r="M17" s="63"/>
      <c r="N17" s="63"/>
      <c r="O17" s="63">
        <v>0</v>
      </c>
      <c r="P17" s="63">
        <v>0</v>
      </c>
    </row>
    <row r="18" spans="2:16" ht="15" x14ac:dyDescent="0.25">
      <c r="B18" s="40">
        <v>201313</v>
      </c>
      <c r="C18" s="40" t="s">
        <v>37</v>
      </c>
      <c r="D18" s="42" t="s">
        <v>130</v>
      </c>
      <c r="E18" s="63">
        <v>1</v>
      </c>
      <c r="F18" s="43">
        <v>1</v>
      </c>
      <c r="G18" s="63">
        <v>2</v>
      </c>
      <c r="H18" s="63">
        <v>1.5</v>
      </c>
      <c r="I18" s="43">
        <v>1</v>
      </c>
      <c r="J18" s="63">
        <v>2.5</v>
      </c>
      <c r="K18" s="63">
        <v>0</v>
      </c>
      <c r="L18" s="63">
        <v>0</v>
      </c>
      <c r="M18" s="63"/>
      <c r="N18" s="63"/>
      <c r="O18" s="63">
        <v>0</v>
      </c>
      <c r="P18" s="63">
        <v>0</v>
      </c>
    </row>
    <row r="19" spans="2:16" ht="15" x14ac:dyDescent="0.25">
      <c r="B19" s="40">
        <v>201314</v>
      </c>
      <c r="C19" s="40" t="s">
        <v>49</v>
      </c>
      <c r="D19" s="42" t="s">
        <v>130</v>
      </c>
      <c r="E19" s="63">
        <v>3</v>
      </c>
      <c r="F19" s="43">
        <v>2</v>
      </c>
      <c r="G19" s="63">
        <v>5</v>
      </c>
      <c r="H19" s="63">
        <v>2.5</v>
      </c>
      <c r="I19" s="43">
        <v>2.5</v>
      </c>
      <c r="J19" s="63">
        <v>5</v>
      </c>
      <c r="K19" s="63">
        <v>0</v>
      </c>
      <c r="L19" s="63">
        <v>0</v>
      </c>
      <c r="M19" s="63"/>
      <c r="N19" s="63"/>
      <c r="O19" s="63">
        <v>0</v>
      </c>
      <c r="P19" s="63">
        <v>0</v>
      </c>
    </row>
    <row r="20" spans="2:16" ht="15" x14ac:dyDescent="0.25">
      <c r="B20" s="40">
        <v>201315</v>
      </c>
      <c r="C20" s="40" t="s">
        <v>50</v>
      </c>
      <c r="D20" s="42" t="s">
        <v>130</v>
      </c>
      <c r="E20" s="63">
        <v>1</v>
      </c>
      <c r="F20" s="43">
        <v>5</v>
      </c>
      <c r="G20" s="63">
        <v>6</v>
      </c>
      <c r="H20" s="63">
        <v>1</v>
      </c>
      <c r="I20" s="43">
        <v>12.5</v>
      </c>
      <c r="J20" s="63">
        <v>13.5</v>
      </c>
      <c r="K20" s="63">
        <v>0</v>
      </c>
      <c r="L20" s="63">
        <v>0</v>
      </c>
      <c r="M20" s="63"/>
      <c r="N20" s="63"/>
      <c r="O20" s="63">
        <v>0</v>
      </c>
      <c r="P20" s="63">
        <v>0</v>
      </c>
    </row>
    <row r="21" spans="2:16" ht="15" x14ac:dyDescent="0.25">
      <c r="B21" s="40">
        <v>201316</v>
      </c>
      <c r="C21" s="40" t="s">
        <v>51</v>
      </c>
      <c r="D21" s="42" t="s">
        <v>130</v>
      </c>
      <c r="E21" s="63">
        <v>2</v>
      </c>
      <c r="F21" s="43">
        <v>7</v>
      </c>
      <c r="G21" s="63">
        <v>9</v>
      </c>
      <c r="H21" s="63">
        <v>1.5</v>
      </c>
      <c r="I21" s="43">
        <v>11.5</v>
      </c>
      <c r="J21" s="63">
        <v>13</v>
      </c>
      <c r="K21" s="63">
        <v>0</v>
      </c>
      <c r="L21" s="63">
        <v>0</v>
      </c>
      <c r="M21" s="63"/>
      <c r="N21" s="63"/>
      <c r="O21" s="63">
        <v>0</v>
      </c>
      <c r="P21" s="63">
        <v>0</v>
      </c>
    </row>
    <row r="22" spans="2:16" ht="15" x14ac:dyDescent="0.25">
      <c r="B22" s="40">
        <v>201317</v>
      </c>
      <c r="C22" s="40" t="s">
        <v>52</v>
      </c>
      <c r="D22" s="42" t="s">
        <v>130</v>
      </c>
      <c r="E22" s="63">
        <v>2</v>
      </c>
      <c r="F22" s="43">
        <v>3</v>
      </c>
      <c r="G22" s="63">
        <v>5</v>
      </c>
      <c r="H22" s="63">
        <v>1</v>
      </c>
      <c r="I22" s="43">
        <v>5</v>
      </c>
      <c r="J22" s="63">
        <v>6</v>
      </c>
      <c r="K22" s="63">
        <v>0</v>
      </c>
      <c r="L22" s="63">
        <v>0</v>
      </c>
      <c r="M22" s="63"/>
      <c r="N22" s="63"/>
      <c r="O22" s="63">
        <v>0</v>
      </c>
      <c r="P22" s="63">
        <v>0</v>
      </c>
    </row>
    <row r="23" spans="2:16" ht="15" x14ac:dyDescent="0.25">
      <c r="B23" s="40">
        <v>201318</v>
      </c>
      <c r="C23" s="40" t="s">
        <v>48</v>
      </c>
      <c r="D23" s="42" t="s">
        <v>130</v>
      </c>
      <c r="E23" s="63">
        <v>2</v>
      </c>
      <c r="F23" s="43">
        <v>3</v>
      </c>
      <c r="G23" s="63">
        <v>5</v>
      </c>
      <c r="H23" s="63">
        <v>2.5</v>
      </c>
      <c r="I23" s="43">
        <v>3</v>
      </c>
      <c r="J23" s="63">
        <v>5.5</v>
      </c>
      <c r="K23" s="63">
        <v>0</v>
      </c>
      <c r="L23" s="63">
        <v>0</v>
      </c>
      <c r="M23" s="63"/>
      <c r="N23" s="63"/>
      <c r="O23" s="63">
        <v>0</v>
      </c>
      <c r="P23" s="63">
        <v>0</v>
      </c>
    </row>
    <row r="24" spans="2:16" ht="15" x14ac:dyDescent="0.2">
      <c r="B24" s="64">
        <v>201401</v>
      </c>
      <c r="C24" s="64" t="s">
        <v>43</v>
      </c>
      <c r="D24" s="60" t="s">
        <v>130</v>
      </c>
      <c r="E24" s="159">
        <v>0</v>
      </c>
      <c r="F24" s="160">
        <v>2</v>
      </c>
      <c r="G24" s="160">
        <v>2</v>
      </c>
      <c r="H24" s="160">
        <v>0</v>
      </c>
      <c r="I24" s="160">
        <v>1.5</v>
      </c>
      <c r="J24" s="160">
        <v>1.5</v>
      </c>
      <c r="K24" s="160">
        <v>0</v>
      </c>
      <c r="L24" s="160">
        <v>0</v>
      </c>
      <c r="M24" s="160">
        <v>98</v>
      </c>
      <c r="N24" s="160">
        <v>3</v>
      </c>
      <c r="O24" s="160">
        <v>0</v>
      </c>
      <c r="P24" s="160">
        <v>101</v>
      </c>
    </row>
    <row r="25" spans="2:16" ht="15" x14ac:dyDescent="0.2">
      <c r="B25" s="65">
        <v>201401</v>
      </c>
      <c r="C25" s="65" t="s">
        <v>43</v>
      </c>
      <c r="D25" s="47" t="s">
        <v>181</v>
      </c>
      <c r="E25" s="161">
        <v>0</v>
      </c>
      <c r="F25" s="162">
        <v>0</v>
      </c>
      <c r="G25" s="162">
        <v>0</v>
      </c>
      <c r="H25" s="162">
        <v>0</v>
      </c>
      <c r="I25" s="162">
        <v>0</v>
      </c>
      <c r="J25" s="162">
        <v>0</v>
      </c>
      <c r="K25" s="162">
        <v>0</v>
      </c>
      <c r="L25" s="162">
        <v>0</v>
      </c>
      <c r="M25" s="162">
        <v>0</v>
      </c>
      <c r="N25" s="162">
        <v>0</v>
      </c>
      <c r="O25" s="162">
        <v>0</v>
      </c>
      <c r="P25" s="162">
        <v>0</v>
      </c>
    </row>
    <row r="26" spans="2:16" ht="15" x14ac:dyDescent="0.2">
      <c r="B26" s="66">
        <v>201401</v>
      </c>
      <c r="C26" s="66" t="s">
        <v>43</v>
      </c>
      <c r="D26" s="48" t="s">
        <v>79</v>
      </c>
      <c r="E26" s="163">
        <v>0</v>
      </c>
      <c r="F26" s="164">
        <v>0</v>
      </c>
      <c r="G26" s="164">
        <v>0</v>
      </c>
      <c r="H26" s="164">
        <v>0</v>
      </c>
      <c r="I26" s="164">
        <v>0</v>
      </c>
      <c r="J26" s="164">
        <v>0</v>
      </c>
      <c r="K26" s="164">
        <v>0</v>
      </c>
      <c r="L26" s="164">
        <v>0</v>
      </c>
      <c r="M26" s="164">
        <v>0</v>
      </c>
      <c r="N26" s="164">
        <v>0</v>
      </c>
      <c r="O26" s="164">
        <v>0</v>
      </c>
      <c r="P26" s="164">
        <v>0</v>
      </c>
    </row>
    <row r="27" spans="2:16" ht="15" x14ac:dyDescent="0.2">
      <c r="B27" s="64">
        <v>201402</v>
      </c>
      <c r="C27" s="64" t="s">
        <v>44</v>
      </c>
      <c r="D27" s="60" t="s">
        <v>130</v>
      </c>
      <c r="E27" s="159">
        <v>4</v>
      </c>
      <c r="F27" s="160">
        <v>8</v>
      </c>
      <c r="G27" s="160">
        <v>12</v>
      </c>
      <c r="H27" s="160">
        <v>4.5</v>
      </c>
      <c r="I27" s="160">
        <v>22.5</v>
      </c>
      <c r="J27" s="160">
        <v>27</v>
      </c>
      <c r="K27" s="160">
        <v>0</v>
      </c>
      <c r="L27" s="160">
        <v>0</v>
      </c>
      <c r="M27" s="160">
        <v>91</v>
      </c>
      <c r="N27" s="160">
        <v>12</v>
      </c>
      <c r="O27" s="160">
        <v>0</v>
      </c>
      <c r="P27" s="160">
        <v>103</v>
      </c>
    </row>
    <row r="28" spans="2:16" ht="15" x14ac:dyDescent="0.2">
      <c r="B28" s="65">
        <v>201402</v>
      </c>
      <c r="C28" s="65" t="s">
        <v>44</v>
      </c>
      <c r="D28" s="47" t="s">
        <v>181</v>
      </c>
      <c r="E28" s="161">
        <v>0</v>
      </c>
      <c r="F28" s="162">
        <v>0</v>
      </c>
      <c r="G28" s="162">
        <v>0</v>
      </c>
      <c r="H28" s="162">
        <v>0</v>
      </c>
      <c r="I28" s="162">
        <v>0</v>
      </c>
      <c r="J28" s="162">
        <v>0</v>
      </c>
      <c r="K28" s="162">
        <v>0</v>
      </c>
      <c r="L28" s="162">
        <v>0</v>
      </c>
      <c r="M28" s="162">
        <v>0</v>
      </c>
      <c r="N28" s="162">
        <v>0</v>
      </c>
      <c r="O28" s="162">
        <v>0</v>
      </c>
      <c r="P28" s="162">
        <v>0</v>
      </c>
    </row>
    <row r="29" spans="2:16" ht="15" x14ac:dyDescent="0.2">
      <c r="B29" s="66">
        <v>201402</v>
      </c>
      <c r="C29" s="66" t="s">
        <v>44</v>
      </c>
      <c r="D29" s="48" t="s">
        <v>79</v>
      </c>
      <c r="E29" s="163">
        <v>0</v>
      </c>
      <c r="F29" s="164">
        <v>1</v>
      </c>
      <c r="G29" s="164">
        <v>1</v>
      </c>
      <c r="H29" s="164">
        <v>0</v>
      </c>
      <c r="I29" s="164">
        <v>3</v>
      </c>
      <c r="J29" s="164">
        <v>3</v>
      </c>
      <c r="K29" s="164">
        <v>0</v>
      </c>
      <c r="L29" s="164">
        <v>0</v>
      </c>
      <c r="M29" s="164">
        <v>0</v>
      </c>
      <c r="N29" s="164">
        <v>0</v>
      </c>
      <c r="O29" s="164">
        <v>0</v>
      </c>
      <c r="P29" s="164">
        <v>0</v>
      </c>
    </row>
    <row r="30" spans="2:16" ht="15" x14ac:dyDescent="0.2">
      <c r="B30" s="64">
        <v>201403</v>
      </c>
      <c r="C30" s="64" t="s">
        <v>45</v>
      </c>
      <c r="D30" s="60" t="s">
        <v>130</v>
      </c>
      <c r="E30" s="159">
        <v>3</v>
      </c>
      <c r="F30" s="160">
        <v>4</v>
      </c>
      <c r="G30" s="160">
        <v>7</v>
      </c>
      <c r="H30" s="160">
        <v>1</v>
      </c>
      <c r="I30" s="160">
        <v>4</v>
      </c>
      <c r="J30" s="160">
        <v>5</v>
      </c>
      <c r="K30" s="160">
        <v>0</v>
      </c>
      <c r="L30" s="160">
        <v>0</v>
      </c>
      <c r="M30" s="160">
        <v>101</v>
      </c>
      <c r="N30" s="160">
        <v>7</v>
      </c>
      <c r="O30" s="160">
        <v>0</v>
      </c>
      <c r="P30" s="160">
        <v>108</v>
      </c>
    </row>
    <row r="31" spans="2:16" ht="15" x14ac:dyDescent="0.2">
      <c r="B31" s="65">
        <v>201403</v>
      </c>
      <c r="C31" s="65" t="s">
        <v>45</v>
      </c>
      <c r="D31" s="47" t="s">
        <v>181</v>
      </c>
      <c r="E31" s="161">
        <v>0</v>
      </c>
      <c r="F31" s="162">
        <v>0</v>
      </c>
      <c r="G31" s="162">
        <v>0</v>
      </c>
      <c r="H31" s="162">
        <v>0</v>
      </c>
      <c r="I31" s="162">
        <v>0</v>
      </c>
      <c r="J31" s="162">
        <v>0</v>
      </c>
      <c r="K31" s="162">
        <v>0</v>
      </c>
      <c r="L31" s="162">
        <v>0</v>
      </c>
      <c r="M31" s="162">
        <v>0</v>
      </c>
      <c r="N31" s="162">
        <v>0</v>
      </c>
      <c r="O31" s="162">
        <v>0</v>
      </c>
      <c r="P31" s="162">
        <v>0</v>
      </c>
    </row>
    <row r="32" spans="2:16" ht="15" x14ac:dyDescent="0.2">
      <c r="B32" s="66">
        <v>201403</v>
      </c>
      <c r="C32" s="66" t="s">
        <v>45</v>
      </c>
      <c r="D32" s="48" t="s">
        <v>79</v>
      </c>
      <c r="E32" s="163">
        <v>0</v>
      </c>
      <c r="F32" s="164">
        <v>1</v>
      </c>
      <c r="G32" s="164">
        <v>1</v>
      </c>
      <c r="H32" s="164">
        <v>0</v>
      </c>
      <c r="I32" s="164">
        <v>1</v>
      </c>
      <c r="J32" s="164">
        <v>1</v>
      </c>
      <c r="K32" s="164">
        <v>0</v>
      </c>
      <c r="L32" s="164">
        <v>0</v>
      </c>
      <c r="M32" s="164">
        <v>0</v>
      </c>
      <c r="N32" s="164">
        <v>0</v>
      </c>
      <c r="O32" s="164">
        <v>0</v>
      </c>
      <c r="P32" s="164">
        <v>0</v>
      </c>
    </row>
    <row r="33" spans="2:16" ht="15" x14ac:dyDescent="0.2">
      <c r="B33" s="64">
        <v>201404</v>
      </c>
      <c r="C33" s="64" t="s">
        <v>46</v>
      </c>
      <c r="D33" s="60" t="s">
        <v>130</v>
      </c>
      <c r="E33" s="159">
        <v>1</v>
      </c>
      <c r="F33" s="160">
        <v>5</v>
      </c>
      <c r="G33" s="160">
        <v>6</v>
      </c>
      <c r="H33" s="160">
        <v>0.5</v>
      </c>
      <c r="I33" s="160">
        <v>4.5</v>
      </c>
      <c r="J33" s="160">
        <v>5</v>
      </c>
      <c r="K33" s="160">
        <v>0</v>
      </c>
      <c r="L33" s="160">
        <v>0</v>
      </c>
      <c r="M33" s="160">
        <v>116</v>
      </c>
      <c r="N33" s="160">
        <v>6</v>
      </c>
      <c r="O33" s="160">
        <v>0</v>
      </c>
      <c r="P33" s="160">
        <v>122</v>
      </c>
    </row>
    <row r="34" spans="2:16" ht="15" x14ac:dyDescent="0.2">
      <c r="B34" s="65">
        <v>201404</v>
      </c>
      <c r="C34" s="65" t="s">
        <v>46</v>
      </c>
      <c r="D34" s="47" t="s">
        <v>181</v>
      </c>
      <c r="E34" s="161">
        <v>0</v>
      </c>
      <c r="F34" s="162">
        <v>0</v>
      </c>
      <c r="G34" s="162">
        <v>0</v>
      </c>
      <c r="H34" s="162">
        <v>0</v>
      </c>
      <c r="I34" s="162">
        <v>0</v>
      </c>
      <c r="J34" s="162">
        <v>0</v>
      </c>
      <c r="K34" s="162">
        <v>0</v>
      </c>
      <c r="L34" s="162">
        <v>0</v>
      </c>
      <c r="M34" s="162">
        <v>0</v>
      </c>
      <c r="N34" s="162">
        <v>0</v>
      </c>
      <c r="O34" s="162">
        <v>0</v>
      </c>
      <c r="P34" s="162">
        <v>0</v>
      </c>
    </row>
    <row r="35" spans="2:16" ht="15" x14ac:dyDescent="0.2">
      <c r="B35" s="66">
        <v>201404</v>
      </c>
      <c r="C35" s="66" t="s">
        <v>46</v>
      </c>
      <c r="D35" s="48" t="s">
        <v>79</v>
      </c>
      <c r="E35" s="163">
        <v>0</v>
      </c>
      <c r="F35" s="164">
        <v>4</v>
      </c>
      <c r="G35" s="164">
        <v>4</v>
      </c>
      <c r="H35" s="164">
        <v>0</v>
      </c>
      <c r="I35" s="164">
        <v>5.5</v>
      </c>
      <c r="J35" s="164">
        <v>5.5</v>
      </c>
      <c r="K35" s="164">
        <v>0</v>
      </c>
      <c r="L35" s="164">
        <v>0</v>
      </c>
      <c r="M35" s="164">
        <v>0</v>
      </c>
      <c r="N35" s="164">
        <v>0</v>
      </c>
      <c r="O35" s="164">
        <v>0</v>
      </c>
      <c r="P35" s="164">
        <v>0</v>
      </c>
    </row>
    <row r="36" spans="2:16" ht="15" x14ac:dyDescent="0.2">
      <c r="B36" s="64">
        <v>201405</v>
      </c>
      <c r="C36" s="64" t="s">
        <v>35</v>
      </c>
      <c r="D36" s="60" t="s">
        <v>130</v>
      </c>
      <c r="E36" s="159">
        <v>2</v>
      </c>
      <c r="F36" s="160">
        <v>16</v>
      </c>
      <c r="G36" s="160">
        <v>18</v>
      </c>
      <c r="H36" s="160">
        <v>3</v>
      </c>
      <c r="I36" s="160">
        <v>18.5</v>
      </c>
      <c r="J36" s="160">
        <v>21.5</v>
      </c>
      <c r="K36" s="160">
        <v>0</v>
      </c>
      <c r="L36" s="160">
        <v>0</v>
      </c>
      <c r="M36" s="160">
        <v>96</v>
      </c>
      <c r="N36" s="160">
        <v>23</v>
      </c>
      <c r="O36" s="160">
        <v>0</v>
      </c>
      <c r="P36" s="160">
        <v>119</v>
      </c>
    </row>
    <row r="37" spans="2:16" ht="15" x14ac:dyDescent="0.2">
      <c r="B37" s="65">
        <v>201405</v>
      </c>
      <c r="C37" s="65" t="s">
        <v>35</v>
      </c>
      <c r="D37" s="47" t="s">
        <v>181</v>
      </c>
      <c r="E37" s="161">
        <v>1</v>
      </c>
      <c r="F37" s="162">
        <v>0</v>
      </c>
      <c r="G37" s="162">
        <v>1</v>
      </c>
      <c r="H37" s="162">
        <v>1</v>
      </c>
      <c r="I37" s="162">
        <v>0</v>
      </c>
      <c r="J37" s="162">
        <v>1</v>
      </c>
      <c r="K37" s="162">
        <v>0</v>
      </c>
      <c r="L37" s="162">
        <v>0</v>
      </c>
      <c r="M37" s="162">
        <v>0</v>
      </c>
      <c r="N37" s="162">
        <v>0</v>
      </c>
      <c r="O37" s="162">
        <v>0</v>
      </c>
      <c r="P37" s="162">
        <v>0</v>
      </c>
    </row>
    <row r="38" spans="2:16" ht="15" x14ac:dyDescent="0.2">
      <c r="B38" s="66">
        <v>201405</v>
      </c>
      <c r="C38" s="66" t="s">
        <v>35</v>
      </c>
      <c r="D38" s="48" t="s">
        <v>79</v>
      </c>
      <c r="E38" s="163">
        <v>0</v>
      </c>
      <c r="F38" s="164">
        <v>9</v>
      </c>
      <c r="G38" s="164">
        <v>9</v>
      </c>
      <c r="H38" s="164">
        <v>0</v>
      </c>
      <c r="I38" s="164">
        <v>12.5</v>
      </c>
      <c r="J38" s="164">
        <v>12.5</v>
      </c>
      <c r="K38" s="164">
        <v>0</v>
      </c>
      <c r="L38" s="164">
        <v>0</v>
      </c>
      <c r="M38" s="164">
        <v>0</v>
      </c>
      <c r="N38" s="164">
        <v>0</v>
      </c>
      <c r="O38" s="164">
        <v>0</v>
      </c>
      <c r="P38" s="164">
        <v>0</v>
      </c>
    </row>
    <row r="39" spans="2:16" ht="15" x14ac:dyDescent="0.2">
      <c r="B39" s="64">
        <v>201406</v>
      </c>
      <c r="C39" s="64" t="s">
        <v>34</v>
      </c>
      <c r="D39" s="60" t="s">
        <v>130</v>
      </c>
      <c r="E39" s="159">
        <v>4</v>
      </c>
      <c r="F39" s="160">
        <v>9</v>
      </c>
      <c r="G39" s="160">
        <v>13</v>
      </c>
      <c r="H39" s="160">
        <v>3</v>
      </c>
      <c r="I39" s="160">
        <v>8</v>
      </c>
      <c r="J39" s="160">
        <v>11</v>
      </c>
      <c r="K39" s="160">
        <v>0</v>
      </c>
      <c r="L39" s="160">
        <v>0</v>
      </c>
      <c r="M39" s="160">
        <v>105</v>
      </c>
      <c r="N39" s="160">
        <v>12</v>
      </c>
      <c r="O39" s="160">
        <v>0</v>
      </c>
      <c r="P39" s="160">
        <v>117</v>
      </c>
    </row>
    <row r="40" spans="2:16" ht="15" x14ac:dyDescent="0.2">
      <c r="B40" s="65">
        <v>201406</v>
      </c>
      <c r="C40" s="65" t="s">
        <v>34</v>
      </c>
      <c r="D40" s="47" t="s">
        <v>181</v>
      </c>
      <c r="E40" s="161">
        <v>0</v>
      </c>
      <c r="F40" s="162">
        <v>1</v>
      </c>
      <c r="G40" s="162">
        <v>1</v>
      </c>
      <c r="H40" s="162">
        <v>0</v>
      </c>
      <c r="I40" s="162">
        <v>1</v>
      </c>
      <c r="J40" s="162">
        <v>1</v>
      </c>
      <c r="K40" s="162">
        <v>0</v>
      </c>
      <c r="L40" s="162">
        <v>0</v>
      </c>
      <c r="M40" s="162">
        <v>0</v>
      </c>
      <c r="N40" s="162">
        <v>0</v>
      </c>
      <c r="O40" s="162">
        <v>0</v>
      </c>
      <c r="P40" s="162">
        <v>0</v>
      </c>
    </row>
    <row r="41" spans="2:16" ht="15" x14ac:dyDescent="0.2">
      <c r="B41" s="66">
        <v>201406</v>
      </c>
      <c r="C41" s="66" t="s">
        <v>34</v>
      </c>
      <c r="D41" s="48" t="s">
        <v>79</v>
      </c>
      <c r="E41" s="163">
        <v>0</v>
      </c>
      <c r="F41" s="164">
        <v>5</v>
      </c>
      <c r="G41" s="164">
        <v>5</v>
      </c>
      <c r="H41" s="164">
        <v>0</v>
      </c>
      <c r="I41" s="164">
        <v>5</v>
      </c>
      <c r="J41" s="164">
        <v>5</v>
      </c>
      <c r="K41" s="164">
        <v>0</v>
      </c>
      <c r="L41" s="164">
        <v>0</v>
      </c>
      <c r="M41" s="164">
        <v>0</v>
      </c>
      <c r="N41" s="164">
        <v>0</v>
      </c>
      <c r="O41" s="164">
        <v>0</v>
      </c>
      <c r="P41" s="164">
        <v>0</v>
      </c>
    </row>
    <row r="42" spans="2:16" ht="15" x14ac:dyDescent="0.2">
      <c r="B42" s="64">
        <v>201407</v>
      </c>
      <c r="C42" s="64" t="s">
        <v>47</v>
      </c>
      <c r="D42" s="60" t="s">
        <v>130</v>
      </c>
      <c r="E42" s="58">
        <f>E5</f>
        <v>0</v>
      </c>
      <c r="F42" s="57">
        <f t="shared" ref="F42:L42" si="7">F5</f>
        <v>15</v>
      </c>
      <c r="G42" s="57">
        <f t="shared" si="7"/>
        <v>15</v>
      </c>
      <c r="H42" s="57">
        <f t="shared" si="7"/>
        <v>0</v>
      </c>
      <c r="I42" s="57">
        <f t="shared" si="7"/>
        <v>24</v>
      </c>
      <c r="J42" s="57">
        <f t="shared" si="7"/>
        <v>24</v>
      </c>
      <c r="K42" s="57">
        <f t="shared" si="7"/>
        <v>0</v>
      </c>
      <c r="L42" s="57">
        <f t="shared" si="7"/>
        <v>1</v>
      </c>
      <c r="M42" s="57">
        <f t="shared" ref="M42:P42" si="8">M5</f>
        <v>89</v>
      </c>
      <c r="N42" s="57">
        <f t="shared" si="8"/>
        <v>22</v>
      </c>
      <c r="O42" s="57">
        <f t="shared" si="8"/>
        <v>1</v>
      </c>
      <c r="P42" s="57">
        <f t="shared" si="8"/>
        <v>112</v>
      </c>
    </row>
    <row r="43" spans="2:16" ht="15" x14ac:dyDescent="0.2">
      <c r="B43" s="65">
        <v>201407</v>
      </c>
      <c r="C43" s="65" t="s">
        <v>47</v>
      </c>
      <c r="D43" s="47" t="s">
        <v>181</v>
      </c>
      <c r="E43" s="3">
        <f t="shared" ref="E43:L44" si="9">E6</f>
        <v>2</v>
      </c>
      <c r="F43" s="61">
        <f t="shared" si="9"/>
        <v>1</v>
      </c>
      <c r="G43" s="61">
        <f t="shared" si="9"/>
        <v>3</v>
      </c>
      <c r="H43" s="61">
        <f t="shared" si="9"/>
        <v>1</v>
      </c>
      <c r="I43" s="61">
        <f t="shared" si="9"/>
        <v>5</v>
      </c>
      <c r="J43" s="61">
        <f t="shared" si="9"/>
        <v>6</v>
      </c>
      <c r="K43" s="61">
        <f t="shared" si="9"/>
        <v>0</v>
      </c>
      <c r="L43" s="61">
        <f t="shared" si="9"/>
        <v>0</v>
      </c>
      <c r="M43" s="61">
        <f t="shared" ref="M43:P43" si="10">M6</f>
        <v>0</v>
      </c>
      <c r="N43" s="61">
        <f t="shared" si="10"/>
        <v>0</v>
      </c>
      <c r="O43" s="61">
        <f t="shared" si="10"/>
        <v>0</v>
      </c>
      <c r="P43" s="61">
        <f t="shared" si="10"/>
        <v>0</v>
      </c>
    </row>
    <row r="44" spans="2:16" ht="15" x14ac:dyDescent="0.2">
      <c r="B44" s="66">
        <v>201407</v>
      </c>
      <c r="C44" s="66" t="s">
        <v>47</v>
      </c>
      <c r="D44" s="48" t="s">
        <v>79</v>
      </c>
      <c r="E44" s="59">
        <f t="shared" si="9"/>
        <v>0</v>
      </c>
      <c r="F44" s="62">
        <f t="shared" si="9"/>
        <v>19</v>
      </c>
      <c r="G44" s="62">
        <f t="shared" si="9"/>
        <v>19</v>
      </c>
      <c r="H44" s="62">
        <f t="shared" si="9"/>
        <v>0</v>
      </c>
      <c r="I44" s="62">
        <f t="shared" si="9"/>
        <v>33</v>
      </c>
      <c r="J44" s="62">
        <f t="shared" si="9"/>
        <v>33</v>
      </c>
      <c r="K44" s="62">
        <f t="shared" si="9"/>
        <v>0</v>
      </c>
      <c r="L44" s="62">
        <f t="shared" si="9"/>
        <v>0</v>
      </c>
      <c r="M44" s="62">
        <f t="shared" ref="M44:P44" si="11">M7</f>
        <v>0</v>
      </c>
      <c r="N44" s="62">
        <f t="shared" si="11"/>
        <v>0</v>
      </c>
      <c r="O44" s="62">
        <f t="shared" si="11"/>
        <v>0</v>
      </c>
      <c r="P44" s="62">
        <f t="shared" si="11"/>
        <v>0</v>
      </c>
    </row>
  </sheetData>
  <mergeCells count="12">
    <mergeCell ref="B10:C10"/>
    <mergeCell ref="B11:C11"/>
    <mergeCell ref="H3:J3"/>
    <mergeCell ref="M3:P3"/>
    <mergeCell ref="M11:P11"/>
    <mergeCell ref="D2:P2"/>
    <mergeCell ref="D10:P10"/>
    <mergeCell ref="E11:G11"/>
    <mergeCell ref="H11:J11"/>
    <mergeCell ref="E3:G3"/>
    <mergeCell ref="K11:L11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6" workbookViewId="0">
      <selection activeCell="A7" sqref="A7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1.7109375" bestFit="1" customWidth="1"/>
    <col min="4" max="4" width="10.7109375" bestFit="1" customWidth="1"/>
    <col min="5" max="5" width="13.140625" bestFit="1" customWidth="1"/>
  </cols>
  <sheetData>
    <row r="1" spans="1:5" x14ac:dyDescent="0.2">
      <c r="A1" s="17" t="s">
        <v>195</v>
      </c>
      <c r="B1" s="17" t="s">
        <v>183</v>
      </c>
    </row>
    <row r="2" spans="1:5" x14ac:dyDescent="0.2">
      <c r="A2" s="17" t="s">
        <v>182</v>
      </c>
      <c r="B2" t="s">
        <v>181</v>
      </c>
      <c r="C2" t="s">
        <v>130</v>
      </c>
      <c r="D2" t="s">
        <v>79</v>
      </c>
      <c r="E2" t="s">
        <v>27</v>
      </c>
    </row>
    <row r="3" spans="1:5" x14ac:dyDescent="0.2">
      <c r="A3" s="25">
        <v>201308</v>
      </c>
      <c r="B3" s="18"/>
      <c r="C3" s="18">
        <v>4</v>
      </c>
      <c r="D3" s="18"/>
      <c r="E3" s="18">
        <v>4</v>
      </c>
    </row>
    <row r="4" spans="1:5" x14ac:dyDescent="0.2">
      <c r="A4" s="25">
        <v>201309</v>
      </c>
      <c r="B4" s="18"/>
      <c r="C4" s="18">
        <v>2</v>
      </c>
      <c r="D4" s="18"/>
      <c r="E4" s="18">
        <v>2</v>
      </c>
    </row>
    <row r="5" spans="1:5" x14ac:dyDescent="0.2">
      <c r="A5" s="25">
        <v>201310</v>
      </c>
      <c r="B5" s="18"/>
      <c r="C5" s="18">
        <v>6</v>
      </c>
      <c r="D5" s="18"/>
      <c r="E5" s="18">
        <v>6</v>
      </c>
    </row>
    <row r="6" spans="1:5" x14ac:dyDescent="0.2">
      <c r="A6" s="25">
        <v>201311</v>
      </c>
      <c r="B6" s="18"/>
      <c r="C6" s="18">
        <v>1</v>
      </c>
      <c r="D6" s="18"/>
      <c r="E6" s="18">
        <v>1</v>
      </c>
    </row>
    <row r="7" spans="1:5" x14ac:dyDescent="0.2">
      <c r="A7" s="25">
        <v>201312</v>
      </c>
      <c r="B7" s="18"/>
      <c r="C7" s="18">
        <v>1</v>
      </c>
      <c r="D7" s="18"/>
      <c r="E7" s="18">
        <v>1</v>
      </c>
    </row>
    <row r="8" spans="1:5" x14ac:dyDescent="0.2">
      <c r="A8" s="25">
        <v>201313</v>
      </c>
      <c r="B8" s="18"/>
      <c r="C8" s="18">
        <v>2</v>
      </c>
      <c r="D8" s="18"/>
      <c r="E8" s="18">
        <v>2</v>
      </c>
    </row>
    <row r="9" spans="1:5" x14ac:dyDescent="0.2">
      <c r="A9" s="25">
        <v>201314</v>
      </c>
      <c r="B9" s="18"/>
      <c r="C9" s="18">
        <v>5</v>
      </c>
      <c r="D9" s="18"/>
      <c r="E9" s="18">
        <v>5</v>
      </c>
    </row>
    <row r="10" spans="1:5" x14ac:dyDescent="0.2">
      <c r="A10" s="25">
        <v>201315</v>
      </c>
      <c r="B10" s="18"/>
      <c r="C10" s="18">
        <v>6</v>
      </c>
      <c r="D10" s="18"/>
      <c r="E10" s="18">
        <v>6</v>
      </c>
    </row>
    <row r="11" spans="1:5" x14ac:dyDescent="0.2">
      <c r="A11" s="25">
        <v>201316</v>
      </c>
      <c r="B11" s="18"/>
      <c r="C11" s="18">
        <v>9</v>
      </c>
      <c r="D11" s="18"/>
      <c r="E11" s="18">
        <v>9</v>
      </c>
    </row>
    <row r="12" spans="1:5" x14ac:dyDescent="0.2">
      <c r="A12" s="25">
        <v>201317</v>
      </c>
      <c r="B12" s="18"/>
      <c r="C12" s="18">
        <v>5</v>
      </c>
      <c r="D12" s="18"/>
      <c r="E12" s="18">
        <v>5</v>
      </c>
    </row>
    <row r="13" spans="1:5" x14ac:dyDescent="0.2">
      <c r="A13" s="25">
        <v>201318</v>
      </c>
      <c r="B13" s="18"/>
      <c r="C13" s="18">
        <v>5</v>
      </c>
      <c r="D13" s="18"/>
      <c r="E13" s="18">
        <v>5</v>
      </c>
    </row>
    <row r="14" spans="1:5" x14ac:dyDescent="0.2">
      <c r="A14" s="25">
        <v>201401</v>
      </c>
      <c r="B14" s="18">
        <v>0</v>
      </c>
      <c r="C14" s="18">
        <v>2</v>
      </c>
      <c r="D14" s="18">
        <v>0</v>
      </c>
      <c r="E14" s="18">
        <v>2</v>
      </c>
    </row>
    <row r="15" spans="1:5" x14ac:dyDescent="0.2">
      <c r="A15" s="25">
        <v>201402</v>
      </c>
      <c r="B15" s="18">
        <v>0</v>
      </c>
      <c r="C15" s="18">
        <v>12</v>
      </c>
      <c r="D15" s="18">
        <v>1</v>
      </c>
      <c r="E15" s="18">
        <v>13</v>
      </c>
    </row>
    <row r="16" spans="1:5" x14ac:dyDescent="0.2">
      <c r="A16" s="25">
        <v>201403</v>
      </c>
      <c r="B16" s="18">
        <v>0</v>
      </c>
      <c r="C16" s="18">
        <v>7</v>
      </c>
      <c r="D16" s="18">
        <v>1</v>
      </c>
      <c r="E16" s="18">
        <v>8</v>
      </c>
    </row>
    <row r="17" spans="1:5" x14ac:dyDescent="0.2">
      <c r="A17" s="25">
        <v>201404</v>
      </c>
      <c r="B17" s="18">
        <v>0</v>
      </c>
      <c r="C17" s="18">
        <v>6</v>
      </c>
      <c r="D17" s="18">
        <v>4</v>
      </c>
      <c r="E17" s="18">
        <v>10</v>
      </c>
    </row>
    <row r="18" spans="1:5" x14ac:dyDescent="0.2">
      <c r="A18" s="25">
        <v>201405</v>
      </c>
      <c r="B18" s="18">
        <v>1</v>
      </c>
      <c r="C18" s="18">
        <v>18</v>
      </c>
      <c r="D18" s="18">
        <v>9</v>
      </c>
      <c r="E18" s="18">
        <v>28</v>
      </c>
    </row>
    <row r="19" spans="1:5" x14ac:dyDescent="0.2">
      <c r="A19" s="25">
        <v>201406</v>
      </c>
      <c r="B19" s="18">
        <v>1</v>
      </c>
      <c r="C19" s="18">
        <v>13</v>
      </c>
      <c r="D19" s="18">
        <v>5</v>
      </c>
      <c r="E19" s="18">
        <v>19</v>
      </c>
    </row>
    <row r="20" spans="1:5" x14ac:dyDescent="0.2">
      <c r="A20" s="25">
        <v>201407</v>
      </c>
      <c r="B20" s="18">
        <v>3</v>
      </c>
      <c r="C20" s="18">
        <v>15</v>
      </c>
      <c r="D20" s="18">
        <v>19</v>
      </c>
      <c r="E20" s="18">
        <v>37</v>
      </c>
    </row>
    <row r="21" spans="1:5" x14ac:dyDescent="0.2">
      <c r="A21" s="25" t="s">
        <v>27</v>
      </c>
      <c r="B21" s="18">
        <v>5</v>
      </c>
      <c r="C21" s="18">
        <v>119</v>
      </c>
      <c r="D21" s="18">
        <v>39</v>
      </c>
      <c r="E21" s="18">
        <v>163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7"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0.28515625" customWidth="1"/>
    <col min="3" max="3" width="16.85546875" bestFit="1" customWidth="1"/>
    <col min="4" max="4" width="14.5703125" customWidth="1"/>
  </cols>
  <sheetData>
    <row r="1" spans="1:4" x14ac:dyDescent="0.2">
      <c r="A1" s="17" t="s">
        <v>10</v>
      </c>
      <c r="B1" t="s">
        <v>194</v>
      </c>
    </row>
    <row r="3" spans="1:4" x14ac:dyDescent="0.2">
      <c r="A3" s="17" t="s">
        <v>182</v>
      </c>
      <c r="B3" t="s">
        <v>191</v>
      </c>
      <c r="C3" t="s">
        <v>26</v>
      </c>
      <c r="D3" t="s">
        <v>200</v>
      </c>
    </row>
    <row r="4" spans="1:4" x14ac:dyDescent="0.2">
      <c r="A4" s="25" t="s">
        <v>43</v>
      </c>
      <c r="B4" s="18">
        <v>2</v>
      </c>
      <c r="C4" s="18">
        <v>1.5</v>
      </c>
      <c r="D4" s="18">
        <v>0</v>
      </c>
    </row>
    <row r="5" spans="1:4" x14ac:dyDescent="0.2">
      <c r="A5" s="25" t="s">
        <v>44</v>
      </c>
      <c r="B5" s="18">
        <v>13</v>
      </c>
      <c r="C5" s="18">
        <v>30</v>
      </c>
      <c r="D5" s="18">
        <v>0</v>
      </c>
    </row>
    <row r="6" spans="1:4" x14ac:dyDescent="0.2">
      <c r="A6" s="25" t="s">
        <v>45</v>
      </c>
      <c r="B6" s="18">
        <v>8</v>
      </c>
      <c r="C6" s="18">
        <v>6</v>
      </c>
      <c r="D6" s="18">
        <v>0</v>
      </c>
    </row>
    <row r="7" spans="1:4" x14ac:dyDescent="0.2">
      <c r="A7" s="25" t="s">
        <v>46</v>
      </c>
      <c r="B7" s="18">
        <v>10</v>
      </c>
      <c r="C7" s="18">
        <v>10.5</v>
      </c>
      <c r="D7" s="18">
        <v>0</v>
      </c>
    </row>
    <row r="8" spans="1:4" x14ac:dyDescent="0.2">
      <c r="A8" s="25" t="s">
        <v>35</v>
      </c>
      <c r="B8" s="18">
        <v>28</v>
      </c>
      <c r="C8" s="18">
        <v>35</v>
      </c>
      <c r="D8" s="18">
        <v>0</v>
      </c>
    </row>
    <row r="9" spans="1:4" x14ac:dyDescent="0.2">
      <c r="A9" s="25" t="s">
        <v>34</v>
      </c>
      <c r="B9" s="18">
        <v>19</v>
      </c>
      <c r="C9" s="18">
        <v>17</v>
      </c>
      <c r="D9" s="18">
        <v>0</v>
      </c>
    </row>
    <row r="10" spans="1:4" x14ac:dyDescent="0.2">
      <c r="A10" s="25" t="s">
        <v>47</v>
      </c>
      <c r="B10" s="18">
        <v>37</v>
      </c>
      <c r="C10" s="18">
        <v>63</v>
      </c>
      <c r="D10" s="18">
        <v>1</v>
      </c>
    </row>
    <row r="11" spans="1:4" x14ac:dyDescent="0.2">
      <c r="A11" s="25" t="s">
        <v>27</v>
      </c>
      <c r="B11" s="18">
        <v>117</v>
      </c>
      <c r="C11" s="18">
        <v>163</v>
      </c>
      <c r="D11" s="18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10" workbookViewId="0">
      <selection activeCell="A5" sqref="A5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</cols>
  <sheetData>
    <row r="1" spans="1:3" x14ac:dyDescent="0.2">
      <c r="A1" s="17" t="s">
        <v>10</v>
      </c>
      <c r="B1" t="s">
        <v>194</v>
      </c>
    </row>
    <row r="3" spans="1:3" x14ac:dyDescent="0.2">
      <c r="A3" s="17" t="s">
        <v>182</v>
      </c>
      <c r="B3" t="s">
        <v>196</v>
      </c>
      <c r="C3" t="s">
        <v>197</v>
      </c>
    </row>
    <row r="4" spans="1:3" x14ac:dyDescent="0.2">
      <c r="A4" s="25" t="s">
        <v>43</v>
      </c>
      <c r="B4" s="18">
        <v>0</v>
      </c>
      <c r="C4" s="18">
        <v>2</v>
      </c>
    </row>
    <row r="5" spans="1:3" x14ac:dyDescent="0.2">
      <c r="A5" s="25" t="s">
        <v>44</v>
      </c>
      <c r="B5" s="18">
        <v>4</v>
      </c>
      <c r="C5" s="18">
        <v>9</v>
      </c>
    </row>
    <row r="6" spans="1:3" x14ac:dyDescent="0.2">
      <c r="A6" s="25" t="s">
        <v>45</v>
      </c>
      <c r="B6" s="18">
        <v>3</v>
      </c>
      <c r="C6" s="18">
        <v>5</v>
      </c>
    </row>
    <row r="7" spans="1:3" x14ac:dyDescent="0.2">
      <c r="A7" s="25" t="s">
        <v>46</v>
      </c>
      <c r="B7" s="18">
        <v>1</v>
      </c>
      <c r="C7" s="18">
        <v>9</v>
      </c>
    </row>
    <row r="8" spans="1:3" x14ac:dyDescent="0.2">
      <c r="A8" s="25" t="s">
        <v>35</v>
      </c>
      <c r="B8" s="18">
        <v>3</v>
      </c>
      <c r="C8" s="18">
        <v>25</v>
      </c>
    </row>
    <row r="9" spans="1:3" x14ac:dyDescent="0.2">
      <c r="A9" s="25" t="s">
        <v>34</v>
      </c>
      <c r="B9" s="18">
        <v>4</v>
      </c>
      <c r="C9" s="18">
        <v>15</v>
      </c>
    </row>
    <row r="10" spans="1:3" x14ac:dyDescent="0.2">
      <c r="A10" s="25" t="s">
        <v>47</v>
      </c>
      <c r="B10" s="18">
        <v>2</v>
      </c>
      <c r="C10" s="18">
        <v>35</v>
      </c>
    </row>
    <row r="11" spans="1:3" x14ac:dyDescent="0.2">
      <c r="A11" s="25" t="s">
        <v>27</v>
      </c>
      <c r="B11" s="18">
        <v>17</v>
      </c>
      <c r="C11" s="18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9" workbookViewId="0">
      <selection activeCell="G13" sqref="G13"/>
    </sheetView>
  </sheetViews>
  <sheetFormatPr baseColWidth="10" defaultRowHeight="12.75" x14ac:dyDescent="0.2"/>
  <cols>
    <col min="1" max="1" width="17.85546875" bestFit="1" customWidth="1"/>
    <col min="2" max="2" width="13.85546875" customWidth="1"/>
    <col min="3" max="3" width="14.42578125" bestFit="1" customWidth="1"/>
    <col min="4" max="4" width="14.5703125" bestFit="1" customWidth="1"/>
    <col min="5" max="5" width="14.5703125" customWidth="1"/>
  </cols>
  <sheetData>
    <row r="1" spans="1:4" x14ac:dyDescent="0.2">
      <c r="A1" s="17" t="s">
        <v>10</v>
      </c>
      <c r="B1" t="s">
        <v>130</v>
      </c>
    </row>
    <row r="3" spans="1:4" x14ac:dyDescent="0.2">
      <c r="A3" s="17" t="s">
        <v>182</v>
      </c>
      <c r="B3" t="s">
        <v>203</v>
      </c>
      <c r="C3" t="s">
        <v>204</v>
      </c>
      <c r="D3" t="s">
        <v>200</v>
      </c>
    </row>
    <row r="4" spans="1:4" x14ac:dyDescent="0.2">
      <c r="A4" s="25">
        <v>201308</v>
      </c>
      <c r="B4" s="18"/>
      <c r="C4" s="18"/>
      <c r="D4" s="18">
        <v>0</v>
      </c>
    </row>
    <row r="5" spans="1:4" x14ac:dyDescent="0.2">
      <c r="A5" s="25">
        <v>201309</v>
      </c>
      <c r="B5" s="18"/>
      <c r="C5" s="18"/>
      <c r="D5" s="18">
        <v>0</v>
      </c>
    </row>
    <row r="6" spans="1:4" x14ac:dyDescent="0.2">
      <c r="A6" s="25">
        <v>201310</v>
      </c>
      <c r="B6" s="18"/>
      <c r="C6" s="18"/>
      <c r="D6" s="18">
        <v>0</v>
      </c>
    </row>
    <row r="7" spans="1:4" x14ac:dyDescent="0.2">
      <c r="A7" s="25">
        <v>201311</v>
      </c>
      <c r="B7" s="18"/>
      <c r="C7" s="18"/>
      <c r="D7" s="18">
        <v>0</v>
      </c>
    </row>
    <row r="8" spans="1:4" x14ac:dyDescent="0.2">
      <c r="A8" s="25">
        <v>201312</v>
      </c>
      <c r="B8" s="18"/>
      <c r="C8" s="18"/>
      <c r="D8" s="18">
        <v>0</v>
      </c>
    </row>
    <row r="9" spans="1:4" x14ac:dyDescent="0.2">
      <c r="A9" s="25">
        <v>201313</v>
      </c>
      <c r="B9" s="18"/>
      <c r="C9" s="18"/>
      <c r="D9" s="18">
        <v>0</v>
      </c>
    </row>
    <row r="10" spans="1:4" x14ac:dyDescent="0.2">
      <c r="A10" s="25">
        <v>201314</v>
      </c>
      <c r="B10" s="18"/>
      <c r="C10" s="18"/>
      <c r="D10" s="18">
        <v>0</v>
      </c>
    </row>
    <row r="11" spans="1:4" x14ac:dyDescent="0.2">
      <c r="A11" s="25">
        <v>201315</v>
      </c>
      <c r="B11" s="18"/>
      <c r="C11" s="18"/>
      <c r="D11" s="18">
        <v>0</v>
      </c>
    </row>
    <row r="12" spans="1:4" x14ac:dyDescent="0.2">
      <c r="A12" s="25">
        <v>201316</v>
      </c>
      <c r="B12" s="18"/>
      <c r="C12" s="18"/>
      <c r="D12" s="18">
        <v>0</v>
      </c>
    </row>
    <row r="13" spans="1:4" x14ac:dyDescent="0.2">
      <c r="A13" s="25">
        <v>201317</v>
      </c>
      <c r="B13" s="18"/>
      <c r="C13" s="18"/>
      <c r="D13" s="18">
        <v>0</v>
      </c>
    </row>
    <row r="14" spans="1:4" x14ac:dyDescent="0.2">
      <c r="A14" s="25">
        <v>201318</v>
      </c>
      <c r="B14" s="18"/>
      <c r="C14" s="18"/>
      <c r="D14" s="18">
        <v>0</v>
      </c>
    </row>
    <row r="15" spans="1:4" x14ac:dyDescent="0.2">
      <c r="A15" s="25">
        <v>201401</v>
      </c>
      <c r="B15" s="18">
        <v>98</v>
      </c>
      <c r="C15" s="18">
        <v>3</v>
      </c>
      <c r="D15" s="18">
        <v>0</v>
      </c>
    </row>
    <row r="16" spans="1:4" x14ac:dyDescent="0.2">
      <c r="A16" s="25">
        <v>201402</v>
      </c>
      <c r="B16" s="18">
        <v>91</v>
      </c>
      <c r="C16" s="18">
        <v>12</v>
      </c>
      <c r="D16" s="18">
        <v>0</v>
      </c>
    </row>
    <row r="17" spans="1:4" x14ac:dyDescent="0.2">
      <c r="A17" s="25">
        <v>201403</v>
      </c>
      <c r="B17" s="18">
        <v>101</v>
      </c>
      <c r="C17" s="18">
        <v>7</v>
      </c>
      <c r="D17" s="18">
        <v>0</v>
      </c>
    </row>
    <row r="18" spans="1:4" x14ac:dyDescent="0.2">
      <c r="A18" s="25">
        <v>201404</v>
      </c>
      <c r="B18" s="18">
        <v>116</v>
      </c>
      <c r="C18" s="18">
        <v>6</v>
      </c>
      <c r="D18" s="18">
        <v>0</v>
      </c>
    </row>
    <row r="19" spans="1:4" x14ac:dyDescent="0.2">
      <c r="A19" s="25">
        <v>201405</v>
      </c>
      <c r="B19" s="18">
        <v>96</v>
      </c>
      <c r="C19" s="18">
        <v>23</v>
      </c>
      <c r="D19" s="18">
        <v>0</v>
      </c>
    </row>
    <row r="20" spans="1:4" x14ac:dyDescent="0.2">
      <c r="A20" s="25">
        <v>201406</v>
      </c>
      <c r="B20" s="18">
        <v>105</v>
      </c>
      <c r="C20" s="18">
        <v>12</v>
      </c>
      <c r="D20" s="18">
        <v>0</v>
      </c>
    </row>
    <row r="21" spans="1:4" x14ac:dyDescent="0.2">
      <c r="A21" s="25">
        <v>201407</v>
      </c>
      <c r="B21" s="18">
        <v>89</v>
      </c>
      <c r="C21" s="18">
        <v>22</v>
      </c>
      <c r="D21" s="18">
        <v>1</v>
      </c>
    </row>
    <row r="22" spans="1:4" x14ac:dyDescent="0.2">
      <c r="A22" s="25" t="s">
        <v>27</v>
      </c>
      <c r="B22" s="18">
        <v>696</v>
      </c>
      <c r="C22" s="18">
        <v>85</v>
      </c>
      <c r="D22" s="18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7"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7" t="s">
        <v>10</v>
      </c>
      <c r="B1" t="s">
        <v>130</v>
      </c>
    </row>
    <row r="3" spans="1:3" x14ac:dyDescent="0.2">
      <c r="A3" s="17" t="s">
        <v>182</v>
      </c>
      <c r="B3" t="s">
        <v>191</v>
      </c>
      <c r="C3" t="s">
        <v>26</v>
      </c>
    </row>
    <row r="4" spans="1:3" x14ac:dyDescent="0.2">
      <c r="A4" s="25" t="s">
        <v>43</v>
      </c>
      <c r="B4" s="18">
        <v>2</v>
      </c>
      <c r="C4" s="18">
        <v>1.5</v>
      </c>
    </row>
    <row r="5" spans="1:3" x14ac:dyDescent="0.2">
      <c r="A5" s="25" t="s">
        <v>44</v>
      </c>
      <c r="B5" s="18">
        <v>12</v>
      </c>
      <c r="C5" s="18">
        <v>27</v>
      </c>
    </row>
    <row r="6" spans="1:3" x14ac:dyDescent="0.2">
      <c r="A6" s="25" t="s">
        <v>45</v>
      </c>
      <c r="B6" s="18">
        <v>7</v>
      </c>
      <c r="C6" s="18">
        <v>5</v>
      </c>
    </row>
    <row r="7" spans="1:3" x14ac:dyDescent="0.2">
      <c r="A7" s="25" t="s">
        <v>46</v>
      </c>
      <c r="B7" s="18">
        <v>6</v>
      </c>
      <c r="C7" s="18">
        <v>5</v>
      </c>
    </row>
    <row r="8" spans="1:3" x14ac:dyDescent="0.2">
      <c r="A8" s="25" t="s">
        <v>35</v>
      </c>
      <c r="B8" s="18">
        <v>18</v>
      </c>
      <c r="C8" s="18">
        <v>21.5</v>
      </c>
    </row>
    <row r="9" spans="1:3" x14ac:dyDescent="0.2">
      <c r="A9" s="25" t="s">
        <v>34</v>
      </c>
      <c r="B9" s="18">
        <v>13</v>
      </c>
      <c r="C9" s="18">
        <v>11</v>
      </c>
    </row>
    <row r="10" spans="1:3" x14ac:dyDescent="0.2">
      <c r="A10" s="25" t="s">
        <v>47</v>
      </c>
      <c r="B10" s="18">
        <v>15</v>
      </c>
      <c r="C10" s="18">
        <v>24</v>
      </c>
    </row>
    <row r="11" spans="1:3" x14ac:dyDescent="0.2">
      <c r="A11" s="25" t="s">
        <v>27</v>
      </c>
      <c r="B11" s="18">
        <v>73</v>
      </c>
      <c r="C11" s="18">
        <v>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2.75" x14ac:dyDescent="0.2"/>
  <cols>
    <col min="1" max="1" width="17.85546875" bestFit="1" customWidth="1"/>
    <col min="2" max="2" width="20.5703125" bestFit="1" customWidth="1"/>
    <col min="3" max="3" width="14.42578125" bestFit="1" customWidth="1"/>
  </cols>
  <sheetData>
    <row r="1" spans="1:3" x14ac:dyDescent="0.2">
      <c r="A1" s="17" t="s">
        <v>10</v>
      </c>
      <c r="B1" t="s">
        <v>130</v>
      </c>
    </row>
    <row r="3" spans="1:3" x14ac:dyDescent="0.2">
      <c r="A3" s="17" t="s">
        <v>182</v>
      </c>
      <c r="B3" t="s">
        <v>201</v>
      </c>
      <c r="C3" t="s">
        <v>202</v>
      </c>
    </row>
    <row r="4" spans="1:3" x14ac:dyDescent="0.2">
      <c r="A4" s="25" t="s">
        <v>43</v>
      </c>
      <c r="B4" s="18">
        <v>0</v>
      </c>
      <c r="C4" s="18">
        <v>2</v>
      </c>
    </row>
    <row r="5" spans="1:3" x14ac:dyDescent="0.2">
      <c r="A5" s="25" t="s">
        <v>44</v>
      </c>
      <c r="B5" s="18">
        <v>4</v>
      </c>
      <c r="C5" s="18">
        <v>8</v>
      </c>
    </row>
    <row r="6" spans="1:3" x14ac:dyDescent="0.2">
      <c r="A6" s="25" t="s">
        <v>45</v>
      </c>
      <c r="B6" s="18">
        <v>3</v>
      </c>
      <c r="C6" s="18">
        <v>4</v>
      </c>
    </row>
    <row r="7" spans="1:3" x14ac:dyDescent="0.2">
      <c r="A7" s="25" t="s">
        <v>46</v>
      </c>
      <c r="B7" s="18">
        <v>1</v>
      </c>
      <c r="C7" s="18">
        <v>5</v>
      </c>
    </row>
    <row r="8" spans="1:3" x14ac:dyDescent="0.2">
      <c r="A8" s="25" t="s">
        <v>35</v>
      </c>
      <c r="B8" s="18">
        <v>2</v>
      </c>
      <c r="C8" s="18">
        <v>16</v>
      </c>
    </row>
    <row r="9" spans="1:3" x14ac:dyDescent="0.2">
      <c r="A9" s="25" t="s">
        <v>34</v>
      </c>
      <c r="B9" s="18">
        <v>4</v>
      </c>
      <c r="C9" s="18">
        <v>9</v>
      </c>
    </row>
    <row r="10" spans="1:3" x14ac:dyDescent="0.2">
      <c r="A10" s="25" t="s">
        <v>47</v>
      </c>
      <c r="B10" s="18">
        <v>0</v>
      </c>
      <c r="C10" s="18">
        <v>15</v>
      </c>
    </row>
    <row r="11" spans="1:3" x14ac:dyDescent="0.2">
      <c r="A11" s="25" t="s">
        <v>27</v>
      </c>
      <c r="B11" s="18">
        <v>14</v>
      </c>
      <c r="C11" s="18">
        <v>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2014-07-07T16:57:46Z</dcterms:modified>
</cp:coreProperties>
</file>