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860" windowWidth="15315" windowHeight="2505" tabRatio="659" activeTab="2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1" sheetId="63" r:id="rId16"/>
    <sheet name="V2" sheetId="64" r:id="rId17"/>
    <sheet name="Hoja1" sheetId="65" r:id="rId18"/>
  </sheets>
  <definedNames>
    <definedName name="_xlnm._FilterDatabase" localSheetId="0" hidden="1">INC!$A$1:$R$38</definedName>
    <definedName name="_xlnm.Print_Area" localSheetId="0">INC!#REF!</definedName>
  </definedNames>
  <calcPr calcId="152511"/>
  <pivotCaches>
    <pivotCache cacheId="38" r:id="rId19"/>
    <pivotCache cacheId="39" r:id="rId20"/>
    <pivotCache cacheId="40" r:id="rId21"/>
    <pivotCache cacheId="41" r:id="rId22"/>
    <pivotCache cacheId="42" r:id="rId23"/>
    <pivotCache cacheId="43" r:id="rId24"/>
  </pivotCaches>
</workbook>
</file>

<file path=xl/calcChain.xml><?xml version="1.0" encoding="utf-8"?>
<calcChain xmlns="http://schemas.openxmlformats.org/spreadsheetml/2006/main">
  <c r="D118" i="16" l="1"/>
  <c r="E118" i="16"/>
  <c r="F118" i="16"/>
  <c r="G118" i="16"/>
  <c r="H118" i="16"/>
  <c r="I118" i="16"/>
  <c r="J118" i="16"/>
  <c r="K118" i="16"/>
  <c r="L118" i="16"/>
  <c r="M118" i="16"/>
  <c r="N118" i="16"/>
  <c r="M23" i="15" l="1"/>
  <c r="M20" i="15"/>
  <c r="M19" i="15"/>
  <c r="M18" i="15"/>
  <c r="M13" i="15"/>
  <c r="M12" i="15"/>
  <c r="M4" i="15" l="1"/>
  <c r="M5" i="15"/>
  <c r="M6" i="15"/>
  <c r="M7" i="15"/>
  <c r="M8" i="15"/>
  <c r="M9" i="15"/>
  <c r="M10" i="15"/>
  <c r="M11" i="15"/>
  <c r="M14" i="15"/>
  <c r="M15" i="15"/>
  <c r="M16" i="15"/>
  <c r="M17" i="15"/>
  <c r="M21" i="15"/>
  <c r="M22" i="15"/>
  <c r="M24" i="15"/>
  <c r="M25" i="15"/>
  <c r="M26" i="15"/>
  <c r="M3" i="15"/>
  <c r="M27" i="15" l="1"/>
  <c r="M28" i="15" l="1"/>
  <c r="M29" i="15"/>
  <c r="M30" i="15"/>
  <c r="M31" i="15"/>
  <c r="M32" i="15"/>
  <c r="M33" i="15"/>
  <c r="M34" i="15"/>
  <c r="M35" i="15"/>
  <c r="M36" i="15"/>
  <c r="M37" i="15"/>
  <c r="M38" i="15"/>
  <c r="D125" i="16" l="1"/>
  <c r="D119" i="16"/>
  <c r="E123" i="16" l="1"/>
  <c r="F123" i="16"/>
  <c r="G123" i="16"/>
  <c r="H123" i="16"/>
  <c r="I123" i="16"/>
  <c r="J123" i="16"/>
  <c r="K123" i="16"/>
  <c r="L123" i="16"/>
  <c r="M123" i="16"/>
  <c r="N123" i="16"/>
  <c r="D123" i="16"/>
  <c r="E122" i="16"/>
  <c r="F122" i="16"/>
  <c r="G122" i="16"/>
  <c r="H122" i="16"/>
  <c r="I122" i="16"/>
  <c r="J122" i="16"/>
  <c r="K122" i="16"/>
  <c r="L122" i="16"/>
  <c r="M122" i="16"/>
  <c r="N122" i="16"/>
  <c r="D122" i="16"/>
  <c r="E121" i="16"/>
  <c r="F121" i="16"/>
  <c r="G121" i="16"/>
  <c r="H121" i="16"/>
  <c r="I121" i="16"/>
  <c r="J121" i="16"/>
  <c r="K121" i="16"/>
  <c r="L121" i="16"/>
  <c r="M121" i="16"/>
  <c r="N121" i="16"/>
  <c r="D121" i="16"/>
  <c r="E120" i="16"/>
  <c r="F120" i="16"/>
  <c r="G120" i="16"/>
  <c r="H120" i="16"/>
  <c r="I120" i="16"/>
  <c r="J120" i="16"/>
  <c r="K120" i="16"/>
  <c r="L120" i="16"/>
  <c r="M120" i="16"/>
  <c r="N120" i="16"/>
  <c r="D120" i="16"/>
  <c r="E119" i="16"/>
  <c r="F119" i="16"/>
  <c r="G119" i="16"/>
  <c r="H119" i="16"/>
  <c r="I119" i="16"/>
  <c r="J119" i="16"/>
  <c r="K119" i="16"/>
  <c r="L119" i="16"/>
  <c r="M119" i="16"/>
  <c r="N119" i="16"/>
  <c r="M125" i="16" l="1"/>
  <c r="M126" i="16"/>
  <c r="M127" i="16"/>
  <c r="M130" i="16"/>
  <c r="M131" i="16"/>
  <c r="K131" i="16"/>
  <c r="L131" i="16"/>
  <c r="K130" i="16"/>
  <c r="L130" i="16"/>
  <c r="K127" i="16"/>
  <c r="L127" i="16"/>
  <c r="K126" i="16"/>
  <c r="L126" i="16"/>
  <c r="K125" i="16"/>
  <c r="L125" i="16"/>
  <c r="M129" i="16" l="1"/>
  <c r="K129" i="16"/>
  <c r="L129" i="16"/>
  <c r="L42" i="32"/>
  <c r="K42" i="32"/>
  <c r="O42" i="32"/>
  <c r="M42" i="32" l="1"/>
  <c r="N42" i="32"/>
  <c r="P42" i="32"/>
  <c r="H6" i="32"/>
  <c r="H42" i="32" s="1"/>
  <c r="H5" i="32"/>
  <c r="H41" i="32" s="1"/>
  <c r="E6" i="32"/>
  <c r="E42" i="32" s="1"/>
  <c r="E5" i="32"/>
  <c r="E41" i="32" s="1"/>
  <c r="G6" i="32"/>
  <c r="G42" i="32" s="1"/>
  <c r="J6" i="32"/>
  <c r="J42" i="32" s="1"/>
  <c r="J5" i="32"/>
  <c r="J41" i="32" s="1"/>
  <c r="G5" i="32"/>
  <c r="G41" i="32" s="1"/>
  <c r="D131" i="16"/>
  <c r="E131" i="16"/>
  <c r="F131" i="16"/>
  <c r="H131" i="16"/>
  <c r="G131" i="16"/>
  <c r="N131" i="16"/>
  <c r="I131" i="16"/>
  <c r="J131" i="16"/>
  <c r="E130" i="16"/>
  <c r="F130" i="16"/>
  <c r="H130" i="16"/>
  <c r="G130" i="16"/>
  <c r="N130" i="16"/>
  <c r="I130" i="16"/>
  <c r="J130" i="16"/>
  <c r="D130" i="16"/>
  <c r="D127" i="16"/>
  <c r="E127" i="16"/>
  <c r="F127" i="16"/>
  <c r="H127" i="16"/>
  <c r="G127" i="16"/>
  <c r="N127" i="16"/>
  <c r="I127" i="16"/>
  <c r="J127" i="16"/>
  <c r="E126" i="16"/>
  <c r="F126" i="16"/>
  <c r="H126" i="16"/>
  <c r="G126" i="16"/>
  <c r="N126" i="16"/>
  <c r="I126" i="16"/>
  <c r="J126" i="16"/>
  <c r="D126" i="16"/>
  <c r="E125" i="16"/>
  <c r="F125" i="16"/>
  <c r="H125" i="16"/>
  <c r="G125" i="16"/>
  <c r="N125" i="16"/>
  <c r="I125" i="16"/>
  <c r="J125" i="16"/>
  <c r="H129" i="16" l="1"/>
  <c r="N129" i="16"/>
  <c r="J129" i="16"/>
  <c r="E129" i="16"/>
  <c r="G129" i="16"/>
  <c r="F129" i="16"/>
  <c r="F5" i="32"/>
  <c r="F41" i="32" s="1"/>
  <c r="I6" i="32"/>
  <c r="I42" i="32" s="1"/>
  <c r="F6" i="32"/>
  <c r="F42" i="32" s="1"/>
  <c r="I5" i="32"/>
  <c r="I41" i="32" s="1"/>
  <c r="G7" i="32"/>
  <c r="J7" i="32"/>
  <c r="H7" i="32"/>
  <c r="E7" i="32"/>
  <c r="I129" i="16"/>
  <c r="D129" i="16"/>
  <c r="O127" i="16"/>
  <c r="O131" i="16"/>
  <c r="O126" i="16"/>
  <c r="O130" i="16"/>
  <c r="F7" i="32" l="1"/>
  <c r="I7" i="32"/>
  <c r="O129" i="16"/>
  <c r="O120" i="16"/>
  <c r="M5" i="32" s="1"/>
  <c r="O121" i="16"/>
  <c r="N5" i="32" s="1"/>
  <c r="O122" i="16"/>
  <c r="K5" i="32" s="1"/>
  <c r="O123" i="16"/>
  <c r="L5" i="32" s="1"/>
  <c r="L7" i="32" l="1"/>
  <c r="O5" i="32"/>
  <c r="L41" i="32"/>
  <c r="N41" i="32"/>
  <c r="N7" i="32"/>
  <c r="M41" i="32"/>
  <c r="M7" i="32"/>
  <c r="K7" i="32"/>
  <c r="K41" i="32"/>
  <c r="M2" i="15"/>
  <c r="O41" i="32" l="1"/>
  <c r="O7" i="32"/>
  <c r="P5" i="32"/>
  <c r="O125" i="16"/>
  <c r="O119" i="16"/>
  <c r="P41" i="32" l="1"/>
  <c r="P7" i="32"/>
</calcChain>
</file>

<file path=xl/sharedStrings.xml><?xml version="1.0" encoding="utf-8"?>
<sst xmlns="http://schemas.openxmlformats.org/spreadsheetml/2006/main" count="959" uniqueCount="193">
  <si>
    <t>Fecha</t>
  </si>
  <si>
    <t>Solución</t>
  </si>
  <si>
    <t>Analista Responsable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</si>
  <si>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</si>
  <si>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</si>
  <si>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</si>
  <si>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</si>
  <si>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</si>
  <si>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</si>
  <si>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</si>
  <si>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</si>
  <si>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</si>
  <si>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</si>
  <si>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</si>
  <si>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</si>
  <si>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</si>
  <si>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</si>
  <si>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</si>
  <si>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</si>
  <si>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</si>
  <si>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</si>
  <si>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</si>
  <si>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</si>
  <si>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</si>
  <si>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</si>
  <si>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</si>
  <si>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</si>
  <si>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</si>
  <si>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</si>
  <si>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</si>
  <si>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</si>
  <si>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</si>
  <si>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</si>
  <si>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</si>
  <si>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</si>
  <si>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</si>
  <si>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</si>
  <si>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</si>
  <si>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</si>
  <si>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</si>
  <si>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</si>
  <si>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</si>
  <si>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</si>
  <si>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</si>
  <si>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</si>
  <si>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</si>
  <si>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</si>
  <si>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</si>
  <si>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</si>
  <si>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</si>
  <si>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</si>
  <si>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</si>
  <si>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</si>
  <si>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</si>
  <si>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</si>
  <si>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</si>
  <si>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</si>
  <si>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</si>
  <si>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</si>
  <si>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</si>
  <si>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</si>
  <si>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</si>
  <si>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</si>
  <si>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</si>
  <si>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</si>
  <si>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</si>
  <si>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</si>
  <si>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</si>
  <si>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</si>
  <si>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</si>
  <si>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</si>
  <si>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</si>
  <si>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</si>
  <si>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</si>
  <si>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</si>
  <si>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</si>
  <si>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</si>
  <si>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</si>
  <si>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</si>
  <si>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DAT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</si>
  <si>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</si>
  <si>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</si>
  <si>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</si>
  <si>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</si>
  <si>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</si>
  <si>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</si>
  <si>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</si>
  <si>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</si>
  <si>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</si>
  <si>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</si>
  <si>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</si>
  <si>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Error DAT BICON</t>
  </si>
  <si>
    <t>Suma de Duracion (horas)</t>
  </si>
  <si>
    <t>FAC</t>
  </si>
  <si>
    <t>GP5</t>
  </si>
  <si>
    <t>SAP</t>
  </si>
  <si>
    <t>SAP FI</t>
  </si>
  <si>
    <t>Congelamiento proceso SAPFI</t>
  </si>
  <si>
    <t>Analista solicita continuar</t>
  </si>
  <si>
    <t>Error SAPFI</t>
  </si>
  <si>
    <t>Rosalvina Ramirez</t>
  </si>
  <si>
    <t>Informe de Facturación 25/08/2014 GT Campaña 2014/13</t>
  </si>
  <si>
    <t>Error Usuario</t>
  </si>
  <si>
    <t>Informe de Facturación 19/08/2014 PE Esika Campaña 2014/13</t>
  </si>
  <si>
    <t>Informe de Facturación 25/08/2014 PE Esika Campaña 2014/13</t>
  </si>
  <si>
    <t>GP3</t>
  </si>
  <si>
    <t>Error proceso Flexipago</t>
  </si>
  <si>
    <t>Carga Datamart</t>
  </si>
  <si>
    <t>Error carga Datamart</t>
  </si>
  <si>
    <t>Error generacion de Proceso multihilo - Usuario no configuro felxipago C13</t>
  </si>
  <si>
    <t>Analista reprocesa informacion</t>
  </si>
  <si>
    <t>Betzabell Muñante</t>
  </si>
  <si>
    <t>0..5</t>
  </si>
  <si>
    <t>PED</t>
  </si>
  <si>
    <t>Carga Demanda</t>
  </si>
  <si>
    <t xml:space="preserve">Error de conexión </t>
  </si>
  <si>
    <t>Error Comunicaciones</t>
  </si>
  <si>
    <t>Informe de Facturación FINAL  19/08/2014 CO Esika Campaña 2014/13</t>
  </si>
  <si>
    <t>STO Validaciones</t>
  </si>
  <si>
    <t>STO</t>
  </si>
  <si>
    <t>Error en ejecucion de proceso debido a error en campo</t>
  </si>
  <si>
    <t>Inconsistencia de datos</t>
  </si>
  <si>
    <t>Bancos</t>
  </si>
  <si>
    <t>BAN</t>
  </si>
  <si>
    <t>Error Recepcion de Pagos Scotia Bank</t>
  </si>
  <si>
    <t>Jefe de SAC solicita continuar</t>
  </si>
  <si>
    <t>Error Base de datos</t>
  </si>
  <si>
    <t>Sandro Quintana</t>
  </si>
  <si>
    <t>Informe de Facturación 26/08/2014 PE Esika Campaña 2014/13</t>
  </si>
  <si>
    <t>Datamart</t>
  </si>
  <si>
    <t>Error Datamart BICON</t>
  </si>
  <si>
    <t>Error Detenido por BICON</t>
  </si>
  <si>
    <t>Luis de la Cruz</t>
  </si>
  <si>
    <t>Informe de Facturación   01/09/2014 DO Campaña 2014/13</t>
  </si>
  <si>
    <t>Informe de Facturación   05/09/2014 DO Campaña 2014/13</t>
  </si>
  <si>
    <t>Informe de Facturación   01/09/2014 EC Campaña 2014/13</t>
  </si>
  <si>
    <t>Informe de Facturación   05/09/2014 EC Campaña 2014/13</t>
  </si>
  <si>
    <t>Congelamiento proceso DATAMART</t>
  </si>
  <si>
    <t>Informe de Facturación Final 28/08/2014 GT Campaña 2014/13</t>
  </si>
  <si>
    <t>error proceso SSICC Procesos de Actualización</t>
  </si>
  <si>
    <t>GEN</t>
  </si>
  <si>
    <t>Procesos de Actualización</t>
  </si>
  <si>
    <t>Freddy Ramirez</t>
  </si>
  <si>
    <t>Informe de Facturación 04/09/2014 GT Campaña 2014/13</t>
  </si>
  <si>
    <t>Error en envio de archivos Datamart</t>
  </si>
  <si>
    <t>Error BDI</t>
  </si>
  <si>
    <t>Gerardo Morales</t>
  </si>
  <si>
    <t>Informe de Facturacion  27/08/2014 SV Esika Campaña 2014/13</t>
  </si>
  <si>
    <t>Demora en proceso SAPFI</t>
  </si>
  <si>
    <t>Rosa Barreda</t>
  </si>
  <si>
    <t>Informe de Facturacion   28/08/2014 SV Esika Campaña 2014/13</t>
  </si>
  <si>
    <t>Informe de Facturacion 05/09/2014 SV Esika Campaña 2014/13 con Cierre de C-13</t>
  </si>
  <si>
    <t>Informe de Facturación Final 01/09/2014 CO Esika Campaña 2014/13</t>
  </si>
  <si>
    <t>Informe de Facturación 05/09/2014 CO Esika Campaña 2014/13</t>
  </si>
  <si>
    <t>Error Generacion IVR</t>
  </si>
  <si>
    <t>IVR</t>
  </si>
  <si>
    <t>Error IVR</t>
  </si>
  <si>
    <t>Error IVR SSICC</t>
  </si>
  <si>
    <t>Informe de Facturación 03/09/2014 CO Esika Campaña 2014/13</t>
  </si>
  <si>
    <t>Informe de Facturación 04/09/2014 CO Esika Campaña 2014/13</t>
  </si>
  <si>
    <t>Informe de Facturación 01/09/2014 PE Esika Campaña 2014/13</t>
  </si>
  <si>
    <t>Total Incidentes</t>
  </si>
  <si>
    <t>Total Horas Empleadas</t>
  </si>
  <si>
    <t xml:space="preserve"> Total SiCC/SSiCC</t>
  </si>
  <si>
    <t>Proceso Facturacion</t>
  </si>
  <si>
    <t>Proceso Perifericos</t>
  </si>
  <si>
    <t>Cuenta de Fecha</t>
  </si>
  <si>
    <t>Incidentes SiCC/SSiCC</t>
  </si>
  <si>
    <t xml:space="preserve"> Otros Motivos</t>
  </si>
  <si>
    <t xml:space="preserve"> Total Otros Motivos</t>
  </si>
  <si>
    <t>Responsable</t>
  </si>
  <si>
    <t>Usuario</t>
  </si>
  <si>
    <t>DAT BICON</t>
  </si>
  <si>
    <t>Comunicaciones</t>
  </si>
  <si>
    <t>Base de datos</t>
  </si>
  <si>
    <t>BDI</t>
  </si>
  <si>
    <t>SiCC/SSICC</t>
  </si>
  <si>
    <t>#</t>
  </si>
  <si>
    <t>GEN Procesos de Actualizacion</t>
  </si>
  <si>
    <t>Lentitud proceso de Actualizacion</t>
  </si>
  <si>
    <t>Error Aplicación</t>
  </si>
  <si>
    <t>FFVV</t>
  </si>
  <si>
    <t>Jose Cairampoma</t>
  </si>
  <si>
    <t>Informe de Facturacion 27/10/2014 VE LBel Campaña 2014/13</t>
  </si>
  <si>
    <t>APE</t>
  </si>
  <si>
    <t>No se puede acceder a servidor APE</t>
  </si>
  <si>
    <t>Plataforma revisa y se habilita servidor</t>
  </si>
  <si>
    <t>Error Plataforma</t>
  </si>
  <si>
    <t>Plataforma</t>
  </si>
  <si>
    <t>Milton Alvares</t>
  </si>
  <si>
    <t>Informe de Facturacion 28/10/2014 VE LBel Campaña 2014/13</t>
  </si>
  <si>
    <t>Christian Vazquez</t>
  </si>
  <si>
    <t>Informe de Facturacion 10/11/2014 VE LBel Campaña 2014/13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</si>
</sst>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NumberFormat="1" applyFont="1" applyFill="1" applyBorder="1" applyAlignment="1">
      <alignment vertical="top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0" fillId="0" borderId="18" xfId="0" applyFill="1" applyBorder="1"/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9" fillId="0" borderId="18" xfId="0" applyFont="1" applyFill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19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1" fillId="7" borderId="3" xfId="5" applyNumberFormat="1" applyFont="1" applyBorder="1"/>
    <xf numFmtId="14" fontId="21" fillId="7" borderId="8" xfId="5" applyNumberFormat="1" applyFont="1" applyBorder="1"/>
    <xf numFmtId="14" fontId="21" fillId="7" borderId="5" xfId="5" applyNumberFormat="1" applyFont="1" applyBorder="1"/>
    <xf numFmtId="14" fontId="21" fillId="7" borderId="9" xfId="5" applyNumberFormat="1" applyFont="1" applyBorder="1"/>
    <xf numFmtId="14" fontId="21" fillId="7" borderId="6" xfId="5" applyNumberFormat="1" applyFont="1" applyBorder="1"/>
    <xf numFmtId="14" fontId="21" fillId="7" borderId="10" xfId="5" applyNumberFormat="1" applyFont="1" applyBorder="1"/>
    <xf numFmtId="14" fontId="21" fillId="7" borderId="11" xfId="5" applyNumberFormat="1" applyFont="1" applyBorder="1"/>
    <xf numFmtId="14" fontId="21" fillId="7" borderId="14" xfId="5" applyNumberFormat="1" applyFont="1" applyBorder="1"/>
    <xf numFmtId="0" fontId="22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1" fillId="0" borderId="0" xfId="5" applyNumberFormat="1" applyFont="1" applyFill="1" applyBorder="1" applyAlignment="1">
      <alignment horizontal="center"/>
    </xf>
    <xf numFmtId="14" fontId="21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4" fillId="6" borderId="3" xfId="4" applyFont="1" applyBorder="1" applyAlignment="1">
      <alignment horizontal="center" vertical="center" wrapText="1"/>
    </xf>
    <xf numFmtId="0" fontId="24" fillId="6" borderId="2" xfId="4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4" fontId="22" fillId="7" borderId="13" xfId="5" applyNumberFormat="1" applyFont="1" applyBorder="1" applyAlignment="1">
      <alignment horizontal="center" vertical="center"/>
    </xf>
    <xf numFmtId="14" fontId="22" fillId="7" borderId="3" xfId="5" applyNumberFormat="1" applyFont="1" applyBorder="1" applyAlignment="1">
      <alignment horizontal="center" vertical="center"/>
    </xf>
    <xf numFmtId="14" fontId="22" fillId="7" borderId="8" xfId="5" applyNumberFormat="1" applyFont="1" applyBorder="1" applyAlignment="1">
      <alignment horizontal="center" vertical="center"/>
    </xf>
    <xf numFmtId="14" fontId="22" fillId="7" borderId="4" xfId="5" applyNumberFormat="1" applyFont="1" applyBorder="1" applyAlignment="1">
      <alignment horizontal="center" vertical="center"/>
    </xf>
    <xf numFmtId="14" fontId="22" fillId="7" borderId="33" xfId="5" applyNumberFormat="1" applyFont="1" applyBorder="1" applyAlignment="1">
      <alignment horizontal="center" vertical="center"/>
    </xf>
    <xf numFmtId="14" fontId="22" fillId="7" borderId="6" xfId="5" applyNumberFormat="1" applyFont="1" applyBorder="1" applyAlignment="1">
      <alignment horizontal="center" vertical="center"/>
    </xf>
    <xf numFmtId="14" fontId="22" fillId="7" borderId="10" xfId="5" applyNumberFormat="1" applyFont="1" applyBorder="1" applyAlignment="1">
      <alignment horizontal="center" vertical="center"/>
    </xf>
    <xf numFmtId="14" fontId="22" fillId="7" borderId="7" xfId="5" applyNumberFormat="1" applyFont="1" applyBorder="1" applyAlignment="1">
      <alignment horizontal="center" vertical="center"/>
    </xf>
    <xf numFmtId="14" fontId="22" fillId="7" borderId="34" xfId="5" applyNumberFormat="1" applyFont="1" applyBorder="1" applyAlignment="1">
      <alignment horizontal="center" vertical="center"/>
    </xf>
    <xf numFmtId="14" fontId="22" fillId="7" borderId="11" xfId="5" applyNumberFormat="1" applyFont="1" applyBorder="1" applyAlignment="1">
      <alignment horizontal="center" vertical="center"/>
    </xf>
    <xf numFmtId="14" fontId="22" fillId="7" borderId="12" xfId="5" applyNumberFormat="1" applyFont="1" applyBorder="1" applyAlignment="1">
      <alignment horizontal="center" vertical="center"/>
    </xf>
    <xf numFmtId="14" fontId="22" fillId="7" borderId="31" xfId="5" applyNumberFormat="1" applyFont="1" applyBorder="1" applyAlignment="1">
      <alignment horizontal="center" vertical="center"/>
    </xf>
    <xf numFmtId="14" fontId="22" fillId="7" borderId="16" xfId="5" applyNumberFormat="1" applyFont="1" applyBorder="1" applyAlignment="1">
      <alignment horizontal="center" vertical="center"/>
    </xf>
    <xf numFmtId="14" fontId="22" fillId="7" borderId="14" xfId="5" applyNumberFormat="1" applyFont="1" applyBorder="1" applyAlignment="1">
      <alignment horizontal="center" vertical="center"/>
    </xf>
    <xf numFmtId="14" fontId="22" fillId="7" borderId="15" xfId="5" applyNumberFormat="1" applyFont="1" applyBorder="1" applyAlignment="1">
      <alignment horizontal="center" vertical="center"/>
    </xf>
    <xf numFmtId="14" fontId="22" fillId="7" borderId="27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9" borderId="17" xfId="6" applyFont="1" applyFill="1" applyBorder="1" applyAlignment="1">
      <alignment horizontal="center"/>
    </xf>
    <xf numFmtId="0" fontId="25" fillId="9" borderId="28" xfId="6" applyFont="1" applyFill="1" applyBorder="1" applyAlignment="1">
      <alignment horizontal="center"/>
    </xf>
    <xf numFmtId="0" fontId="26" fillId="3" borderId="36" xfId="1" applyFont="1" applyBorder="1" applyAlignment="1">
      <alignment horizontal="center"/>
    </xf>
    <xf numFmtId="0" fontId="26" fillId="3" borderId="37" xfId="1" applyFont="1" applyBorder="1" applyAlignment="1">
      <alignment horizontal="center"/>
    </xf>
    <xf numFmtId="0" fontId="27" fillId="4" borderId="0" xfId="2" applyFont="1" applyBorder="1" applyAlignment="1">
      <alignment horizontal="center"/>
    </xf>
    <xf numFmtId="0" fontId="27" fillId="4" borderId="21" xfId="2" applyFont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15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5" fillId="5" borderId="17" xfId="6" applyFont="1" applyFill="1" applyBorder="1" applyAlignment="1">
      <alignment horizontal="center"/>
    </xf>
    <xf numFmtId="0" fontId="25" fillId="5" borderId="28" xfId="6" applyFont="1" applyFill="1" applyBorder="1" applyAlignment="1">
      <alignment horizontal="center"/>
    </xf>
    <xf numFmtId="0" fontId="25" fillId="5" borderId="30" xfId="6" applyFont="1" applyFill="1" applyBorder="1" applyAlignment="1">
      <alignment horizontal="center"/>
    </xf>
    <xf numFmtId="0" fontId="25" fillId="5" borderId="38" xfId="6" applyFont="1" applyFill="1" applyBorder="1" applyAlignment="1">
      <alignment horizont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C13.xlsx]G1!Tabla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'G1'!$A$3:$A$16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'G1'!$B$3:$B$16</c:f>
              <c:numCache>
                <c:formatCode>General</c:formatCode>
                <c:ptCount val="13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'G1'!$A$3:$A$16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'G1'!$C$3:$C$16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5075872"/>
        <c:axId val="435075088"/>
      </c:barChart>
      <c:catAx>
        <c:axId val="43507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075088"/>
        <c:crosses val="autoZero"/>
        <c:auto val="1"/>
        <c:lblAlgn val="ctr"/>
        <c:lblOffset val="100"/>
        <c:noMultiLvlLbl val="0"/>
      </c:catAx>
      <c:valAx>
        <c:axId val="435075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5075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C13.xlsx]A3!Tabla dinámica9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'A3'!$B$5:$B$17</c:f>
              <c:numCache>
                <c:formatCode>General</c:formatCode>
                <c:ptCount val="10"/>
                <c:pt idx="1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'A3'!$C$5:$C$17</c:f>
              <c:numCache>
                <c:formatCode>General</c:formatCode>
                <c:ptCount val="10"/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'A3'!$D$5:$D$17</c:f>
              <c:numCache>
                <c:formatCode>General</c:formatCode>
                <c:ptCount val="10"/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'A3'!$E$5:$E$17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'A3'!$F$5:$F$17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5">
                  <c:v>1</c:v>
                </c:pt>
                <c:pt idx="8">
                  <c:v>2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'A3'!$G$5:$G$17</c:f>
              <c:numCache>
                <c:formatCode>General</c:formatCode>
                <c:ptCount val="10"/>
                <c:pt idx="4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VENEZUELA</c:v>
                </c:pt>
              </c:strCache>
            </c:strRef>
          </c:tx>
          <c:invertIfNegative val="0"/>
          <c:cat>
            <c:multiLvlStrRef>
              <c:f>'A3'!$A$5:$A$17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'A3'!$H$5:$H$17</c:f>
              <c:numCache>
                <c:formatCode>General</c:formatCode>
                <c:ptCount val="10"/>
                <c:pt idx="3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5081360"/>
        <c:axId val="435091160"/>
      </c:barChart>
      <c:valAx>
        <c:axId val="435091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35081360"/>
        <c:crosses val="autoZero"/>
        <c:crossBetween val="between"/>
      </c:valAx>
      <c:catAx>
        <c:axId val="4350813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435091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C13.xlsx]B1!Tabla dinámica1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400" b="1" i="0" baseline="0">
                <a:solidFill>
                  <a:srgbClr val="FF0000"/>
                </a:solidFill>
                <a:effectLst/>
              </a:rPr>
              <a:t>Horas empleadas por País</a:t>
            </a:r>
            <a:endParaRPr lang="es-PE" sz="1400">
              <a:solidFill>
                <a:srgbClr val="FF0000"/>
              </a:solidFill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'B1'!$A$3:$A$9</c:f>
              <c:strCache>
                <c:ptCount val="6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</c:strCache>
            </c:strRef>
          </c:cat>
          <c:val>
            <c:numRef>
              <c:f>'B1'!$B$3:$B$9</c:f>
              <c:numCache>
                <c:formatCode>General</c:formatCode>
                <c:ptCount val="6"/>
                <c:pt idx="0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'B1'!$A$3:$A$9</c:f>
              <c:strCache>
                <c:ptCount val="6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</c:strCache>
            </c:strRef>
          </c:cat>
          <c:val>
            <c:numRef>
              <c:f>'B1'!$C$3:$C$9</c:f>
              <c:numCache>
                <c:formatCode>General</c:formatCode>
                <c:ptCount val="6"/>
                <c:pt idx="0">
                  <c:v>6.5</c:v>
                </c:pt>
                <c:pt idx="1">
                  <c:v>5</c:v>
                </c:pt>
                <c:pt idx="2">
                  <c:v>5</c:v>
                </c:pt>
                <c:pt idx="3">
                  <c:v>3.5</c:v>
                </c:pt>
                <c:pt idx="4">
                  <c:v>4</c:v>
                </c:pt>
                <c:pt idx="5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35079008"/>
        <c:axId val="435084104"/>
      </c:barChart>
      <c:catAx>
        <c:axId val="43507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084104"/>
        <c:crosses val="autoZero"/>
        <c:auto val="1"/>
        <c:lblAlgn val="ctr"/>
        <c:lblOffset val="100"/>
        <c:noMultiLvlLbl val="0"/>
      </c:catAx>
      <c:valAx>
        <c:axId val="435084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5079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C13.xlsx]B2!Tabla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FF0000"/>
                </a:solidFill>
              </a:rPr>
              <a:t>% de 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'B2'!$A$2:$A$11</c:f>
              <c:strCache>
                <c:ptCount val="9"/>
                <c:pt idx="0">
                  <c:v>Error Base de datos</c:v>
                </c:pt>
                <c:pt idx="1">
                  <c:v>Error BDI</c:v>
                </c:pt>
                <c:pt idx="2">
                  <c:v>Error Comunicaciones</c:v>
                </c:pt>
                <c:pt idx="3">
                  <c:v>Error DAT BICON</c:v>
                </c:pt>
                <c:pt idx="4">
                  <c:v>Error Usuario</c:v>
                </c:pt>
                <c:pt idx="5">
                  <c:v>Error Aplicación</c:v>
                </c:pt>
                <c:pt idx="6">
                  <c:v>Error SAPFI</c:v>
                </c:pt>
                <c:pt idx="7">
                  <c:v>Inconsistencia de datos</c:v>
                </c:pt>
                <c:pt idx="8">
                  <c:v>Error IVR SSICC</c:v>
                </c:pt>
              </c:strCache>
            </c:strRef>
          </c:cat>
          <c:val>
            <c:numRef>
              <c:f>'B2'!$B$2:$B$11</c:f>
              <c:numCache>
                <c:formatCode>General</c:formatCode>
                <c:ptCount val="9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26.5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C13.xlsx]B3!Tabla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'B3'!$B$3:$B$15</c:f>
              <c:numCache>
                <c:formatCode>General</c:formatCode>
                <c:ptCount val="10"/>
                <c:pt idx="1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'B3'!$C$3:$C$15</c:f>
              <c:numCache>
                <c:formatCode>General</c:formatCode>
                <c:ptCount val="10"/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'B3'!$D$3:$D$15</c:f>
              <c:numCache>
                <c:formatCode>General</c:formatCode>
                <c:ptCount val="10"/>
                <c:pt idx="8">
                  <c:v>5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'B3'!$E$3:$E$15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  <c:pt idx="8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'B3'!$F$3:$F$15</c:f>
              <c:numCache>
                <c:formatCode>General</c:formatCode>
                <c:ptCount val="10"/>
                <c:pt idx="0">
                  <c:v>3</c:v>
                </c:pt>
                <c:pt idx="2">
                  <c:v>2</c:v>
                </c:pt>
                <c:pt idx="5">
                  <c:v>0</c:v>
                </c:pt>
                <c:pt idx="8">
                  <c:v>4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'B3'!$A$3:$A$15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'B3'!$G$3:$G$15</c:f>
              <c:numCache>
                <c:formatCode>General</c:formatCode>
                <c:ptCount val="10"/>
                <c:pt idx="4">
                  <c:v>1</c:v>
                </c:pt>
                <c:pt idx="7">
                  <c:v>0.5</c:v>
                </c:pt>
                <c:pt idx="8">
                  <c:v>3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VENEZUELA</c:v>
                </c:pt>
              </c:strCache>
            </c:strRef>
          </c:tx>
          <c:invertIfNegative val="0"/>
          <c:cat>
            <c:multiLvlStrRef>
              <c:f>'B3'!$A$3:$A$15</c:f>
              <c:multiLvlStrCache>
                <c:ptCount val="10"/>
                <c:lvl>
                  <c:pt idx="0">
                    <c:v>Error Base de datos</c:v>
                  </c:pt>
                  <c:pt idx="1">
                    <c:v>Error Comunicaciones</c:v>
                  </c:pt>
                  <c:pt idx="2">
                    <c:v>Error Usuario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Inconsistencia de datos</c:v>
                  </c:pt>
                  <c:pt idx="6">
                    <c:v>Error Plataforma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Error IVR SSICC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'B3'!$H$3:$H$15</c:f>
              <c:numCache>
                <c:formatCode>General</c:formatCode>
                <c:ptCount val="10"/>
                <c:pt idx="3">
                  <c:v>2</c:v>
                </c:pt>
                <c:pt idx="6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5090768"/>
        <c:axId val="435081752"/>
      </c:barChart>
      <c:catAx>
        <c:axId val="4350907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435081752"/>
        <c:crosses val="autoZero"/>
        <c:auto val="1"/>
        <c:lblAlgn val="ctr"/>
        <c:lblOffset val="100"/>
        <c:noMultiLvlLbl val="0"/>
      </c:catAx>
      <c:valAx>
        <c:axId val="435081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3509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C13.xlsx]V1!Tabla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Número</a:t>
            </a:r>
            <a:r>
              <a:rPr lang="en-US" baseline="0">
                <a:solidFill>
                  <a:srgbClr val="FF0000"/>
                </a:solidFill>
              </a:rPr>
              <a:t> de incidentes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'V1'!$A$4:$A$9</c:f>
              <c:multiLvlStrCache>
                <c:ptCount val="3"/>
                <c:lvl>
                  <c:pt idx="0">
                    <c:v>Error Aplicación</c:v>
                  </c:pt>
                  <c:pt idx="1">
                    <c:v>Error Plataforma</c:v>
                  </c:pt>
                  <c:pt idx="2">
                    <c:v>Error DAT 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'V1'!$B$4:$B$9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085280"/>
        <c:axId val="435086456"/>
      </c:barChart>
      <c:catAx>
        <c:axId val="43508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35086456"/>
        <c:crosses val="autoZero"/>
        <c:auto val="1"/>
        <c:lblAlgn val="ctr"/>
        <c:lblOffset val="100"/>
        <c:noMultiLvlLbl val="0"/>
      </c:catAx>
      <c:valAx>
        <c:axId val="4350864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43508528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[2014 - Registro de Incidencias (Facturacion SiCC-SSiCC)  C13.xlsx]V2!Tabla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'V2'!$A$4:$A$9</c:f>
              <c:multiLvlStrCache>
                <c:ptCount val="3"/>
                <c:lvl>
                  <c:pt idx="0">
                    <c:v>Error Aplicación</c:v>
                  </c:pt>
                  <c:pt idx="1">
                    <c:v>Error Plataforma</c:v>
                  </c:pt>
                  <c:pt idx="2">
                    <c:v>Error DAT 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'V2'!$B$4:$B$9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082144"/>
        <c:axId val="435084888"/>
      </c:barChart>
      <c:catAx>
        <c:axId val="435082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35084888"/>
        <c:crosses val="autoZero"/>
        <c:auto val="1"/>
        <c:lblAlgn val="ctr"/>
        <c:lblOffset val="100"/>
        <c:noMultiLvlLbl val="0"/>
      </c:catAx>
      <c:valAx>
        <c:axId val="435084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350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[2014 - Registro de Incidencias (Facturacion SiCC-SSiCC)  C13.xlsx]G2!Tabla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Total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'G2'!$A$4:$A$17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'G2'!$B$4:$B$17</c:f>
              <c:numCache>
                <c:formatCode>General</c:formatCode>
                <c:ptCount val="13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25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Total 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'G2'!$A$4:$A$17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'G2'!$C$4:$C$17</c:f>
              <c:numCache>
                <c:formatCode>General</c:formatCode>
                <c:ptCount val="13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5073912"/>
        <c:axId val="435078224"/>
      </c:barChart>
      <c:catAx>
        <c:axId val="435073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078224"/>
        <c:crosses val="autoZero"/>
        <c:auto val="1"/>
        <c:lblAlgn val="ctr"/>
        <c:lblOffset val="100"/>
        <c:noMultiLvlLbl val="0"/>
      </c:catAx>
      <c:valAx>
        <c:axId val="435078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5073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[2014 - Registro de Incidencias (Facturacion SiCC-SSiCC)  C13.xlsx]G3!Tabla dinámica9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Total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'G3'!$A$4:$A$17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'G3'!$B$4:$B$17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Total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'G3'!$A$4:$A$17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'G3'!$C$4:$C$17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77048"/>
        <c:axId val="435076656"/>
      </c:lineChart>
      <c:catAx>
        <c:axId val="435077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076656"/>
        <c:crosses val="autoZero"/>
        <c:auto val="1"/>
        <c:lblAlgn val="ctr"/>
        <c:lblOffset val="100"/>
        <c:noMultiLvlLbl val="0"/>
      </c:catAx>
      <c:valAx>
        <c:axId val="435076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5077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C13.xlsx]F1!Tabla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'F1'!$A$4:$A$17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'F1'!$B$4:$B$17</c:f>
              <c:numCache>
                <c:formatCode>General</c:formatCode>
                <c:ptCount val="13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'F1'!$A$4:$A$17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'F1'!$C$4:$C$17</c:f>
              <c:numCache>
                <c:formatCode>General</c:formatCode>
                <c:ptCount val="13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5072736"/>
        <c:axId val="435068816"/>
      </c:barChart>
      <c:catAx>
        <c:axId val="4350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068816"/>
        <c:crosses val="autoZero"/>
        <c:auto val="1"/>
        <c:lblAlgn val="ctr"/>
        <c:lblOffset val="100"/>
        <c:noMultiLvlLbl val="0"/>
      </c:catAx>
      <c:valAx>
        <c:axId val="435068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5072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[2014 - Registro de Incidencias (Facturacion SiCC-SSiCC)  C13.xlsx]F2!Tabla dinámica12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'F2'!$A$4:$A$17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'F2'!$B$4:$B$17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'F2'!$A$4:$A$17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'F2'!$C$4:$C$17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73520"/>
        <c:axId val="435068424"/>
      </c:lineChart>
      <c:catAx>
        <c:axId val="4350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068424"/>
        <c:crosses val="autoZero"/>
        <c:auto val="1"/>
        <c:lblAlgn val="ctr"/>
        <c:lblOffset val="100"/>
        <c:noMultiLvlLbl val="0"/>
      </c:catAx>
      <c:valAx>
        <c:axId val="43506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73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C13.xlsx]F3!Tabla dinámica10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'F3'!$A$4:$A$17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'F3'!$B$4:$B$17</c:f>
              <c:numCache>
                <c:formatCode>General</c:formatCode>
                <c:ptCount val="13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'F3'!$A$4:$A$17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'F3'!$C$4:$C$17</c:f>
              <c:numCache>
                <c:formatCode>General</c:formatCode>
                <c:ptCount val="13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'F3'!$A$4:$A$17</c:f>
              <c:strCache>
                <c:ptCount val="1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</c:strCache>
            </c:strRef>
          </c:cat>
          <c:val>
            <c:numRef>
              <c:f>'F3'!$D$4:$D$17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5070776"/>
        <c:axId val="435071168"/>
      </c:barChart>
      <c:catAx>
        <c:axId val="435070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071168"/>
        <c:crosses val="autoZero"/>
        <c:auto val="1"/>
        <c:lblAlgn val="ctr"/>
        <c:lblOffset val="100"/>
        <c:noMultiLvlLbl val="0"/>
      </c:catAx>
      <c:valAx>
        <c:axId val="435071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5070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C13.xlsx]A1!Tabla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País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cat>
            <c:strRef>
              <c:f>'A1'!$A$3:$A$9</c:f>
              <c:strCache>
                <c:ptCount val="6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</c:strCache>
            </c:strRef>
          </c:cat>
          <c:val>
            <c:numRef>
              <c:f>'A1'!$B$3:$B$9</c:f>
              <c:numCache>
                <c:formatCode>General</c:formatCode>
                <c:ptCount val="6"/>
                <c:pt idx="0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'A1'!$A$3:$A$9</c:f>
              <c:strCache>
                <c:ptCount val="6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</c:strCache>
            </c:strRef>
          </c:cat>
          <c:val>
            <c:numRef>
              <c:f>'A1'!$C$3:$C$9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35072344"/>
        <c:axId val="435080968"/>
      </c:barChart>
      <c:catAx>
        <c:axId val="435072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080968"/>
        <c:crosses val="autoZero"/>
        <c:auto val="1"/>
        <c:lblAlgn val="ctr"/>
        <c:lblOffset val="100"/>
        <c:noMultiLvlLbl val="0"/>
      </c:catAx>
      <c:valAx>
        <c:axId val="435080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5072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CNT!$D$125:$N$125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5089984"/>
        <c:axId val="435086064"/>
      </c:barChart>
      <c:valAx>
        <c:axId val="43508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89984"/>
        <c:crosses val="autoZero"/>
        <c:crossBetween val="between"/>
      </c:valAx>
      <c:catAx>
        <c:axId val="43508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08606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C13.xlsx]A2!Tabla dinámica3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s-PE" sz="1400">
                <a:solidFill>
                  <a:srgbClr val="FF0000"/>
                </a:solidFill>
              </a:rPr>
              <a:t>%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'A2'!$A$4:$A$13</c:f>
              <c:strCache>
                <c:ptCount val="9"/>
                <c:pt idx="0">
                  <c:v>Error Usuario</c:v>
                </c:pt>
                <c:pt idx="1">
                  <c:v>Error BDI</c:v>
                </c:pt>
                <c:pt idx="2">
                  <c:v>Error Comunicaciones</c:v>
                </c:pt>
                <c:pt idx="3">
                  <c:v>Error Base de datos</c:v>
                </c:pt>
                <c:pt idx="4">
                  <c:v>Error DAT BICON</c:v>
                </c:pt>
                <c:pt idx="5">
                  <c:v>Error Aplicación</c:v>
                </c:pt>
                <c:pt idx="6">
                  <c:v>Error SAPFI</c:v>
                </c:pt>
                <c:pt idx="7">
                  <c:v>Inconsistencia de datos</c:v>
                </c:pt>
                <c:pt idx="8">
                  <c:v>Error IVR SSICC</c:v>
                </c:pt>
              </c:strCache>
            </c:strRef>
          </c:cat>
          <c:val>
            <c:numRef>
              <c:f>'A2'!$B$4:$B$13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104775</xdr:rowOff>
    </xdr:from>
    <xdr:to>
      <xdr:col>8</xdr:col>
      <xdr:colOff>180974</xdr:colOff>
      <xdr:row>28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457200</xdr:colOff>
      <xdr:row>21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85724</xdr:rowOff>
    </xdr:from>
    <xdr:to>
      <xdr:col>10</xdr:col>
      <xdr:colOff>495299</xdr:colOff>
      <xdr:row>26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9</xdr:col>
      <xdr:colOff>733425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57149</xdr:rowOff>
    </xdr:from>
    <xdr:to>
      <xdr:col>4</xdr:col>
      <xdr:colOff>285750</xdr:colOff>
      <xdr:row>27</xdr:row>
      <xdr:rowOff>47624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80596</xdr:colOff>
      <xdr:row>18</xdr:row>
      <xdr:rowOff>11724</xdr:rowOff>
    </xdr:from>
    <xdr:to>
      <xdr:col>6</xdr:col>
      <xdr:colOff>740019</xdr:colOff>
      <xdr:row>31</xdr:row>
      <xdr:rowOff>7326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123825</xdr:rowOff>
    </xdr:from>
    <xdr:to>
      <xdr:col>8</xdr:col>
      <xdr:colOff>304800</xdr:colOff>
      <xdr:row>33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85725</xdr:rowOff>
    </xdr:from>
    <xdr:to>
      <xdr:col>4</xdr:col>
      <xdr:colOff>504825</xdr:colOff>
      <xdr:row>27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15</xdr:col>
      <xdr:colOff>142875</xdr:colOff>
      <xdr:row>37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6</xdr:row>
      <xdr:rowOff>57151</xdr:rowOff>
    </xdr:from>
    <xdr:to>
      <xdr:col>10</xdr:col>
      <xdr:colOff>266700</xdr:colOff>
      <xdr:row>25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114301</xdr:rowOff>
    </xdr:from>
    <xdr:to>
      <xdr:col>12</xdr:col>
      <xdr:colOff>400051</xdr:colOff>
      <xdr:row>32</xdr:row>
      <xdr:rowOff>85726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33682523148" createdVersion="4" refreshedVersion="4" minRefreshableVersion="3" recordCount="37">
  <cacheSource type="worksheet">
    <worksheetSource name="Tabla1"/>
  </cacheSource>
  <cacheFields count="18">
    <cacheField name="#" numFmtId="0">
      <sharedItems containsString="0" containsBlank="1" containsNumber="1" containsInteger="1" minValue="1" maxValue="25"/>
    </cacheField>
    <cacheField name="País" numFmtId="0">
      <sharedItems containsBlank="1" count="8">
        <s v="GUATEMALA"/>
        <s v="PERU"/>
        <s v="COLOMBIA"/>
        <s v="DOMINICANA"/>
        <s v="ECUADOR"/>
        <s v="SALVADOR"/>
        <s v="VENEZUELA"/>
        <m/>
      </sharedItems>
    </cacheField>
    <cacheField name="Categoria" numFmtId="0">
      <sharedItems containsBlank="1" count="3">
        <s v="Facturacion"/>
        <s v="Perifericos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4-08-19T00:00:00" maxDate="2014-11-11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11">
        <s v="Error SAPFI"/>
        <s v="Error Usuario"/>
        <s v="Inconsistencia de datos"/>
        <s v="Error DAT BICON"/>
        <s v="Error Comunicaciones"/>
        <s v="Error Base de datos"/>
        <s v="Error BDI"/>
        <s v="Error IVR SSICC"/>
        <s v="Error Aplicación"/>
        <s v="Error Plataforma"/>
        <m/>
      </sharedItems>
    </cacheField>
    <cacheField name="Responsable" numFmtId="0">
      <sharedItems containsBlank="1"/>
    </cacheField>
    <cacheField name="Duracion (horas)" numFmtId="0">
      <sharedItems containsBlank="1" containsMixedTypes="1" containsNumber="1" minValue="0.5" maxValue="3.5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MixedTypes="1" containsNumber="1" minValue="0" maxValue="1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3" maxValue="201413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3368298611" createdVersion="4" refreshedVersion="4" minRefreshableVersion="3" recordCount="31">
  <cacheSource type="worksheet">
    <worksheetSource ref="C11:P42" sheet="STD"/>
  </cacheSource>
  <cacheFields count="14">
    <cacheField name="Camp" numFmtId="0">
      <sharedItems count="18"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5"/>
    </cacheField>
    <cacheField name="Total2" numFmtId="0">
      <sharedItems containsSemiMixedTypes="0" containsString="0" containsNumber="1" minValue="0" maxValue="35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34"/>
    </cacheField>
    <cacheField name="KO" numFmtId="0">
      <sharedItems containsString="0" containsBlank="1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3368298611" createdVersion="4" refreshedVersion="4" minRefreshableVersion="3" recordCount="31">
  <cacheSource type="worksheet">
    <worksheetSource ref="B11:G42" sheet="STD"/>
  </cacheSource>
  <cacheFields count="6">
    <cacheField name="Campaña" numFmtId="0">
      <sharedItems containsSemiMixedTypes="0" containsString="0" containsNumber="1" containsInteger="1" minValue="201314" maxValue="201413"/>
    </cacheField>
    <cacheField name="Camp" numFmtId="0">
      <sharedItems count="18"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33683101849" createdVersion="4" refreshedVersion="4" minRefreshableVersion="3" recordCount="31">
  <cacheSource type="worksheet">
    <worksheetSource ref="B11:P42" sheet="STD"/>
  </cacheSource>
  <cacheFields count="15">
    <cacheField name="Campaña" numFmtId="0">
      <sharedItems containsSemiMixedTypes="0" containsString="0" containsNumber="1" containsInteger="1" minValue="201314" maxValue="201413"/>
    </cacheField>
    <cacheField name="Camp" numFmtId="0">
      <sharedItems count="18"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5"/>
    </cacheField>
    <cacheField name="Total2" numFmtId="0">
      <sharedItems containsSemiMixedTypes="0" containsString="0" containsNumber="1" minValue="0" maxValue="35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34"/>
    </cacheField>
    <cacheField name="KO" numFmtId="0">
      <sharedItems containsString="0" containsBlank="1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33683217595" createdVersion="4" refreshedVersion="4" minRefreshableVersion="3" recordCount="31">
  <cacheSource type="worksheet">
    <worksheetSource ref="C11:G42" sheet="STD"/>
  </cacheSource>
  <cacheFields count="5">
    <cacheField name="Camp" numFmtId="0">
      <sharedItems count="18"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33683333333" createdVersion="4" refreshedVersion="4" minRefreshableVersion="3" recordCount="115">
  <cacheSource type="worksheet">
    <worksheetSource ref="A1:R1048576" sheet="INC"/>
  </cacheSource>
  <cacheFields count="18">
    <cacheField name="#" numFmtId="0">
      <sharedItems containsString="0" containsBlank="1" containsNumber="1" containsInteger="1" minValue="1" maxValue="25"/>
    </cacheField>
    <cacheField name="País" numFmtId="0">
      <sharedItems containsBlank="1" count="8">
        <s v="GUATEMALA"/>
        <s v="PERU"/>
        <s v="COLOMBIA"/>
        <s v="DOMINICANA"/>
        <s v="ECUADOR"/>
        <s v="SALVADOR"/>
        <s v="VENEZUELA"/>
        <m/>
      </sharedItems>
    </cacheField>
    <cacheField name="Categoria" numFmtId="0">
      <sharedItems containsBlank="1" count="4">
        <s v="Facturacion"/>
        <s v="Perifericos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8-19T00:00:00" maxDate="2014-11-11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43">
        <s v="Error SAPFI"/>
        <s v="Error Usuario"/>
        <s v="Inconsistencia de datos"/>
        <s v="Error DAT BICON"/>
        <s v="Error Comunicaciones"/>
        <s v="Error Base de datos"/>
        <s v="Error BDI"/>
        <s v="Error IVR SSICC"/>
        <s v="Error Aplicación"/>
        <s v="Error Plataforma"/>
        <m/>
        <s v="Error Web" u="1"/>
        <s v="Error DAT-BICON" u="1"/>
        <s v="Inconsistencia de data" u="1"/>
        <s v="Demora Base de Datos" u="1"/>
        <s v="Inconsistencia en data" u="1"/>
        <s v="Inconsitencia data" u="1"/>
        <s v="Error SSiCC-DAT" u="1"/>
        <s v="Error Conexión Base de Datos" u="1"/>
        <s v="Error APE-SAT" u="1"/>
        <s v="Error SAP" u="1"/>
        <s v="Error Espacio" u="1"/>
        <s v="Error reinicio Servidor" u="1"/>
        <s v="Error DAT SICC" u="1"/>
        <s v="Error Redes" u="1"/>
        <s v="Error Congelamiento" u="1"/>
        <s v="Error DAT-Datareports" u="1"/>
        <s v="Error Operación" u="1"/>
        <s v="Error Comunicación" u="1"/>
        <s v="Inconsistencia Data" u="1"/>
        <s v="Error Servidor" u="1"/>
        <s v="Error Operaciones" u="1"/>
        <s v="Error Configuración" u="1"/>
        <s v="Error IPM" u="1"/>
        <s v="Error AIP-SAP" u="1"/>
        <s v="Error Configuracion" u="1"/>
        <s v="Error APE" u="1"/>
        <s v="Error FTP" u="1"/>
        <s v="Demora DAT BICON" u="1"/>
        <s v="Error APEZURE" u="1"/>
        <s v="Error infraestructura" u="1"/>
        <s v="Congelamiento SiCC" u="1"/>
        <s v="Error programa" u="1"/>
      </sharedItems>
    </cacheField>
    <cacheField name="Responsable" numFmtId="0">
      <sharedItems containsBlank="1"/>
    </cacheField>
    <cacheField name="Duracion (horas)" numFmtId="0">
      <sharedItems containsBlank="1" containsMixedTypes="1" containsNumber="1" minValue="0.5" maxValue="3.5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Blank="1" containsMixedTypes="1" containsNumber="1" minValue="0" maxValue="1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3" maxValue="201413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n v="1"/>
    <x v="0"/>
    <x v="0"/>
    <s v="SAP FI"/>
    <s v="SAP"/>
    <d v="2014-08-25T00:00:00"/>
    <s v="Congelamiento proceso SAPFI"/>
    <s v="Analista solicita continuar"/>
    <x v="0"/>
    <s v="SAP"/>
    <n v="1"/>
    <n v="0"/>
    <n v="0"/>
    <s v="SI"/>
    <s v="Rosalvina Ramirez"/>
    <s v="Terminado"/>
    <n v="201413"/>
    <s v="Informe de Facturación 25/08/2014 GT Campaña 2014/13"/>
  </r>
  <r>
    <n v="2"/>
    <x v="1"/>
    <x v="0"/>
    <s v="GP5"/>
    <s v="FAC"/>
    <d v="2014-08-19T00:00:00"/>
    <s v="Error generacion de Proceso multihilo - Usuario no configuro felxipago C13"/>
    <s v="Analista reprocesa informacion"/>
    <x v="1"/>
    <s v="Usuario"/>
    <n v="1.5"/>
    <n v="0"/>
    <n v="0"/>
    <s v="SI"/>
    <s v="Rosalvina Ramirez"/>
    <s v="Terminado"/>
    <n v="201413"/>
    <s v="Informe de Facturación 19/08/2014 PE Esika Campaña 2014/13"/>
  </r>
  <r>
    <n v="3"/>
    <x v="1"/>
    <x v="0"/>
    <s v="GP5"/>
    <s v="FAC"/>
    <d v="2014-08-20T00:00:00"/>
    <s v="Error generacion de Proceso multihilo - Usuario no configuro felxipago C13"/>
    <s v="Analista reprocesa informacion"/>
    <x v="1"/>
    <s v="Usuario"/>
    <n v="0.5"/>
    <n v="0"/>
    <n v="0"/>
    <s v="SI"/>
    <s v="Rosalvina Ramirez"/>
    <s v="Terminado"/>
    <n v="201413"/>
    <s v="Informe de Facturación 25/08/2014 PE Esika Campaña 2014/13"/>
  </r>
  <r>
    <n v="4"/>
    <x v="1"/>
    <x v="0"/>
    <s v="GP3"/>
    <s v="FAC"/>
    <d v="2014-08-25T00:00:00"/>
    <s v="Error proceso Flexipago"/>
    <s v="Analista solicita continuar"/>
    <x v="2"/>
    <s v="Usuario"/>
    <s v="0..5"/>
    <n v="1"/>
    <s v="0..5"/>
    <s v="SI"/>
    <s v="Rosalvina Ramirez"/>
    <s v="Terminado"/>
    <n v="201413"/>
    <s v="Informe de Facturación 25/08/2014 PE Esika Campaña 2014/13"/>
  </r>
  <r>
    <n v="5"/>
    <x v="1"/>
    <x v="1"/>
    <s v="Carga Datamart"/>
    <s v="DAT"/>
    <d v="2014-08-25T00:00:00"/>
    <s v="Error carga Datamart"/>
    <s v="Analista reprocesa informacion"/>
    <x v="3"/>
    <s v="DAT BICON"/>
    <n v="3"/>
    <n v="0"/>
    <n v="0"/>
    <s v="SI"/>
    <s v="Betzabell Muñante"/>
    <s v="Terminado"/>
    <n v="201413"/>
    <s v="Informe de Facturación 25/08/2014 PE Esika Campaña 2014/13"/>
  </r>
  <r>
    <n v="6"/>
    <x v="2"/>
    <x v="0"/>
    <s v="Carga Demanda"/>
    <s v="PED"/>
    <d v="2014-08-19T00:00:00"/>
    <s v="Error de conexión "/>
    <s v="Analista reprocesa informacion"/>
    <x v="4"/>
    <s v="Comunicaciones"/>
    <n v="2"/>
    <n v="0"/>
    <n v="0"/>
    <s v="SI"/>
    <s v="Rosalvina Ramirez"/>
    <s v="Terminado"/>
    <n v="201413"/>
    <s v="Informe de Facturación FINAL  19/08/2014 CO Esika Campaña 2014/13"/>
  </r>
  <r>
    <n v="7"/>
    <x v="2"/>
    <x v="0"/>
    <s v="STO Validaciones"/>
    <s v="STO"/>
    <d v="2014-08-19T00:00:00"/>
    <s v="Error en ejecucion de proceso debido a error en campo"/>
    <s v="Analista reprocesa informacion"/>
    <x v="2"/>
    <s v="Usuario"/>
    <n v="1"/>
    <n v="0"/>
    <n v="0"/>
    <s v="SI"/>
    <s v="Rosalvina Ramirez"/>
    <s v="Terminado"/>
    <n v="201413"/>
    <s v="Informe de Facturación FINAL  19/08/2014 CO Esika Campaña 2014/13"/>
  </r>
  <r>
    <n v="8"/>
    <x v="1"/>
    <x v="0"/>
    <s v="Bancos"/>
    <s v="BAN"/>
    <d v="2014-08-26T00:00:00"/>
    <s v="Error Recepcion de Pagos Scotia Bank"/>
    <s v="Jefe de SAC solicita continuar"/>
    <x v="5"/>
    <s v="Base de datos"/>
    <n v="3"/>
    <n v="0"/>
    <n v="0"/>
    <s v="SI"/>
    <s v="Sandro Quintana"/>
    <s v="Terminado"/>
    <n v="201413"/>
    <s v="Informe de Facturación 26/08/2014 PE Esika Campaña 2014/13"/>
  </r>
  <r>
    <n v="9"/>
    <x v="3"/>
    <x v="1"/>
    <s v="Datamart"/>
    <s v="DAT"/>
    <d v="2014-09-01T00:00:00"/>
    <s v="Error Datamart BICON"/>
    <s v="Analista reprocesa informacion"/>
    <x v="3"/>
    <s v="DAT BICON"/>
    <n v="2"/>
    <n v="0"/>
    <n v="0"/>
    <s v="SI"/>
    <s v="Luis de la Cruz"/>
    <s v="Terminado"/>
    <n v="201413"/>
    <s v="Informe de Facturación   01/09/2014 DO Campaña 2014/13"/>
  </r>
  <r>
    <n v="10"/>
    <x v="3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ón   05/09/2014 DO Campaña 2014/13"/>
  </r>
  <r>
    <n v="11"/>
    <x v="4"/>
    <x v="1"/>
    <s v="Datamart"/>
    <s v="DAT"/>
    <d v="2014-09-01T00:00:00"/>
    <s v="Error Datamart BICON"/>
    <s v="Analista reprocesa informacion"/>
    <x v="3"/>
    <s v="DAT BICON"/>
    <n v="2"/>
    <n v="0"/>
    <n v="0"/>
    <s v="SI"/>
    <s v="Luis de la Cruz"/>
    <s v="Terminado"/>
    <n v="201413"/>
    <s v="Informe de Facturación   01/09/2014 EC Campaña 2014/13"/>
  </r>
  <r>
    <n v="12"/>
    <x v="4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ón   05/09/2014 EC Campaña 2014/13"/>
  </r>
  <r>
    <n v="13"/>
    <x v="0"/>
    <x v="1"/>
    <s v="Datamart"/>
    <s v="DAT"/>
    <d v="2014-08-28T00:00:00"/>
    <s v="Congelamiento proceso DATAMART"/>
    <s v="Analista reprocesa informacion"/>
    <x v="3"/>
    <s v="DAT BICON"/>
    <n v="3.5"/>
    <n v="0"/>
    <n v="0"/>
    <s v="SI"/>
    <s v="Betzabell Muñante"/>
    <s v="Terminado"/>
    <n v="201413"/>
    <s v="Informe de Facturación Final 28/08/2014 GT Campaña 2014/13"/>
  </r>
  <r>
    <n v="14"/>
    <x v="0"/>
    <x v="0"/>
    <s v="Procesos de Actualización"/>
    <s v="GEN"/>
    <d v="2014-09-04T00:00:00"/>
    <s v="error proceso SSICC Procesos de Actualización"/>
    <s v="Analista reprocesa informacion"/>
    <x v="2"/>
    <s v="Usuario"/>
    <n v="1"/>
    <n v="0"/>
    <n v="0"/>
    <s v="SI"/>
    <s v="Freddy Ramirez"/>
    <s v="Terminado"/>
    <n v="201413"/>
    <s v="Informe de Facturación 04/09/2014 GT Campaña 2014/13"/>
  </r>
  <r>
    <n v="15"/>
    <x v="5"/>
    <x v="1"/>
    <s v="Datamart"/>
    <s v="DAT"/>
    <d v="2014-08-27T00:00:00"/>
    <s v="Error en envio de archivos Datamart"/>
    <s v="Analista reprocesa informacion"/>
    <x v="6"/>
    <s v="BDI"/>
    <n v="0.5"/>
    <n v="0"/>
    <n v="0"/>
    <s v="SI"/>
    <s v="Gerardo Morales"/>
    <s v="Terminado"/>
    <n v="201413"/>
    <s v="Informe de Facturacion  27/08/2014 SV Esika Campaña 2014/13"/>
  </r>
  <r>
    <n v="16"/>
    <x v="5"/>
    <x v="0"/>
    <s v="SAP FI"/>
    <s v="SAP"/>
    <d v="2014-08-28T00:00:00"/>
    <s v="Demora en proceso SAPFI"/>
    <s v="Analista reprocesa informacion"/>
    <x v="0"/>
    <s v="SAP"/>
    <n v="1"/>
    <n v="0"/>
    <n v="0"/>
    <s v="SI"/>
    <s v="Rosa Barreda"/>
    <s v="Terminado"/>
    <n v="201413"/>
    <s v="Informe de Facturacion   28/08/2014 SV Esika Campaña 2014/13"/>
  </r>
  <r>
    <n v="17"/>
    <x v="5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on 05/09/2014 SV Esika Campaña 2014/13 con Cierre de C-13"/>
  </r>
  <r>
    <n v="18"/>
    <x v="2"/>
    <x v="1"/>
    <s v="Datamart"/>
    <s v="DAT"/>
    <d v="2014-09-01T00:00:00"/>
    <s v="Error Datamart BICON"/>
    <s v="Analista reprocesa informacion"/>
    <x v="3"/>
    <s v="DAT BICON"/>
    <n v="2"/>
    <n v="0"/>
    <n v="0"/>
    <s v="SI"/>
    <s v="Luis de la Cruz"/>
    <s v="Terminado"/>
    <n v="201413"/>
    <s v="Informe de Facturación Final 01/09/2014 CO Esika Campaña 2014/13"/>
  </r>
  <r>
    <n v="19"/>
    <x v="2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ón 05/09/2014 CO Esika Campaña 2014/13"/>
  </r>
  <r>
    <n v="20"/>
    <x v="2"/>
    <x v="1"/>
    <s v="Error Generacion IVR"/>
    <s v="IVR"/>
    <d v="2014-09-03T00:00:00"/>
    <s v="Error IVR"/>
    <s v="Analista reprocesa informacion"/>
    <x v="7"/>
    <s v="SiCC/SSICC"/>
    <n v="1"/>
    <n v="1"/>
    <n v="1"/>
    <s v="SI"/>
    <s v="Freddy Ramirez"/>
    <s v="Terminado"/>
    <n v="201413"/>
    <s v="Informe de Facturación 03/09/2014 CO Esika Campaña 2014/13"/>
  </r>
  <r>
    <n v="21"/>
    <x v="2"/>
    <x v="1"/>
    <s v="Error Generacion IVR"/>
    <s v="IVR"/>
    <d v="2014-09-04T00:00:00"/>
    <s v="Error IVR"/>
    <s v="Analista reprocesa informacion"/>
    <x v="7"/>
    <s v="SiCC/SSICC"/>
    <n v="0.5"/>
    <n v="1"/>
    <n v="0.5"/>
    <s v="SI"/>
    <s v="Freddy Ramirez"/>
    <s v="Terminado"/>
    <n v="201413"/>
    <s v="Informe de Facturación 04/09/2014 CO Esika Campaña 2014/13"/>
  </r>
  <r>
    <n v="22"/>
    <x v="1"/>
    <x v="1"/>
    <s v="Datamart"/>
    <s v="DAT"/>
    <d v="2014-09-01T00:00:00"/>
    <s v="Error Datamart BICON"/>
    <s v="Analista reprocesa informacion"/>
    <x v="3"/>
    <s v="DAT BICON"/>
    <n v="1"/>
    <n v="0"/>
    <n v="0"/>
    <s v="SI"/>
    <s v="Luis de la Cruz"/>
    <s v="Terminado"/>
    <n v="201413"/>
    <s v="Informe de Facturación 01/09/2014 PE Esika Campaña 2014/13"/>
  </r>
  <r>
    <n v="23"/>
    <x v="6"/>
    <x v="0"/>
    <s v="GEN Procesos de Actualizacion"/>
    <s v="GEN"/>
    <d v="2014-10-27T00:00:00"/>
    <s v="Lentitud proceso de Actualizacion"/>
    <s v="Analista reprocesa informacion"/>
    <x v="8"/>
    <s v="FFVV"/>
    <n v="2"/>
    <n v="0"/>
    <n v="0"/>
    <s v="SI"/>
    <s v="Jose Cairampoma"/>
    <s v="Terminado"/>
    <n v="201413"/>
    <s v="Informe de Facturacion 27/10/2014 VE LBel Campaña 2014/13"/>
  </r>
  <r>
    <n v="24"/>
    <x v="6"/>
    <x v="0"/>
    <s v="APE"/>
    <s v="APE"/>
    <d v="2014-10-28T00:00:00"/>
    <s v="No se puede acceder a servidor APE"/>
    <s v="Plataforma revisa y se habilita servidor"/>
    <x v="9"/>
    <s v="Plataforma"/>
    <n v="2"/>
    <n v="0"/>
    <n v="0"/>
    <s v="SI"/>
    <s v="Milton Alvares"/>
    <s v="Terminado"/>
    <n v="201413"/>
    <s v="Informe de Facturacion 28/10/2014 VE LBel Campaña 2014/13"/>
  </r>
  <r>
    <n v="25"/>
    <x v="6"/>
    <x v="1"/>
    <s v="Datamart"/>
    <s v="DAT"/>
    <d v="2014-11-10T00:00:00"/>
    <s v="Error Datamart BICON"/>
    <s v="Analista reprocesa informacion"/>
    <x v="3"/>
    <s v="DAT BICON"/>
    <n v="1"/>
    <n v="0"/>
    <n v="0"/>
    <s v="SI"/>
    <s v="Christian Vazquez"/>
    <s v="Terminado"/>
    <n v="201413"/>
    <s v="Informe de Facturacion 10/11/2014 VE LBel Campaña 2014/13"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n v="3"/>
    <n v="2"/>
    <n v="5"/>
    <n v="2.5"/>
    <n v="2.5"/>
    <n v="5"/>
    <n v="0"/>
    <n v="0"/>
    <m/>
    <m/>
    <n v="0"/>
    <n v="0"/>
  </r>
  <r>
    <x v="1"/>
    <x v="0"/>
    <n v="1"/>
    <n v="5"/>
    <n v="6"/>
    <n v="1"/>
    <n v="12.5"/>
    <n v="13.5"/>
    <n v="0"/>
    <n v="0"/>
    <m/>
    <m/>
    <n v="0"/>
    <n v="0"/>
  </r>
  <r>
    <x v="2"/>
    <x v="0"/>
    <n v="2"/>
    <n v="7"/>
    <n v="9"/>
    <n v="1.5"/>
    <n v="11.5"/>
    <n v="13"/>
    <n v="0"/>
    <n v="0"/>
    <m/>
    <m/>
    <n v="0"/>
    <n v="0"/>
  </r>
  <r>
    <x v="3"/>
    <x v="0"/>
    <n v="2"/>
    <n v="3"/>
    <n v="5"/>
    <n v="1"/>
    <n v="5"/>
    <n v="6"/>
    <n v="0"/>
    <n v="0"/>
    <m/>
    <m/>
    <n v="0"/>
    <n v="0"/>
  </r>
  <r>
    <x v="4"/>
    <x v="0"/>
    <n v="2"/>
    <n v="3"/>
    <n v="5"/>
    <n v="2.5"/>
    <n v="3"/>
    <n v="5.5"/>
    <n v="0"/>
    <n v="0"/>
    <m/>
    <m/>
    <n v="0"/>
    <n v="0"/>
  </r>
  <r>
    <x v="5"/>
    <x v="0"/>
    <n v="0"/>
    <n v="2"/>
    <n v="2"/>
    <n v="0"/>
    <n v="1.5"/>
    <n v="1.5"/>
    <n v="0"/>
    <n v="0"/>
    <n v="98"/>
    <n v="3"/>
    <n v="0"/>
    <n v="101"/>
  </r>
  <r>
    <x v="5"/>
    <x v="1"/>
    <n v="0"/>
    <n v="0"/>
    <n v="0"/>
    <n v="0"/>
    <n v="0"/>
    <n v="0"/>
    <n v="0"/>
    <n v="0"/>
    <n v="0"/>
    <n v="0"/>
    <n v="0"/>
    <n v="0"/>
  </r>
  <r>
    <x v="6"/>
    <x v="0"/>
    <n v="4"/>
    <n v="8"/>
    <n v="12"/>
    <n v="4.5"/>
    <n v="22.5"/>
    <n v="27"/>
    <n v="0"/>
    <n v="0"/>
    <n v="91"/>
    <n v="12"/>
    <n v="0"/>
    <n v="103"/>
  </r>
  <r>
    <x v="6"/>
    <x v="1"/>
    <n v="0"/>
    <n v="1"/>
    <n v="1"/>
    <n v="0"/>
    <n v="3"/>
    <n v="3"/>
    <n v="0"/>
    <n v="0"/>
    <n v="0"/>
    <n v="0"/>
    <n v="0"/>
    <n v="0"/>
  </r>
  <r>
    <x v="7"/>
    <x v="0"/>
    <n v="3"/>
    <n v="4"/>
    <n v="7"/>
    <n v="1"/>
    <n v="4"/>
    <n v="5"/>
    <n v="0"/>
    <n v="0"/>
    <n v="101"/>
    <n v="7"/>
    <n v="0"/>
    <n v="108"/>
  </r>
  <r>
    <x v="7"/>
    <x v="1"/>
    <n v="0"/>
    <n v="1"/>
    <n v="1"/>
    <n v="0"/>
    <n v="1"/>
    <n v="1"/>
    <n v="0"/>
    <n v="0"/>
    <n v="0"/>
    <n v="0"/>
    <n v="0"/>
    <n v="0"/>
  </r>
  <r>
    <x v="8"/>
    <x v="0"/>
    <n v="1"/>
    <n v="5"/>
    <n v="6"/>
    <n v="0.5"/>
    <n v="4.5"/>
    <n v="5"/>
    <n v="0"/>
    <n v="0"/>
    <n v="116"/>
    <n v="6"/>
    <n v="0"/>
    <n v="122"/>
  </r>
  <r>
    <x v="8"/>
    <x v="1"/>
    <n v="0"/>
    <n v="4"/>
    <n v="4"/>
    <n v="0"/>
    <n v="5.5"/>
    <n v="5.5"/>
    <n v="0"/>
    <n v="0"/>
    <n v="0"/>
    <n v="0"/>
    <n v="0"/>
    <n v="0"/>
  </r>
  <r>
    <x v="9"/>
    <x v="0"/>
    <n v="3"/>
    <n v="16"/>
    <n v="19"/>
    <n v="4"/>
    <n v="18.5"/>
    <n v="22.5"/>
    <n v="0"/>
    <n v="0"/>
    <n v="96"/>
    <n v="23"/>
    <n v="0"/>
    <n v="119"/>
  </r>
  <r>
    <x v="9"/>
    <x v="1"/>
    <n v="0"/>
    <n v="9"/>
    <n v="9"/>
    <n v="0"/>
    <n v="12.5"/>
    <n v="12.5"/>
    <n v="0"/>
    <n v="0"/>
    <n v="0"/>
    <n v="0"/>
    <n v="0"/>
    <n v="0"/>
  </r>
  <r>
    <x v="10"/>
    <x v="0"/>
    <n v="4"/>
    <n v="10"/>
    <n v="14"/>
    <n v="3"/>
    <n v="9"/>
    <n v="12"/>
    <n v="0"/>
    <n v="0"/>
    <n v="105"/>
    <n v="12"/>
    <n v="0"/>
    <n v="117"/>
  </r>
  <r>
    <x v="10"/>
    <x v="1"/>
    <n v="0"/>
    <n v="5"/>
    <n v="5"/>
    <n v="0"/>
    <n v="5"/>
    <n v="5"/>
    <n v="0"/>
    <n v="0"/>
    <n v="0"/>
    <n v="0"/>
    <n v="0"/>
    <n v="0"/>
  </r>
  <r>
    <x v="11"/>
    <x v="0"/>
    <n v="2"/>
    <n v="16"/>
    <n v="18"/>
    <n v="1"/>
    <n v="29"/>
    <n v="30"/>
    <n v="0"/>
    <n v="1"/>
    <n v="89"/>
    <n v="22"/>
    <n v="1"/>
    <n v="112"/>
  </r>
  <r>
    <x v="11"/>
    <x v="1"/>
    <n v="0"/>
    <n v="19"/>
    <n v="19"/>
    <n v="0"/>
    <n v="33"/>
    <n v="33"/>
    <n v="0"/>
    <n v="0"/>
    <n v="0"/>
    <n v="0"/>
    <n v="0"/>
    <n v="0"/>
  </r>
  <r>
    <x v="12"/>
    <x v="0"/>
    <n v="1"/>
    <n v="16"/>
    <n v="17"/>
    <n v="1"/>
    <n v="15.5"/>
    <n v="16.5"/>
    <n v="0"/>
    <n v="0"/>
    <n v="96"/>
    <n v="24"/>
    <n v="0"/>
    <n v="120"/>
  </r>
  <r>
    <x v="12"/>
    <x v="1"/>
    <n v="2"/>
    <n v="12"/>
    <n v="14"/>
    <n v="5"/>
    <n v="21.5"/>
    <n v="26.5"/>
    <n v="0"/>
    <n v="0"/>
    <n v="0"/>
    <n v="0"/>
    <n v="0"/>
    <n v="0"/>
  </r>
  <r>
    <x v="13"/>
    <x v="0"/>
    <n v="2"/>
    <n v="7"/>
    <n v="9"/>
    <n v="3"/>
    <n v="10"/>
    <n v="13"/>
    <n v="0"/>
    <n v="0"/>
    <n v="114"/>
    <n v="21"/>
    <n v="0"/>
    <n v="135"/>
  </r>
  <r>
    <x v="13"/>
    <x v="1"/>
    <n v="0"/>
    <n v="14"/>
    <n v="14"/>
    <n v="0"/>
    <n v="26"/>
    <n v="26"/>
    <n v="0"/>
    <n v="0"/>
    <n v="0"/>
    <n v="0"/>
    <n v="0"/>
    <n v="0"/>
  </r>
  <r>
    <x v="14"/>
    <x v="0"/>
    <n v="1"/>
    <n v="15"/>
    <n v="16"/>
    <n v="2"/>
    <n v="16"/>
    <n v="18"/>
    <n v="0"/>
    <n v="0"/>
    <n v="113"/>
    <n v="34"/>
    <n v="0"/>
    <n v="147"/>
  </r>
  <r>
    <x v="14"/>
    <x v="1"/>
    <n v="1"/>
    <n v="25"/>
    <n v="26"/>
    <n v="0.5"/>
    <n v="35"/>
    <n v="35.5"/>
    <n v="0"/>
    <n v="0"/>
    <n v="0"/>
    <n v="0"/>
    <n v="0"/>
    <n v="0"/>
  </r>
  <r>
    <x v="15"/>
    <x v="0"/>
    <n v="2"/>
    <n v="7"/>
    <n v="9"/>
    <n v="1.5"/>
    <n v="13.5"/>
    <n v="15"/>
    <n v="0"/>
    <n v="0"/>
    <n v="127"/>
    <n v="26"/>
    <n v="0"/>
    <n v="153"/>
  </r>
  <r>
    <x v="15"/>
    <x v="1"/>
    <n v="0"/>
    <n v="18"/>
    <n v="18"/>
    <n v="0"/>
    <n v="25"/>
    <n v="25"/>
    <n v="0"/>
    <n v="0"/>
    <n v="0"/>
    <n v="0"/>
    <n v="0"/>
    <n v="0"/>
  </r>
  <r>
    <x v="16"/>
    <x v="0"/>
    <n v="0"/>
    <n v="14"/>
    <n v="14"/>
    <n v="0"/>
    <n v="22.5"/>
    <n v="22.5"/>
    <n v="0"/>
    <n v="0"/>
    <n v="122"/>
    <n v="26"/>
    <n v="0"/>
    <n v="148"/>
  </r>
  <r>
    <x v="16"/>
    <x v="1"/>
    <n v="1"/>
    <n v="13"/>
    <n v="14"/>
    <n v="1.5"/>
    <n v="24.5"/>
    <n v="26"/>
    <n v="0"/>
    <n v="0"/>
    <n v="0"/>
    <n v="0"/>
    <n v="0"/>
    <n v="0"/>
  </r>
  <r>
    <x v="17"/>
    <x v="0"/>
    <n v="1"/>
    <n v="10"/>
    <n v="11"/>
    <n v="0"/>
    <n v="15"/>
    <n v="15"/>
    <n v="0"/>
    <n v="0"/>
    <n v="134"/>
    <n v="23"/>
    <n v="0"/>
    <n v="157"/>
  </r>
  <r>
    <x v="17"/>
    <x v="1"/>
    <n v="2"/>
    <n v="12"/>
    <n v="14"/>
    <n v="1.5"/>
    <n v="27"/>
    <n v="28.5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n v="201314"/>
    <x v="0"/>
    <x v="0"/>
    <n v="3"/>
    <n v="2"/>
    <n v="5"/>
  </r>
  <r>
    <n v="201315"/>
    <x v="1"/>
    <x v="0"/>
    <n v="1"/>
    <n v="5"/>
    <n v="6"/>
  </r>
  <r>
    <n v="201316"/>
    <x v="2"/>
    <x v="0"/>
    <n v="2"/>
    <n v="7"/>
    <n v="9"/>
  </r>
  <r>
    <n v="201317"/>
    <x v="3"/>
    <x v="0"/>
    <n v="2"/>
    <n v="3"/>
    <n v="5"/>
  </r>
  <r>
    <n v="201318"/>
    <x v="4"/>
    <x v="0"/>
    <n v="2"/>
    <n v="3"/>
    <n v="5"/>
  </r>
  <r>
    <n v="201401"/>
    <x v="5"/>
    <x v="0"/>
    <n v="0"/>
    <n v="2"/>
    <n v="2"/>
  </r>
  <r>
    <n v="201401"/>
    <x v="5"/>
    <x v="1"/>
    <n v="0"/>
    <n v="0"/>
    <n v="0"/>
  </r>
  <r>
    <n v="201402"/>
    <x v="6"/>
    <x v="0"/>
    <n v="4"/>
    <n v="8"/>
    <n v="12"/>
  </r>
  <r>
    <n v="201402"/>
    <x v="6"/>
    <x v="1"/>
    <n v="0"/>
    <n v="1"/>
    <n v="1"/>
  </r>
  <r>
    <n v="201403"/>
    <x v="7"/>
    <x v="0"/>
    <n v="3"/>
    <n v="4"/>
    <n v="7"/>
  </r>
  <r>
    <n v="201403"/>
    <x v="7"/>
    <x v="1"/>
    <n v="0"/>
    <n v="1"/>
    <n v="1"/>
  </r>
  <r>
    <n v="201404"/>
    <x v="8"/>
    <x v="0"/>
    <n v="1"/>
    <n v="5"/>
    <n v="6"/>
  </r>
  <r>
    <n v="201404"/>
    <x v="8"/>
    <x v="1"/>
    <n v="0"/>
    <n v="4"/>
    <n v="4"/>
  </r>
  <r>
    <n v="201405"/>
    <x v="9"/>
    <x v="0"/>
    <n v="3"/>
    <n v="16"/>
    <n v="19"/>
  </r>
  <r>
    <n v="201405"/>
    <x v="9"/>
    <x v="1"/>
    <n v="0"/>
    <n v="9"/>
    <n v="9"/>
  </r>
  <r>
    <n v="201406"/>
    <x v="10"/>
    <x v="0"/>
    <n v="4"/>
    <n v="10"/>
    <n v="14"/>
  </r>
  <r>
    <n v="201406"/>
    <x v="10"/>
    <x v="1"/>
    <n v="0"/>
    <n v="5"/>
    <n v="5"/>
  </r>
  <r>
    <n v="201407"/>
    <x v="11"/>
    <x v="0"/>
    <n v="2"/>
    <n v="16"/>
    <n v="18"/>
  </r>
  <r>
    <n v="201407"/>
    <x v="11"/>
    <x v="1"/>
    <n v="0"/>
    <n v="19"/>
    <n v="19"/>
  </r>
  <r>
    <n v="201408"/>
    <x v="12"/>
    <x v="0"/>
    <n v="1"/>
    <n v="16"/>
    <n v="17"/>
  </r>
  <r>
    <n v="201408"/>
    <x v="12"/>
    <x v="1"/>
    <n v="2"/>
    <n v="12"/>
    <n v="14"/>
  </r>
  <r>
    <n v="201409"/>
    <x v="13"/>
    <x v="0"/>
    <n v="2"/>
    <n v="7"/>
    <n v="9"/>
  </r>
  <r>
    <n v="201409"/>
    <x v="13"/>
    <x v="1"/>
    <n v="0"/>
    <n v="14"/>
    <n v="14"/>
  </r>
  <r>
    <n v="201410"/>
    <x v="14"/>
    <x v="0"/>
    <n v="1"/>
    <n v="15"/>
    <n v="16"/>
  </r>
  <r>
    <n v="201410"/>
    <x v="14"/>
    <x v="1"/>
    <n v="1"/>
    <n v="25"/>
    <n v="26"/>
  </r>
  <r>
    <n v="201411"/>
    <x v="15"/>
    <x v="0"/>
    <n v="2"/>
    <n v="7"/>
    <n v="9"/>
  </r>
  <r>
    <n v="201411"/>
    <x v="15"/>
    <x v="1"/>
    <n v="0"/>
    <n v="18"/>
    <n v="18"/>
  </r>
  <r>
    <n v="201412"/>
    <x v="16"/>
    <x v="0"/>
    <n v="0"/>
    <n v="14"/>
    <n v="14"/>
  </r>
  <r>
    <n v="201412"/>
    <x v="16"/>
    <x v="1"/>
    <n v="1"/>
    <n v="13"/>
    <n v="14"/>
  </r>
  <r>
    <n v="201413"/>
    <x v="17"/>
    <x v="0"/>
    <n v="1"/>
    <n v="10"/>
    <n v="11"/>
  </r>
  <r>
    <n v="201413"/>
    <x v="17"/>
    <x v="1"/>
    <n v="2"/>
    <n v="12"/>
    <n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n v="201314"/>
    <x v="0"/>
    <x v="0"/>
    <n v="3"/>
    <n v="2"/>
    <n v="5"/>
    <n v="2.5"/>
    <n v="2.5"/>
    <n v="5"/>
    <n v="0"/>
    <n v="0"/>
    <m/>
    <m/>
    <n v="0"/>
    <n v="0"/>
  </r>
  <r>
    <n v="201315"/>
    <x v="1"/>
    <x v="0"/>
    <n v="1"/>
    <n v="5"/>
    <n v="6"/>
    <n v="1"/>
    <n v="12.5"/>
    <n v="13.5"/>
    <n v="0"/>
    <n v="0"/>
    <m/>
    <m/>
    <n v="0"/>
    <n v="0"/>
  </r>
  <r>
    <n v="201316"/>
    <x v="2"/>
    <x v="0"/>
    <n v="2"/>
    <n v="7"/>
    <n v="9"/>
    <n v="1.5"/>
    <n v="11.5"/>
    <n v="13"/>
    <n v="0"/>
    <n v="0"/>
    <m/>
    <m/>
    <n v="0"/>
    <n v="0"/>
  </r>
  <r>
    <n v="201317"/>
    <x v="3"/>
    <x v="0"/>
    <n v="2"/>
    <n v="3"/>
    <n v="5"/>
    <n v="1"/>
    <n v="5"/>
    <n v="6"/>
    <n v="0"/>
    <n v="0"/>
    <m/>
    <m/>
    <n v="0"/>
    <n v="0"/>
  </r>
  <r>
    <n v="201318"/>
    <x v="4"/>
    <x v="0"/>
    <n v="2"/>
    <n v="3"/>
    <n v="5"/>
    <n v="2.5"/>
    <n v="3"/>
    <n v="5.5"/>
    <n v="0"/>
    <n v="0"/>
    <m/>
    <m/>
    <n v="0"/>
    <n v="0"/>
  </r>
  <r>
    <n v="201401"/>
    <x v="5"/>
    <x v="0"/>
    <n v="0"/>
    <n v="2"/>
    <n v="2"/>
    <n v="0"/>
    <n v="1.5"/>
    <n v="1.5"/>
    <n v="0"/>
    <n v="0"/>
    <n v="98"/>
    <n v="3"/>
    <n v="0"/>
    <n v="101"/>
  </r>
  <r>
    <n v="201401"/>
    <x v="5"/>
    <x v="1"/>
    <n v="0"/>
    <n v="0"/>
    <n v="0"/>
    <n v="0"/>
    <n v="0"/>
    <n v="0"/>
    <n v="0"/>
    <n v="0"/>
    <n v="0"/>
    <n v="0"/>
    <n v="0"/>
    <n v="0"/>
  </r>
  <r>
    <n v="201402"/>
    <x v="6"/>
    <x v="0"/>
    <n v="4"/>
    <n v="8"/>
    <n v="12"/>
    <n v="4.5"/>
    <n v="22.5"/>
    <n v="27"/>
    <n v="0"/>
    <n v="0"/>
    <n v="91"/>
    <n v="12"/>
    <n v="0"/>
    <n v="103"/>
  </r>
  <r>
    <n v="201402"/>
    <x v="6"/>
    <x v="1"/>
    <n v="0"/>
    <n v="1"/>
    <n v="1"/>
    <n v="0"/>
    <n v="3"/>
    <n v="3"/>
    <n v="0"/>
    <n v="0"/>
    <n v="0"/>
    <n v="0"/>
    <n v="0"/>
    <n v="0"/>
  </r>
  <r>
    <n v="201403"/>
    <x v="7"/>
    <x v="0"/>
    <n v="3"/>
    <n v="4"/>
    <n v="7"/>
    <n v="1"/>
    <n v="4"/>
    <n v="5"/>
    <n v="0"/>
    <n v="0"/>
    <n v="101"/>
    <n v="7"/>
    <n v="0"/>
    <n v="108"/>
  </r>
  <r>
    <n v="201403"/>
    <x v="7"/>
    <x v="1"/>
    <n v="0"/>
    <n v="1"/>
    <n v="1"/>
    <n v="0"/>
    <n v="1"/>
    <n v="1"/>
    <n v="0"/>
    <n v="0"/>
    <n v="0"/>
    <n v="0"/>
    <n v="0"/>
    <n v="0"/>
  </r>
  <r>
    <n v="201404"/>
    <x v="8"/>
    <x v="0"/>
    <n v="1"/>
    <n v="5"/>
    <n v="6"/>
    <n v="0.5"/>
    <n v="4.5"/>
    <n v="5"/>
    <n v="0"/>
    <n v="0"/>
    <n v="116"/>
    <n v="6"/>
    <n v="0"/>
    <n v="122"/>
  </r>
  <r>
    <n v="201404"/>
    <x v="8"/>
    <x v="1"/>
    <n v="0"/>
    <n v="4"/>
    <n v="4"/>
    <n v="0"/>
    <n v="5.5"/>
    <n v="5.5"/>
    <n v="0"/>
    <n v="0"/>
    <n v="0"/>
    <n v="0"/>
    <n v="0"/>
    <n v="0"/>
  </r>
  <r>
    <n v="201405"/>
    <x v="9"/>
    <x v="0"/>
    <n v="3"/>
    <n v="16"/>
    <n v="19"/>
    <n v="4"/>
    <n v="18.5"/>
    <n v="22.5"/>
    <n v="0"/>
    <n v="0"/>
    <n v="96"/>
    <n v="23"/>
    <n v="0"/>
    <n v="119"/>
  </r>
  <r>
    <n v="201405"/>
    <x v="9"/>
    <x v="1"/>
    <n v="0"/>
    <n v="9"/>
    <n v="9"/>
    <n v="0"/>
    <n v="12.5"/>
    <n v="12.5"/>
    <n v="0"/>
    <n v="0"/>
    <n v="0"/>
    <n v="0"/>
    <n v="0"/>
    <n v="0"/>
  </r>
  <r>
    <n v="201406"/>
    <x v="10"/>
    <x v="0"/>
    <n v="4"/>
    <n v="10"/>
    <n v="14"/>
    <n v="3"/>
    <n v="9"/>
    <n v="12"/>
    <n v="0"/>
    <n v="0"/>
    <n v="105"/>
    <n v="12"/>
    <n v="0"/>
    <n v="117"/>
  </r>
  <r>
    <n v="201406"/>
    <x v="10"/>
    <x v="1"/>
    <n v="0"/>
    <n v="5"/>
    <n v="5"/>
    <n v="0"/>
    <n v="5"/>
    <n v="5"/>
    <n v="0"/>
    <n v="0"/>
    <n v="0"/>
    <n v="0"/>
    <n v="0"/>
    <n v="0"/>
  </r>
  <r>
    <n v="201407"/>
    <x v="11"/>
    <x v="0"/>
    <n v="2"/>
    <n v="16"/>
    <n v="18"/>
    <n v="1"/>
    <n v="29"/>
    <n v="30"/>
    <n v="0"/>
    <n v="1"/>
    <n v="89"/>
    <n v="22"/>
    <n v="1"/>
    <n v="112"/>
  </r>
  <r>
    <n v="201407"/>
    <x v="11"/>
    <x v="1"/>
    <n v="0"/>
    <n v="19"/>
    <n v="19"/>
    <n v="0"/>
    <n v="33"/>
    <n v="33"/>
    <n v="0"/>
    <n v="0"/>
    <n v="0"/>
    <n v="0"/>
    <n v="0"/>
    <n v="0"/>
  </r>
  <r>
    <n v="201408"/>
    <x v="12"/>
    <x v="0"/>
    <n v="1"/>
    <n v="16"/>
    <n v="17"/>
    <n v="1"/>
    <n v="15.5"/>
    <n v="16.5"/>
    <n v="0"/>
    <n v="0"/>
    <n v="96"/>
    <n v="24"/>
    <n v="0"/>
    <n v="120"/>
  </r>
  <r>
    <n v="201408"/>
    <x v="12"/>
    <x v="1"/>
    <n v="2"/>
    <n v="12"/>
    <n v="14"/>
    <n v="5"/>
    <n v="21.5"/>
    <n v="26.5"/>
    <n v="0"/>
    <n v="0"/>
    <n v="0"/>
    <n v="0"/>
    <n v="0"/>
    <n v="0"/>
  </r>
  <r>
    <n v="201409"/>
    <x v="13"/>
    <x v="0"/>
    <n v="2"/>
    <n v="7"/>
    <n v="9"/>
    <n v="3"/>
    <n v="10"/>
    <n v="13"/>
    <n v="0"/>
    <n v="0"/>
    <n v="114"/>
    <n v="21"/>
    <n v="0"/>
    <n v="135"/>
  </r>
  <r>
    <n v="201409"/>
    <x v="13"/>
    <x v="1"/>
    <n v="0"/>
    <n v="14"/>
    <n v="14"/>
    <n v="0"/>
    <n v="26"/>
    <n v="26"/>
    <n v="0"/>
    <n v="0"/>
    <n v="0"/>
    <n v="0"/>
    <n v="0"/>
    <n v="0"/>
  </r>
  <r>
    <n v="201410"/>
    <x v="14"/>
    <x v="0"/>
    <n v="1"/>
    <n v="15"/>
    <n v="16"/>
    <n v="2"/>
    <n v="16"/>
    <n v="18"/>
    <n v="0"/>
    <n v="0"/>
    <n v="113"/>
    <n v="34"/>
    <n v="0"/>
    <n v="147"/>
  </r>
  <r>
    <n v="201410"/>
    <x v="14"/>
    <x v="1"/>
    <n v="1"/>
    <n v="25"/>
    <n v="26"/>
    <n v="0.5"/>
    <n v="35"/>
    <n v="35.5"/>
    <n v="0"/>
    <n v="0"/>
    <n v="0"/>
    <n v="0"/>
    <n v="0"/>
    <n v="0"/>
  </r>
  <r>
    <n v="201411"/>
    <x v="15"/>
    <x v="0"/>
    <n v="2"/>
    <n v="7"/>
    <n v="9"/>
    <n v="1.5"/>
    <n v="13.5"/>
    <n v="15"/>
    <n v="0"/>
    <n v="0"/>
    <n v="127"/>
    <n v="26"/>
    <n v="0"/>
    <n v="153"/>
  </r>
  <r>
    <n v="201411"/>
    <x v="15"/>
    <x v="1"/>
    <n v="0"/>
    <n v="18"/>
    <n v="18"/>
    <n v="0"/>
    <n v="25"/>
    <n v="25"/>
    <n v="0"/>
    <n v="0"/>
    <n v="0"/>
    <n v="0"/>
    <n v="0"/>
    <n v="0"/>
  </r>
  <r>
    <n v="201412"/>
    <x v="16"/>
    <x v="0"/>
    <n v="0"/>
    <n v="14"/>
    <n v="14"/>
    <n v="0"/>
    <n v="22.5"/>
    <n v="22.5"/>
    <n v="0"/>
    <n v="0"/>
    <n v="122"/>
    <n v="26"/>
    <n v="0"/>
    <n v="148"/>
  </r>
  <r>
    <n v="201412"/>
    <x v="16"/>
    <x v="1"/>
    <n v="1"/>
    <n v="13"/>
    <n v="14"/>
    <n v="1.5"/>
    <n v="24.5"/>
    <n v="26"/>
    <n v="0"/>
    <n v="0"/>
    <n v="0"/>
    <n v="0"/>
    <n v="0"/>
    <n v="0"/>
  </r>
  <r>
    <n v="201413"/>
    <x v="17"/>
    <x v="0"/>
    <n v="1"/>
    <n v="10"/>
    <n v="11"/>
    <n v="0"/>
    <n v="15"/>
    <n v="15"/>
    <n v="0"/>
    <n v="0"/>
    <n v="134"/>
    <n v="23"/>
    <n v="0"/>
    <n v="157"/>
  </r>
  <r>
    <n v="201413"/>
    <x v="17"/>
    <x v="1"/>
    <n v="2"/>
    <n v="12"/>
    <n v="14"/>
    <n v="1.5"/>
    <n v="27"/>
    <n v="28.5"/>
    <n v="0"/>
    <n v="0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x v="0"/>
    <x v="0"/>
    <n v="3"/>
    <n v="2"/>
    <n v="5"/>
  </r>
  <r>
    <x v="1"/>
    <x v="0"/>
    <n v="1"/>
    <n v="5"/>
    <n v="6"/>
  </r>
  <r>
    <x v="2"/>
    <x v="0"/>
    <n v="2"/>
    <n v="7"/>
    <n v="9"/>
  </r>
  <r>
    <x v="3"/>
    <x v="0"/>
    <n v="2"/>
    <n v="3"/>
    <n v="5"/>
  </r>
  <r>
    <x v="4"/>
    <x v="0"/>
    <n v="2"/>
    <n v="3"/>
    <n v="5"/>
  </r>
  <r>
    <x v="5"/>
    <x v="0"/>
    <n v="0"/>
    <n v="2"/>
    <n v="2"/>
  </r>
  <r>
    <x v="5"/>
    <x v="1"/>
    <n v="0"/>
    <n v="0"/>
    <n v="0"/>
  </r>
  <r>
    <x v="6"/>
    <x v="0"/>
    <n v="4"/>
    <n v="8"/>
    <n v="12"/>
  </r>
  <r>
    <x v="6"/>
    <x v="1"/>
    <n v="0"/>
    <n v="1"/>
    <n v="1"/>
  </r>
  <r>
    <x v="7"/>
    <x v="0"/>
    <n v="3"/>
    <n v="4"/>
    <n v="7"/>
  </r>
  <r>
    <x v="7"/>
    <x v="1"/>
    <n v="0"/>
    <n v="1"/>
    <n v="1"/>
  </r>
  <r>
    <x v="8"/>
    <x v="0"/>
    <n v="1"/>
    <n v="5"/>
    <n v="6"/>
  </r>
  <r>
    <x v="8"/>
    <x v="1"/>
    <n v="0"/>
    <n v="4"/>
    <n v="4"/>
  </r>
  <r>
    <x v="9"/>
    <x v="0"/>
    <n v="3"/>
    <n v="16"/>
    <n v="19"/>
  </r>
  <r>
    <x v="9"/>
    <x v="1"/>
    <n v="0"/>
    <n v="9"/>
    <n v="9"/>
  </r>
  <r>
    <x v="10"/>
    <x v="0"/>
    <n v="4"/>
    <n v="10"/>
    <n v="14"/>
  </r>
  <r>
    <x v="10"/>
    <x v="1"/>
    <n v="0"/>
    <n v="5"/>
    <n v="5"/>
  </r>
  <r>
    <x v="11"/>
    <x v="0"/>
    <n v="2"/>
    <n v="16"/>
    <n v="18"/>
  </r>
  <r>
    <x v="11"/>
    <x v="1"/>
    <n v="0"/>
    <n v="19"/>
    <n v="19"/>
  </r>
  <r>
    <x v="12"/>
    <x v="0"/>
    <n v="1"/>
    <n v="16"/>
    <n v="17"/>
  </r>
  <r>
    <x v="12"/>
    <x v="1"/>
    <n v="2"/>
    <n v="12"/>
    <n v="14"/>
  </r>
  <r>
    <x v="13"/>
    <x v="0"/>
    <n v="2"/>
    <n v="7"/>
    <n v="9"/>
  </r>
  <r>
    <x v="13"/>
    <x v="1"/>
    <n v="0"/>
    <n v="14"/>
    <n v="14"/>
  </r>
  <r>
    <x v="14"/>
    <x v="0"/>
    <n v="1"/>
    <n v="15"/>
    <n v="16"/>
  </r>
  <r>
    <x v="14"/>
    <x v="1"/>
    <n v="1"/>
    <n v="25"/>
    <n v="26"/>
  </r>
  <r>
    <x v="15"/>
    <x v="0"/>
    <n v="2"/>
    <n v="7"/>
    <n v="9"/>
  </r>
  <r>
    <x v="15"/>
    <x v="1"/>
    <n v="0"/>
    <n v="18"/>
    <n v="18"/>
  </r>
  <r>
    <x v="16"/>
    <x v="0"/>
    <n v="0"/>
    <n v="14"/>
    <n v="14"/>
  </r>
  <r>
    <x v="16"/>
    <x v="1"/>
    <n v="1"/>
    <n v="13"/>
    <n v="14"/>
  </r>
  <r>
    <x v="17"/>
    <x v="0"/>
    <n v="1"/>
    <n v="10"/>
    <n v="11"/>
  </r>
  <r>
    <x v="17"/>
    <x v="1"/>
    <n v="2"/>
    <n v="12"/>
    <n v="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5">
  <r>
    <n v="1"/>
    <x v="0"/>
    <x v="0"/>
    <s v="SAP FI"/>
    <s v="SAP"/>
    <d v="2014-08-25T00:00:00"/>
    <s v="Congelamiento proceso SAPFI"/>
    <s v="Analista solicita continuar"/>
    <x v="0"/>
    <s v="SAP"/>
    <n v="1"/>
    <n v="0"/>
    <n v="0"/>
    <s v="SI"/>
    <s v="Rosalvina Ramirez"/>
    <s v="Terminado"/>
    <n v="201413"/>
    <s v="Informe de Facturación 25/08/2014 GT Campaña 2014/13"/>
  </r>
  <r>
    <n v="2"/>
    <x v="1"/>
    <x v="0"/>
    <s v="GP5"/>
    <s v="FAC"/>
    <d v="2014-08-19T00:00:00"/>
    <s v="Error generacion de Proceso multihilo - Usuario no configuro felxipago C13"/>
    <s v="Analista reprocesa informacion"/>
    <x v="1"/>
    <s v="Usuario"/>
    <n v="1.5"/>
    <n v="0"/>
    <n v="0"/>
    <s v="SI"/>
    <s v="Rosalvina Ramirez"/>
    <s v="Terminado"/>
    <n v="201413"/>
    <s v="Informe de Facturación 19/08/2014 PE Esika Campaña 2014/13"/>
  </r>
  <r>
    <n v="3"/>
    <x v="1"/>
    <x v="0"/>
    <s v="GP5"/>
    <s v="FAC"/>
    <d v="2014-08-20T00:00:00"/>
    <s v="Error generacion de Proceso multihilo - Usuario no configuro felxipago C13"/>
    <s v="Analista reprocesa informacion"/>
    <x v="1"/>
    <s v="Usuario"/>
    <n v="0.5"/>
    <n v="0"/>
    <n v="0"/>
    <s v="SI"/>
    <s v="Rosalvina Ramirez"/>
    <s v="Terminado"/>
    <n v="201413"/>
    <s v="Informe de Facturación 25/08/2014 PE Esika Campaña 2014/13"/>
  </r>
  <r>
    <n v="4"/>
    <x v="1"/>
    <x v="0"/>
    <s v="GP3"/>
    <s v="FAC"/>
    <d v="2014-08-25T00:00:00"/>
    <s v="Error proceso Flexipago"/>
    <s v="Analista solicita continuar"/>
    <x v="2"/>
    <s v="Usuario"/>
    <s v="0..5"/>
    <n v="1"/>
    <s v="0..5"/>
    <s v="SI"/>
    <s v="Rosalvina Ramirez"/>
    <s v="Terminado"/>
    <n v="201413"/>
    <s v="Informe de Facturación 25/08/2014 PE Esika Campaña 2014/13"/>
  </r>
  <r>
    <n v="5"/>
    <x v="1"/>
    <x v="1"/>
    <s v="Carga Datamart"/>
    <s v="DAT"/>
    <d v="2014-08-25T00:00:00"/>
    <s v="Error carga Datamart"/>
    <s v="Analista reprocesa informacion"/>
    <x v="3"/>
    <s v="DAT BICON"/>
    <n v="3"/>
    <n v="0"/>
    <n v="0"/>
    <s v="SI"/>
    <s v="Betzabell Muñante"/>
    <s v="Terminado"/>
    <n v="201413"/>
    <s v="Informe de Facturación 25/08/2014 PE Esika Campaña 2014/13"/>
  </r>
  <r>
    <n v="6"/>
    <x v="2"/>
    <x v="0"/>
    <s v="Carga Demanda"/>
    <s v="PED"/>
    <d v="2014-08-19T00:00:00"/>
    <s v="Error de conexión "/>
    <s v="Analista reprocesa informacion"/>
    <x v="4"/>
    <s v="Comunicaciones"/>
    <n v="2"/>
    <n v="0"/>
    <n v="0"/>
    <s v="SI"/>
    <s v="Rosalvina Ramirez"/>
    <s v="Terminado"/>
    <n v="201413"/>
    <s v="Informe de Facturación FINAL  19/08/2014 CO Esika Campaña 2014/13"/>
  </r>
  <r>
    <n v="7"/>
    <x v="2"/>
    <x v="0"/>
    <s v="STO Validaciones"/>
    <s v="STO"/>
    <d v="2014-08-19T00:00:00"/>
    <s v="Error en ejecucion de proceso debido a error en campo"/>
    <s v="Analista reprocesa informacion"/>
    <x v="2"/>
    <s v="Usuario"/>
    <n v="1"/>
    <n v="0"/>
    <n v="0"/>
    <s v="SI"/>
    <s v="Rosalvina Ramirez"/>
    <s v="Terminado"/>
    <n v="201413"/>
    <s v="Informe de Facturación FINAL  19/08/2014 CO Esika Campaña 2014/13"/>
  </r>
  <r>
    <n v="8"/>
    <x v="1"/>
    <x v="0"/>
    <s v="Bancos"/>
    <s v="BAN"/>
    <d v="2014-08-26T00:00:00"/>
    <s v="Error Recepcion de Pagos Scotia Bank"/>
    <s v="Jefe de SAC solicita continuar"/>
    <x v="5"/>
    <s v="Base de datos"/>
    <n v="3"/>
    <n v="0"/>
    <n v="0"/>
    <s v="SI"/>
    <s v="Sandro Quintana"/>
    <s v="Terminado"/>
    <n v="201413"/>
    <s v="Informe de Facturación 26/08/2014 PE Esika Campaña 2014/13"/>
  </r>
  <r>
    <n v="9"/>
    <x v="3"/>
    <x v="1"/>
    <s v="Datamart"/>
    <s v="DAT"/>
    <d v="2014-09-01T00:00:00"/>
    <s v="Error Datamart BICON"/>
    <s v="Analista reprocesa informacion"/>
    <x v="3"/>
    <s v="DAT BICON"/>
    <n v="2"/>
    <n v="0"/>
    <n v="0"/>
    <s v="SI"/>
    <s v="Luis de la Cruz"/>
    <s v="Terminado"/>
    <n v="201413"/>
    <s v="Informe de Facturación   01/09/2014 DO Campaña 2014/13"/>
  </r>
  <r>
    <n v="10"/>
    <x v="3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ón   05/09/2014 DO Campaña 2014/13"/>
  </r>
  <r>
    <n v="11"/>
    <x v="4"/>
    <x v="1"/>
    <s v="Datamart"/>
    <s v="DAT"/>
    <d v="2014-09-01T00:00:00"/>
    <s v="Error Datamart BICON"/>
    <s v="Analista reprocesa informacion"/>
    <x v="3"/>
    <s v="DAT BICON"/>
    <n v="2"/>
    <n v="0"/>
    <n v="0"/>
    <s v="SI"/>
    <s v="Luis de la Cruz"/>
    <s v="Terminado"/>
    <n v="201413"/>
    <s v="Informe de Facturación   01/09/2014 EC Campaña 2014/13"/>
  </r>
  <r>
    <n v="12"/>
    <x v="4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ón   05/09/2014 EC Campaña 2014/13"/>
  </r>
  <r>
    <n v="13"/>
    <x v="0"/>
    <x v="1"/>
    <s v="Datamart"/>
    <s v="DAT"/>
    <d v="2014-08-28T00:00:00"/>
    <s v="Congelamiento proceso DATAMART"/>
    <s v="Analista reprocesa informacion"/>
    <x v="3"/>
    <s v="DAT BICON"/>
    <n v="3.5"/>
    <n v="0"/>
    <n v="0"/>
    <s v="SI"/>
    <s v="Betzabell Muñante"/>
    <s v="Terminado"/>
    <n v="201413"/>
    <s v="Informe de Facturación Final 28/08/2014 GT Campaña 2014/13"/>
  </r>
  <r>
    <n v="14"/>
    <x v="0"/>
    <x v="0"/>
    <s v="Procesos de Actualización"/>
    <s v="GEN"/>
    <d v="2014-09-04T00:00:00"/>
    <s v="error proceso SSICC Procesos de Actualización"/>
    <s v="Analista reprocesa informacion"/>
    <x v="2"/>
    <s v="Usuario"/>
    <n v="1"/>
    <n v="0"/>
    <n v="0"/>
    <s v="SI"/>
    <s v="Freddy Ramirez"/>
    <s v="Terminado"/>
    <n v="201413"/>
    <s v="Informe de Facturación 04/09/2014 GT Campaña 2014/13"/>
  </r>
  <r>
    <n v="15"/>
    <x v="5"/>
    <x v="1"/>
    <s v="Datamart"/>
    <s v="DAT"/>
    <d v="2014-08-27T00:00:00"/>
    <s v="Error en envio de archivos Datamart"/>
    <s v="Analista reprocesa informacion"/>
    <x v="6"/>
    <s v="BDI"/>
    <n v="0.5"/>
    <n v="0"/>
    <n v="0"/>
    <s v="SI"/>
    <s v="Gerardo Morales"/>
    <s v="Terminado"/>
    <n v="201413"/>
    <s v="Informe de Facturacion  27/08/2014 SV Esika Campaña 2014/13"/>
  </r>
  <r>
    <n v="16"/>
    <x v="5"/>
    <x v="0"/>
    <s v="SAP FI"/>
    <s v="SAP"/>
    <d v="2014-08-28T00:00:00"/>
    <s v="Demora en proceso SAPFI"/>
    <s v="Analista reprocesa informacion"/>
    <x v="0"/>
    <s v="SAP"/>
    <n v="1"/>
    <n v="0"/>
    <n v="0"/>
    <s v="SI"/>
    <s v="Rosa Barreda"/>
    <s v="Terminado"/>
    <n v="201413"/>
    <s v="Informe de Facturacion   28/08/2014 SV Esika Campaña 2014/13"/>
  </r>
  <r>
    <n v="17"/>
    <x v="5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on 05/09/2014 SV Esika Campaña 2014/13 con Cierre de C-13"/>
  </r>
  <r>
    <n v="18"/>
    <x v="2"/>
    <x v="1"/>
    <s v="Datamart"/>
    <s v="DAT"/>
    <d v="2014-09-01T00:00:00"/>
    <s v="Error Datamart BICON"/>
    <s v="Analista reprocesa informacion"/>
    <x v="3"/>
    <s v="DAT BICON"/>
    <n v="2"/>
    <n v="0"/>
    <n v="0"/>
    <s v="SI"/>
    <s v="Luis de la Cruz"/>
    <s v="Terminado"/>
    <n v="201413"/>
    <s v="Informe de Facturación Final 01/09/2014 CO Esika Campaña 2014/13"/>
  </r>
  <r>
    <n v="19"/>
    <x v="2"/>
    <x v="1"/>
    <s v="Datamart"/>
    <s v="DAT"/>
    <d v="2014-09-05T00:00:00"/>
    <s v="Error Detenido por BICON"/>
    <s v="Analista reprocesa informacion"/>
    <x v="3"/>
    <s v="DAT BICON"/>
    <n v="3"/>
    <n v="0"/>
    <n v="0"/>
    <s v="SI"/>
    <s v="Luis de la Cruz"/>
    <s v="Terminado"/>
    <n v="201413"/>
    <s v="Informe de Facturación 05/09/2014 CO Esika Campaña 2014/13"/>
  </r>
  <r>
    <n v="20"/>
    <x v="2"/>
    <x v="1"/>
    <s v="Error Generacion IVR"/>
    <s v="IVR"/>
    <d v="2014-09-03T00:00:00"/>
    <s v="Error IVR"/>
    <s v="Analista reprocesa informacion"/>
    <x v="7"/>
    <s v="SiCC/SSICC"/>
    <n v="1"/>
    <n v="1"/>
    <n v="1"/>
    <s v="SI"/>
    <s v="Freddy Ramirez"/>
    <s v="Terminado"/>
    <n v="201413"/>
    <s v="Informe de Facturación 03/09/2014 CO Esika Campaña 2014/13"/>
  </r>
  <r>
    <n v="21"/>
    <x v="2"/>
    <x v="1"/>
    <s v="Error Generacion IVR"/>
    <s v="IVR"/>
    <d v="2014-09-04T00:00:00"/>
    <s v="Error IVR"/>
    <s v="Analista reprocesa informacion"/>
    <x v="7"/>
    <s v="SiCC/SSICC"/>
    <n v="0.5"/>
    <n v="1"/>
    <n v="0.5"/>
    <s v="SI"/>
    <s v="Freddy Ramirez"/>
    <s v="Terminado"/>
    <n v="201413"/>
    <s v="Informe de Facturación 04/09/2014 CO Esika Campaña 2014/13"/>
  </r>
  <r>
    <n v="22"/>
    <x v="1"/>
    <x v="1"/>
    <s v="Datamart"/>
    <s v="DAT"/>
    <d v="2014-09-01T00:00:00"/>
    <s v="Error Datamart BICON"/>
    <s v="Analista reprocesa informacion"/>
    <x v="3"/>
    <s v="DAT BICON"/>
    <n v="1"/>
    <n v="0"/>
    <n v="0"/>
    <s v="SI"/>
    <s v="Luis de la Cruz"/>
    <s v="Terminado"/>
    <n v="201413"/>
    <s v="Informe de Facturación 01/09/2014 PE Esika Campaña 2014/13"/>
  </r>
  <r>
    <n v="23"/>
    <x v="6"/>
    <x v="0"/>
    <s v="GEN Procesos de Actualizacion"/>
    <s v="GEN"/>
    <d v="2014-10-27T00:00:00"/>
    <s v="Lentitud proceso de Actualizacion"/>
    <s v="Analista reprocesa informacion"/>
    <x v="8"/>
    <s v="FFVV"/>
    <n v="2"/>
    <n v="0"/>
    <n v="0"/>
    <s v="SI"/>
    <s v="Jose Cairampoma"/>
    <s v="Terminado"/>
    <n v="201413"/>
    <s v="Informe de Facturacion 27/10/2014 VE LBel Campaña 2014/13"/>
  </r>
  <r>
    <n v="24"/>
    <x v="6"/>
    <x v="0"/>
    <s v="APE"/>
    <s v="APE"/>
    <d v="2014-10-28T00:00:00"/>
    <s v="No se puede acceder a servidor APE"/>
    <s v="Plataforma revisa y se habilita servidor"/>
    <x v="9"/>
    <s v="Plataforma"/>
    <n v="2"/>
    <n v="0"/>
    <n v="0"/>
    <s v="SI"/>
    <s v="Milton Alvares"/>
    <s v="Terminado"/>
    <n v="201413"/>
    <s v="Informe de Facturacion 28/10/2014 VE LBel Campaña 2014/13"/>
  </r>
  <r>
    <n v="25"/>
    <x v="6"/>
    <x v="1"/>
    <s v="Datamart"/>
    <s v="DAT"/>
    <d v="2014-11-10T00:00:00"/>
    <s v="Error Datamart BICON"/>
    <s v="Analista reprocesa informacion"/>
    <x v="3"/>
    <s v="DAT BICON"/>
    <n v="1"/>
    <n v="0"/>
    <n v="0"/>
    <s v="SI"/>
    <s v="Christian Vazquez"/>
    <s v="Terminado"/>
    <n v="201413"/>
    <s v="Informe de Facturacion 10/11/2014 VE LBel Campaña 2014/13"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n v="0"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  <r>
    <m/>
    <x v="7"/>
    <x v="2"/>
    <m/>
    <m/>
    <m/>
    <m/>
    <m/>
    <x v="1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 dinámica3" cacheId="4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9">
  <location ref="A1:D16" firstHeaderRow="1" firstDataRow="2" firstDataCol="1"/>
  <pivotFields count="6">
    <pivotField showAll="0"/>
    <pivotField axis="axisRow" showAll="0" defaultSubtotal="0">
      <items count="18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3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D9" firstHeaderRow="1" firstDataRow="2" firstDataCol="1"/>
  <pivotFields count="18">
    <pivotField showAll="0" defaultSubtotal="0"/>
    <pivotField axis="axisRow" showAll="0">
      <items count="9">
        <item x="2"/>
        <item x="3"/>
        <item x="4"/>
        <item x="0"/>
        <item x="1"/>
        <item x="5"/>
        <item h="1" x="7"/>
        <item h="1" x="6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2">
  <location ref="A1:B11" firstHeaderRow="1" firstDataRow="1" firstDataCol="1"/>
  <pivotFields count="18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4">
        <item m="1" x="14"/>
        <item m="1" x="38"/>
        <item m="1" x="34"/>
        <item m="1" x="36"/>
        <item m="1" x="19"/>
        <item m="1" x="39"/>
        <item x="5"/>
        <item x="6"/>
        <item x="4"/>
        <item m="1" x="18"/>
        <item m="1" x="35"/>
        <item m="1" x="32"/>
        <item m="1" x="25"/>
        <item x="3"/>
        <item m="1" x="23"/>
        <item m="1" x="12"/>
        <item m="1" x="26"/>
        <item m="1" x="40"/>
        <item m="1" x="27"/>
        <item m="1" x="31"/>
        <item m="1" x="24"/>
        <item m="1" x="22"/>
        <item m="1" x="20"/>
        <item m="1" x="30"/>
        <item m="1" x="17"/>
        <item x="1"/>
        <item m="1" x="11"/>
        <item m="1" x="29"/>
        <item m="1" x="13"/>
        <item m="1" x="16"/>
        <item h="1" x="10"/>
        <item m="1" x="33"/>
        <item m="1" x="42"/>
        <item x="8"/>
        <item m="1" x="41"/>
        <item m="1" x="28"/>
        <item m="1" x="21"/>
        <item m="1" x="15"/>
        <item m="1" x="37"/>
        <item x="0"/>
        <item x="2"/>
        <item x="7"/>
        <item h="1" x="9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 v="6"/>
    </i>
    <i>
      <x v="7"/>
    </i>
    <i>
      <x v="8"/>
    </i>
    <i>
      <x v="13"/>
    </i>
    <i>
      <x v="25"/>
    </i>
    <i>
      <x v="33"/>
    </i>
    <i>
      <x v="39"/>
    </i>
    <i>
      <x v="40"/>
    </i>
    <i>
      <x v="41"/>
    </i>
    <i t="grand">
      <x/>
    </i>
  </rowItems>
  <colItems count="1">
    <i/>
  </colItems>
  <dataFields count="1">
    <dataField name="Suma de Duracion (horas)" fld="10" baseField="8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1">
  <location ref="A1:I15" firstHeaderRow="1" firstDataRow="2" firstDataCol="1"/>
  <pivotFields count="18">
    <pivotField showAll="0" defaultSubtotal="0"/>
    <pivotField axis="axisCol" showAll="0">
      <items count="9">
        <item x="2"/>
        <item x="3"/>
        <item x="4"/>
        <item x="0"/>
        <item x="1"/>
        <item x="5"/>
        <item x="7"/>
        <item x="6"/>
        <item t="default"/>
      </items>
    </pivotField>
    <pivotField axis="axisRow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4">
        <item m="1" x="14"/>
        <item m="1" x="38"/>
        <item m="1" x="34"/>
        <item m="1" x="36"/>
        <item m="1" x="19"/>
        <item m="1" x="39"/>
        <item x="5"/>
        <item x="6"/>
        <item x="4"/>
        <item m="1" x="18"/>
        <item m="1" x="35"/>
        <item m="1" x="32"/>
        <item m="1" x="25"/>
        <item x="3"/>
        <item m="1" x="23"/>
        <item m="1" x="12"/>
        <item m="1" x="26"/>
        <item m="1" x="40"/>
        <item m="1" x="27"/>
        <item m="1" x="31"/>
        <item m="1" x="24"/>
        <item m="1" x="22"/>
        <item m="1" x="20"/>
        <item m="1" x="30"/>
        <item m="1" x="17"/>
        <item x="1"/>
        <item m="1" x="11"/>
        <item m="1" x="29"/>
        <item m="1" x="13"/>
        <item m="1" x="16"/>
        <item x="10"/>
        <item m="1" x="33"/>
        <item m="1" x="42"/>
        <item x="8"/>
        <item m="1" x="41"/>
        <item m="1" x="28"/>
        <item m="1" x="21"/>
        <item m="1" x="15"/>
        <item m="1" x="37"/>
        <item x="0"/>
        <item x="2"/>
        <item x="7"/>
        <item x="9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3">
    <i>
      <x v="1"/>
    </i>
    <i r="1">
      <x v="6"/>
    </i>
    <i r="1">
      <x v="8"/>
    </i>
    <i r="1">
      <x v="25"/>
    </i>
    <i r="1">
      <x v="33"/>
    </i>
    <i r="1">
      <x v="39"/>
    </i>
    <i r="1">
      <x v="40"/>
    </i>
    <i r="1">
      <x v="42"/>
    </i>
    <i>
      <x v="2"/>
    </i>
    <i r="1">
      <x v="7"/>
    </i>
    <i r="1">
      <x v="13"/>
    </i>
    <i r="1">
      <x v="4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Suma de Duracion (horas)" fld="10" baseField="0" baseItem="3208088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5" cacheId="3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3:B9" firstHeaderRow="1" firstDataRow="1" firstDataCol="1" rowPageCount="1" colPageCount="1"/>
  <pivotFields count="18">
    <pivotField showAll="0" defaultSubtotal="0"/>
    <pivotField axis="axisPage" multipleItemSelectionAllowed="1" showAll="0">
      <items count="9">
        <item h="1" x="2"/>
        <item h="1" x="3"/>
        <item h="1" x="4"/>
        <item h="1" x="0"/>
        <item h="1" x="1"/>
        <item h="1" x="5"/>
        <item h="1" x="7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2">
        <item x="5"/>
        <item x="6"/>
        <item x="4"/>
        <item x="3"/>
        <item x="7"/>
        <item x="0"/>
        <item x="1"/>
        <item x="2"/>
        <item h="1" x="10"/>
        <item x="8"/>
        <item x="9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6">
    <i>
      <x/>
    </i>
    <i r="1">
      <x v="9"/>
    </i>
    <i r="1">
      <x v="10"/>
    </i>
    <i>
      <x v="1"/>
    </i>
    <i r="1">
      <x v="3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6" cacheId="3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3:B9" firstHeaderRow="1" firstDataRow="1" firstDataCol="1" rowPageCount="1" colPageCount="1"/>
  <pivotFields count="18">
    <pivotField showAll="0" defaultSubtotal="0"/>
    <pivotField axis="axisPage" multipleItemSelectionAllowed="1" showAll="0">
      <items count="9">
        <item h="1" x="2"/>
        <item h="1" x="3"/>
        <item h="1" x="4"/>
        <item h="1" x="0"/>
        <item h="1" x="1"/>
        <item h="1" x="5"/>
        <item h="1" x="7"/>
        <item x="6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x="5"/>
        <item x="6"/>
        <item x="4"/>
        <item x="3"/>
        <item x="7"/>
        <item x="0"/>
        <item x="1"/>
        <item x="2"/>
        <item x="10"/>
        <item x="8"/>
        <item x="9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6">
    <i>
      <x/>
    </i>
    <i r="1">
      <x v="9"/>
    </i>
    <i r="1">
      <x v="10"/>
    </i>
    <i>
      <x v="1"/>
    </i>
    <i r="1">
      <x v="3"/>
    </i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3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8">
  <location ref="A3:C17" firstHeaderRow="0" firstDataRow="1" firstDataCol="1" rowPageCount="1" colPageCount="1"/>
  <pivotFields count="14">
    <pivotField axis="axisRow" showAll="0">
      <items count="19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Total Incidentes" fld="4" baseField="0" baseItem="0"/>
    <dataField name="Total Horas Empleada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4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7">
  <location ref="A3:C17" firstHeaderRow="0" firstDataRow="1" firstDataCol="1" rowPageCount="1" colPageCount="1"/>
  <pivotFields count="5">
    <pivotField axis="axisRow" showAll="0">
      <items count="19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Total SiCC/SSiCC" fld="2" baseField="0" baseItem="0"/>
    <dataField name=" Total Otros Motivos" fld="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4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8">
  <location ref="A3:C17" firstHeaderRow="0" firstDataRow="1" firstDataCol="1" rowPageCount="1" colPageCount="1"/>
  <pivotFields count="15">
    <pivotField showAll="0"/>
    <pivotField axis="axisRow" showAll="0">
      <items count="19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4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0">
  <location ref="A3:C17" firstHeaderRow="0" firstDataRow="1" firstDataCol="1" rowPageCount="1" colPageCount="1"/>
  <pivotFields count="15">
    <pivotField showAll="0"/>
    <pivotField axis="axisRow" showAll="0">
      <items count="19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4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5">
  <location ref="A3:D17" firstHeaderRow="0" firstDataRow="1" firstDataCol="1" rowPageCount="1" colPageCount="1"/>
  <pivotFields count="15">
    <pivotField showAll="0"/>
    <pivotField axis="axisRow" showAll="0">
      <items count="19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3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1:D9" firstHeaderRow="1" firstDataRow="2" firstDataCol="1"/>
  <pivotFields count="18">
    <pivotField showAll="0" defaultSubtotal="0"/>
    <pivotField axis="axisRow" showAll="0">
      <items count="9">
        <item x="2"/>
        <item x="3"/>
        <item x="4"/>
        <item x="0"/>
        <item x="1"/>
        <item x="5"/>
        <item h="1" x="7"/>
        <item h="1" x="6"/>
        <item t="default"/>
      </items>
    </pivotField>
    <pivotField axis="axisCol" showAll="0">
      <items count="4">
        <item n="Proceso Facturacion" x="0"/>
        <item n="Proceso Perifericos"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7">
  <location ref="A3:B13" firstHeaderRow="1" firstDataRow="1" firstDataCol="1"/>
  <pivotFields count="18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4">
        <item m="1" x="14"/>
        <item m="1" x="19"/>
        <item m="1" x="39"/>
        <item m="1" x="18"/>
        <item m="1" x="35"/>
        <item m="1" x="12"/>
        <item m="1" x="26"/>
        <item m="1" x="40"/>
        <item m="1" x="31"/>
        <item m="1" x="24"/>
        <item m="1" x="22"/>
        <item m="1" x="20"/>
        <item m="1" x="30"/>
        <item x="1"/>
        <item m="1" x="29"/>
        <item h="1" x="10"/>
        <item m="1" x="32"/>
        <item m="1" x="34"/>
        <item x="6"/>
        <item m="1" x="27"/>
        <item m="1" x="17"/>
        <item m="1" x="25"/>
        <item m="1" x="16"/>
        <item x="4"/>
        <item x="5"/>
        <item m="1" x="36"/>
        <item x="3"/>
        <item m="1" x="23"/>
        <item m="1" x="13"/>
        <item m="1" x="11"/>
        <item m="1" x="38"/>
        <item m="1" x="33"/>
        <item m="1" x="42"/>
        <item x="8"/>
        <item m="1" x="41"/>
        <item m="1" x="28"/>
        <item m="1" x="21"/>
        <item m="1" x="15"/>
        <item m="1" x="37"/>
        <item x="0"/>
        <item x="2"/>
        <item x="7"/>
        <item h="1" x="9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 v="13"/>
    </i>
    <i>
      <x v="18"/>
    </i>
    <i>
      <x v="23"/>
    </i>
    <i>
      <x v="24"/>
    </i>
    <i>
      <x v="26"/>
    </i>
    <i>
      <x v="33"/>
    </i>
    <i>
      <x v="39"/>
    </i>
    <i>
      <x v="40"/>
    </i>
    <i>
      <x v="41"/>
    </i>
    <i t="grand">
      <x/>
    </i>
  </rowItems>
  <colItems count="1">
    <i/>
  </colItems>
  <dataFields count="1">
    <dataField name="Cuenta de Tipo Error" fld="8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4">
  <location ref="A3:I17" firstHeaderRow="1" firstDataRow="2" firstDataCol="1"/>
  <pivotFields count="18">
    <pivotField showAll="0" defaultSubtotal="0"/>
    <pivotField axis="axisCol" showAll="0">
      <items count="9">
        <item x="2"/>
        <item x="3"/>
        <item x="4"/>
        <item x="0"/>
        <item x="1"/>
        <item x="5"/>
        <item x="7"/>
        <item x="6"/>
        <item t="default"/>
      </items>
    </pivotField>
    <pivotField axis="axisRow" multipleItemSelectionAllowed="1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4">
        <item m="1" x="14"/>
        <item m="1" x="38"/>
        <item m="1" x="34"/>
        <item m="1" x="36"/>
        <item m="1" x="19"/>
        <item m="1" x="39"/>
        <item x="5"/>
        <item x="6"/>
        <item x="4"/>
        <item m="1" x="18"/>
        <item m="1" x="35"/>
        <item m="1" x="32"/>
        <item m="1" x="25"/>
        <item x="3"/>
        <item m="1" x="23"/>
        <item m="1" x="12"/>
        <item m="1" x="26"/>
        <item m="1" x="40"/>
        <item m="1" x="27"/>
        <item m="1" x="31"/>
        <item m="1" x="24"/>
        <item m="1" x="22"/>
        <item m="1" x="20"/>
        <item m="1" x="30"/>
        <item m="1" x="17"/>
        <item x="1"/>
        <item m="1" x="11"/>
        <item m="1" x="29"/>
        <item m="1" x="13"/>
        <item m="1" x="16"/>
        <item x="10"/>
        <item m="1" x="33"/>
        <item m="1" x="42"/>
        <item x="8"/>
        <item m="1" x="41"/>
        <item m="1" x="28"/>
        <item m="1" x="21"/>
        <item m="1" x="15"/>
        <item m="1" x="37"/>
        <item x="0"/>
        <item x="2"/>
        <item x="7"/>
        <item x="9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3">
    <i>
      <x v="1"/>
    </i>
    <i r="1">
      <x v="6"/>
    </i>
    <i r="1">
      <x v="8"/>
    </i>
    <i r="1">
      <x v="25"/>
    </i>
    <i r="1">
      <x v="33"/>
    </i>
    <i r="1">
      <x v="39"/>
    </i>
    <i r="1">
      <x v="40"/>
    </i>
    <i r="1">
      <x v="42"/>
    </i>
    <i>
      <x v="2"/>
    </i>
    <i r="1">
      <x v="7"/>
    </i>
    <i r="1">
      <x v="13"/>
    </i>
    <i r="1">
      <x v="4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uenta de Tipo Error" fld="8" subtotal="count" baseField="0" baseItem="0"/>
  </dataFields>
  <chartFormats count="40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8" totalsRowShown="0" headerRowDxfId="20" dataDxfId="19" tableBorderDxfId="18">
  <autoFilter ref="A1:R38"/>
  <sortState ref="A2:R34">
    <sortCondition ref="A1:A34"/>
  </sortState>
  <tableColumns count="18">
    <tableColumn id="1" name="#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9" name="Responsable" dataDxfId="8"/>
    <tableColumn id="10" name="Duracion (horas)" dataDxfId="7"/>
    <tableColumn id="11" name="Error SICC/SSICC" dataDxfId="6"/>
    <tableColumn id="12" name="Duración Error SICC/SSICC" dataDxfId="5">
      <calculatedColumnFormula>IF(L2=0,0,K2)</calculatedColumnFormula>
    </tableColumn>
    <tableColumn id="13" name="Informe" dataDxfId="4"/>
    <tableColumn id="14" name="Analista Responsable" dataDxfId="3"/>
    <tableColumn id="15" name="Estad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5"/>
  <sheetViews>
    <sheetView zoomScaleNormal="100" workbookViewId="0">
      <pane ySplit="1" topLeftCell="A20" activePane="bottomLeft" state="frozen"/>
      <selection pane="bottomLeft" activeCell="A27" sqref="A27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3.28515625" style="9" bestFit="1" customWidth="1"/>
    <col min="18" max="18" width="52.42578125" style="9" bestFit="1" customWidth="1"/>
    <col min="19" max="16384" width="11.42578125" style="9"/>
  </cols>
  <sheetData>
    <row r="1" spans="1:18" s="5" customFormat="1" x14ac:dyDescent="0.2">
      <c r="A1" s="3" t="s">
        <v>177</v>
      </c>
      <c r="B1" s="3" t="s">
        <v>51</v>
      </c>
      <c r="C1" s="3" t="s">
        <v>9</v>
      </c>
      <c r="D1" s="3" t="s">
        <v>13</v>
      </c>
      <c r="E1" s="4" t="s">
        <v>6</v>
      </c>
      <c r="F1" s="3" t="s">
        <v>0</v>
      </c>
      <c r="G1" s="3" t="s">
        <v>8</v>
      </c>
      <c r="H1" s="3" t="s">
        <v>1</v>
      </c>
      <c r="I1" s="3" t="s">
        <v>14</v>
      </c>
      <c r="J1" s="3" t="s">
        <v>170</v>
      </c>
      <c r="K1" s="3" t="s">
        <v>5</v>
      </c>
      <c r="L1" s="3" t="s">
        <v>19</v>
      </c>
      <c r="M1" s="3" t="s">
        <v>20</v>
      </c>
      <c r="N1" s="3" t="s">
        <v>53</v>
      </c>
      <c r="O1" s="3" t="s">
        <v>2</v>
      </c>
      <c r="P1" s="3" t="s">
        <v>3</v>
      </c>
      <c r="Q1" s="3" t="s">
        <v>4</v>
      </c>
      <c r="R1" s="3" t="s">
        <v>7</v>
      </c>
    </row>
    <row r="2" spans="1:18" x14ac:dyDescent="0.2">
      <c r="A2" s="5">
        <v>1</v>
      </c>
      <c r="B2" s="5" t="s">
        <v>49</v>
      </c>
      <c r="C2" s="5" t="s">
        <v>54</v>
      </c>
      <c r="D2" s="5" t="s">
        <v>96</v>
      </c>
      <c r="E2" s="129" t="s">
        <v>95</v>
      </c>
      <c r="F2" s="129">
        <v>41876</v>
      </c>
      <c r="G2" s="9" t="s">
        <v>97</v>
      </c>
      <c r="H2" s="8" t="s">
        <v>98</v>
      </c>
      <c r="I2" s="9" t="s">
        <v>99</v>
      </c>
      <c r="J2" s="9" t="s">
        <v>95</v>
      </c>
      <c r="K2" s="10">
        <v>1</v>
      </c>
      <c r="L2" s="10">
        <v>0</v>
      </c>
      <c r="M2" s="10">
        <f t="shared" ref="M2:M38" si="0">IF(L2=0,0,K2)</f>
        <v>0</v>
      </c>
      <c r="N2" s="5" t="s">
        <v>25</v>
      </c>
      <c r="O2" s="5" t="s">
        <v>100</v>
      </c>
      <c r="P2" s="10" t="s">
        <v>15</v>
      </c>
      <c r="Q2" s="10">
        <v>201413</v>
      </c>
      <c r="R2" s="9" t="s">
        <v>101</v>
      </c>
    </row>
    <row r="3" spans="1:18" ht="24" x14ac:dyDescent="0.2">
      <c r="A3" s="5">
        <v>2</v>
      </c>
      <c r="B3" s="5" t="s">
        <v>42</v>
      </c>
      <c r="C3" s="5" t="s">
        <v>54</v>
      </c>
      <c r="D3" s="5" t="s">
        <v>94</v>
      </c>
      <c r="E3" s="6" t="s">
        <v>93</v>
      </c>
      <c r="F3" s="7">
        <v>41870</v>
      </c>
      <c r="G3" s="8" t="s">
        <v>109</v>
      </c>
      <c r="H3" s="8" t="s">
        <v>110</v>
      </c>
      <c r="I3" s="9" t="s">
        <v>102</v>
      </c>
      <c r="J3" s="9" t="s">
        <v>171</v>
      </c>
      <c r="K3" s="10">
        <v>1.5</v>
      </c>
      <c r="L3" s="10">
        <v>0</v>
      </c>
      <c r="M3" s="10">
        <f t="shared" si="0"/>
        <v>0</v>
      </c>
      <c r="N3" s="5" t="s">
        <v>25</v>
      </c>
      <c r="O3" s="5" t="s">
        <v>100</v>
      </c>
      <c r="P3" s="10" t="s">
        <v>15</v>
      </c>
      <c r="Q3" s="10">
        <v>201413</v>
      </c>
      <c r="R3" s="9" t="s">
        <v>103</v>
      </c>
    </row>
    <row r="4" spans="1:18" ht="24" x14ac:dyDescent="0.2">
      <c r="A4" s="5">
        <v>3</v>
      </c>
      <c r="B4" s="5" t="s">
        <v>42</v>
      </c>
      <c r="C4" s="5" t="s">
        <v>54</v>
      </c>
      <c r="D4" s="5" t="s">
        <v>94</v>
      </c>
      <c r="E4" s="6" t="s">
        <v>93</v>
      </c>
      <c r="F4" s="7">
        <v>41871</v>
      </c>
      <c r="G4" s="8" t="s">
        <v>109</v>
      </c>
      <c r="H4" s="8" t="s">
        <v>110</v>
      </c>
      <c r="I4" s="9" t="s">
        <v>102</v>
      </c>
      <c r="J4" s="9" t="s">
        <v>171</v>
      </c>
      <c r="K4" s="10">
        <v>0.5</v>
      </c>
      <c r="L4" s="10">
        <v>0</v>
      </c>
      <c r="M4" s="10">
        <f t="shared" si="0"/>
        <v>0</v>
      </c>
      <c r="N4" s="5" t="s">
        <v>25</v>
      </c>
      <c r="O4" s="5" t="s">
        <v>100</v>
      </c>
      <c r="P4" s="10" t="s">
        <v>15</v>
      </c>
      <c r="Q4" s="10">
        <v>201413</v>
      </c>
      <c r="R4" s="9" t="s">
        <v>104</v>
      </c>
    </row>
    <row r="5" spans="1:18" x14ac:dyDescent="0.2">
      <c r="A5" s="5">
        <v>4</v>
      </c>
      <c r="B5" s="5" t="s">
        <v>42</v>
      </c>
      <c r="C5" s="5" t="s">
        <v>54</v>
      </c>
      <c r="D5" s="5" t="s">
        <v>105</v>
      </c>
      <c r="E5" s="6" t="s">
        <v>93</v>
      </c>
      <c r="F5" s="7">
        <v>41876</v>
      </c>
      <c r="G5" s="8" t="s">
        <v>106</v>
      </c>
      <c r="H5" s="8" t="s">
        <v>98</v>
      </c>
      <c r="I5" s="9" t="s">
        <v>121</v>
      </c>
      <c r="J5" s="9" t="s">
        <v>171</v>
      </c>
      <c r="K5" s="10" t="s">
        <v>112</v>
      </c>
      <c r="L5" s="10">
        <v>1</v>
      </c>
      <c r="M5" s="10" t="str">
        <f t="shared" si="0"/>
        <v>0..5</v>
      </c>
      <c r="N5" s="5" t="s">
        <v>25</v>
      </c>
      <c r="O5" s="5" t="s">
        <v>100</v>
      </c>
      <c r="P5" s="10" t="s">
        <v>15</v>
      </c>
      <c r="Q5" s="10">
        <v>201413</v>
      </c>
      <c r="R5" s="9" t="s">
        <v>104</v>
      </c>
    </row>
    <row r="6" spans="1:18" x14ac:dyDescent="0.2">
      <c r="A6" s="5">
        <v>5</v>
      </c>
      <c r="B6" s="5" t="s">
        <v>42</v>
      </c>
      <c r="C6" s="5" t="s">
        <v>52</v>
      </c>
      <c r="D6" s="5" t="s">
        <v>107</v>
      </c>
      <c r="E6" s="6" t="s">
        <v>79</v>
      </c>
      <c r="F6" s="7">
        <v>41876</v>
      </c>
      <c r="G6" s="8" t="s">
        <v>108</v>
      </c>
      <c r="H6" s="8" t="s">
        <v>110</v>
      </c>
      <c r="I6" s="9" t="s">
        <v>91</v>
      </c>
      <c r="J6" s="9" t="s">
        <v>172</v>
      </c>
      <c r="K6" s="10">
        <v>3</v>
      </c>
      <c r="L6" s="10">
        <v>0</v>
      </c>
      <c r="M6" s="10">
        <f t="shared" si="0"/>
        <v>0</v>
      </c>
      <c r="N6" s="5" t="s">
        <v>25</v>
      </c>
      <c r="O6" s="5" t="s">
        <v>111</v>
      </c>
      <c r="P6" s="10" t="s">
        <v>15</v>
      </c>
      <c r="Q6" s="10">
        <v>201413</v>
      </c>
      <c r="R6" s="9" t="s">
        <v>104</v>
      </c>
    </row>
    <row r="7" spans="1:18" ht="24" x14ac:dyDescent="0.2">
      <c r="A7" s="5">
        <v>6</v>
      </c>
      <c r="B7" s="5" t="s">
        <v>43</v>
      </c>
      <c r="C7" s="5" t="s">
        <v>54</v>
      </c>
      <c r="D7" s="5" t="s">
        <v>114</v>
      </c>
      <c r="E7" s="6" t="s">
        <v>113</v>
      </c>
      <c r="F7" s="7">
        <v>41870</v>
      </c>
      <c r="G7" s="8" t="s">
        <v>115</v>
      </c>
      <c r="H7" s="8" t="s">
        <v>110</v>
      </c>
      <c r="I7" s="9" t="s">
        <v>116</v>
      </c>
      <c r="J7" s="9" t="s">
        <v>173</v>
      </c>
      <c r="K7" s="10">
        <v>2</v>
      </c>
      <c r="L7" s="10">
        <v>0</v>
      </c>
      <c r="M7" s="10">
        <f t="shared" si="0"/>
        <v>0</v>
      </c>
      <c r="N7" s="5" t="s">
        <v>25</v>
      </c>
      <c r="O7" s="5" t="s">
        <v>100</v>
      </c>
      <c r="P7" s="10" t="s">
        <v>15</v>
      </c>
      <c r="Q7" s="10">
        <v>201413</v>
      </c>
      <c r="R7" s="8" t="s">
        <v>117</v>
      </c>
    </row>
    <row r="8" spans="1:18" ht="24" x14ac:dyDescent="0.2">
      <c r="A8" s="5">
        <v>7</v>
      </c>
      <c r="B8" s="5" t="s">
        <v>43</v>
      </c>
      <c r="C8" s="5" t="s">
        <v>54</v>
      </c>
      <c r="D8" s="5" t="s">
        <v>118</v>
      </c>
      <c r="E8" s="6" t="s">
        <v>119</v>
      </c>
      <c r="F8" s="7">
        <v>41870</v>
      </c>
      <c r="G8" s="8" t="s">
        <v>120</v>
      </c>
      <c r="H8" s="8" t="s">
        <v>110</v>
      </c>
      <c r="I8" s="9" t="s">
        <v>121</v>
      </c>
      <c r="J8" s="9" t="s">
        <v>171</v>
      </c>
      <c r="K8" s="10">
        <v>1</v>
      </c>
      <c r="L8" s="10">
        <v>0</v>
      </c>
      <c r="M8" s="10">
        <f t="shared" si="0"/>
        <v>0</v>
      </c>
      <c r="N8" s="5" t="s">
        <v>25</v>
      </c>
      <c r="O8" s="5" t="s">
        <v>100</v>
      </c>
      <c r="P8" s="10" t="s">
        <v>15</v>
      </c>
      <c r="Q8" s="10">
        <v>201413</v>
      </c>
      <c r="R8" s="8" t="s">
        <v>117</v>
      </c>
    </row>
    <row r="9" spans="1:18" x14ac:dyDescent="0.2">
      <c r="A9" s="5">
        <v>8</v>
      </c>
      <c r="B9" s="5" t="s">
        <v>42</v>
      </c>
      <c r="C9" s="5" t="s">
        <v>54</v>
      </c>
      <c r="D9" s="5" t="s">
        <v>122</v>
      </c>
      <c r="E9" s="6" t="s">
        <v>123</v>
      </c>
      <c r="F9" s="7">
        <v>41877</v>
      </c>
      <c r="G9" s="8" t="s">
        <v>124</v>
      </c>
      <c r="H9" s="8" t="s">
        <v>125</v>
      </c>
      <c r="I9" s="9" t="s">
        <v>126</v>
      </c>
      <c r="J9" s="9" t="s">
        <v>174</v>
      </c>
      <c r="K9" s="10">
        <v>3</v>
      </c>
      <c r="L9" s="10">
        <v>0</v>
      </c>
      <c r="M9" s="10">
        <f t="shared" si="0"/>
        <v>0</v>
      </c>
      <c r="N9" s="5" t="s">
        <v>25</v>
      </c>
      <c r="O9" s="5" t="s">
        <v>127</v>
      </c>
      <c r="P9" s="10" t="s">
        <v>15</v>
      </c>
      <c r="Q9" s="10">
        <v>201413</v>
      </c>
      <c r="R9" s="8" t="s">
        <v>128</v>
      </c>
    </row>
    <row r="10" spans="1:18" x14ac:dyDescent="0.2">
      <c r="A10" s="5">
        <v>9</v>
      </c>
      <c r="B10" s="5" t="s">
        <v>74</v>
      </c>
      <c r="C10" s="5" t="s">
        <v>52</v>
      </c>
      <c r="D10" s="5" t="s">
        <v>129</v>
      </c>
      <c r="E10" s="6" t="s">
        <v>79</v>
      </c>
      <c r="F10" s="7">
        <v>41883</v>
      </c>
      <c r="G10" s="8" t="s">
        <v>130</v>
      </c>
      <c r="H10" s="8" t="s">
        <v>110</v>
      </c>
      <c r="I10" s="9" t="s">
        <v>91</v>
      </c>
      <c r="J10" s="9" t="s">
        <v>172</v>
      </c>
      <c r="K10" s="10">
        <v>2</v>
      </c>
      <c r="L10" s="10">
        <v>0</v>
      </c>
      <c r="M10" s="10">
        <f t="shared" si="0"/>
        <v>0</v>
      </c>
      <c r="N10" s="5" t="s">
        <v>25</v>
      </c>
      <c r="O10" s="5" t="s">
        <v>132</v>
      </c>
      <c r="P10" s="10" t="s">
        <v>15</v>
      </c>
      <c r="Q10" s="10">
        <v>201413</v>
      </c>
      <c r="R10" s="8" t="s">
        <v>133</v>
      </c>
    </row>
    <row r="11" spans="1:18" x14ac:dyDescent="0.2">
      <c r="A11" s="5">
        <v>10</v>
      </c>
      <c r="B11" s="5" t="s">
        <v>74</v>
      </c>
      <c r="C11" s="5" t="s">
        <v>52</v>
      </c>
      <c r="D11" s="5" t="s">
        <v>129</v>
      </c>
      <c r="E11" s="6" t="s">
        <v>79</v>
      </c>
      <c r="F11" s="7">
        <v>41887</v>
      </c>
      <c r="G11" s="8" t="s">
        <v>131</v>
      </c>
      <c r="H11" s="8" t="s">
        <v>110</v>
      </c>
      <c r="I11" s="9" t="s">
        <v>91</v>
      </c>
      <c r="J11" s="9" t="s">
        <v>172</v>
      </c>
      <c r="K11" s="10">
        <v>3</v>
      </c>
      <c r="L11" s="10">
        <v>0</v>
      </c>
      <c r="M11" s="10">
        <f t="shared" si="0"/>
        <v>0</v>
      </c>
      <c r="N11" s="5" t="s">
        <v>25</v>
      </c>
      <c r="O11" s="5" t="s">
        <v>132</v>
      </c>
      <c r="P11" s="10" t="s">
        <v>15</v>
      </c>
      <c r="Q11" s="10">
        <v>201413</v>
      </c>
      <c r="R11" s="9" t="s">
        <v>134</v>
      </c>
    </row>
    <row r="12" spans="1:18" x14ac:dyDescent="0.2">
      <c r="A12" s="5">
        <v>11</v>
      </c>
      <c r="B12" s="5" t="s">
        <v>44</v>
      </c>
      <c r="C12" s="5" t="s">
        <v>52</v>
      </c>
      <c r="D12" s="5" t="s">
        <v>129</v>
      </c>
      <c r="E12" s="6" t="s">
        <v>79</v>
      </c>
      <c r="F12" s="7">
        <v>41883</v>
      </c>
      <c r="G12" s="8" t="s">
        <v>130</v>
      </c>
      <c r="H12" s="8" t="s">
        <v>110</v>
      </c>
      <c r="I12" s="9" t="s">
        <v>91</v>
      </c>
      <c r="J12" s="9" t="s">
        <v>172</v>
      </c>
      <c r="K12" s="10">
        <v>2</v>
      </c>
      <c r="L12" s="10">
        <v>0</v>
      </c>
      <c r="M12" s="10">
        <f t="shared" ref="M12:M13" si="1">IF(L12=0,0,K12)</f>
        <v>0</v>
      </c>
      <c r="N12" s="5" t="s">
        <v>25</v>
      </c>
      <c r="O12" s="5" t="s">
        <v>132</v>
      </c>
      <c r="P12" s="10" t="s">
        <v>15</v>
      </c>
      <c r="Q12" s="10">
        <v>201413</v>
      </c>
      <c r="R12" s="8" t="s">
        <v>135</v>
      </c>
    </row>
    <row r="13" spans="1:18" x14ac:dyDescent="0.2">
      <c r="A13" s="5">
        <v>12</v>
      </c>
      <c r="B13" s="5" t="s">
        <v>44</v>
      </c>
      <c r="C13" s="5" t="s">
        <v>52</v>
      </c>
      <c r="D13" s="5" t="s">
        <v>129</v>
      </c>
      <c r="E13" s="6" t="s">
        <v>79</v>
      </c>
      <c r="F13" s="7">
        <v>41887</v>
      </c>
      <c r="G13" s="8" t="s">
        <v>131</v>
      </c>
      <c r="H13" s="8" t="s">
        <v>110</v>
      </c>
      <c r="I13" s="9" t="s">
        <v>91</v>
      </c>
      <c r="J13" s="9" t="s">
        <v>172</v>
      </c>
      <c r="K13" s="10">
        <v>3</v>
      </c>
      <c r="L13" s="10">
        <v>0</v>
      </c>
      <c r="M13" s="10">
        <f t="shared" si="1"/>
        <v>0</v>
      </c>
      <c r="N13" s="5" t="s">
        <v>25</v>
      </c>
      <c r="O13" s="5" t="s">
        <v>132</v>
      </c>
      <c r="P13" s="10" t="s">
        <v>15</v>
      </c>
      <c r="Q13" s="10">
        <v>201413</v>
      </c>
      <c r="R13" s="9" t="s">
        <v>136</v>
      </c>
    </row>
    <row r="14" spans="1:18" x14ac:dyDescent="0.2">
      <c r="A14" s="5">
        <v>13</v>
      </c>
      <c r="B14" s="5" t="s">
        <v>49</v>
      </c>
      <c r="C14" s="5" t="s">
        <v>52</v>
      </c>
      <c r="D14" s="5" t="s">
        <v>129</v>
      </c>
      <c r="E14" s="6" t="s">
        <v>79</v>
      </c>
      <c r="F14" s="7">
        <v>41879</v>
      </c>
      <c r="G14" s="8" t="s">
        <v>137</v>
      </c>
      <c r="H14" s="8" t="s">
        <v>110</v>
      </c>
      <c r="I14" s="9" t="s">
        <v>91</v>
      </c>
      <c r="J14" s="9" t="s">
        <v>172</v>
      </c>
      <c r="K14" s="10">
        <v>3.5</v>
      </c>
      <c r="L14" s="10">
        <v>0</v>
      </c>
      <c r="M14" s="10">
        <f t="shared" si="0"/>
        <v>0</v>
      </c>
      <c r="N14" s="5" t="s">
        <v>25</v>
      </c>
      <c r="O14" s="5" t="s">
        <v>111</v>
      </c>
      <c r="P14" s="10" t="s">
        <v>15</v>
      </c>
      <c r="Q14" s="10">
        <v>201413</v>
      </c>
      <c r="R14" s="9" t="s">
        <v>138</v>
      </c>
    </row>
    <row r="15" spans="1:18" x14ac:dyDescent="0.2">
      <c r="A15" s="5">
        <v>14</v>
      </c>
      <c r="B15" s="5" t="s">
        <v>49</v>
      </c>
      <c r="C15" s="5" t="s">
        <v>54</v>
      </c>
      <c r="D15" s="5" t="s">
        <v>141</v>
      </c>
      <c r="E15" s="6" t="s">
        <v>140</v>
      </c>
      <c r="F15" s="7">
        <v>41886</v>
      </c>
      <c r="G15" s="8" t="s">
        <v>139</v>
      </c>
      <c r="H15" s="8" t="s">
        <v>110</v>
      </c>
      <c r="I15" s="9" t="s">
        <v>121</v>
      </c>
      <c r="J15" s="9" t="s">
        <v>171</v>
      </c>
      <c r="K15" s="10">
        <v>1</v>
      </c>
      <c r="L15" s="10">
        <v>0</v>
      </c>
      <c r="M15" s="10">
        <f t="shared" si="0"/>
        <v>0</v>
      </c>
      <c r="N15" s="5" t="s">
        <v>25</v>
      </c>
      <c r="O15" s="5" t="s">
        <v>142</v>
      </c>
      <c r="P15" s="10" t="s">
        <v>15</v>
      </c>
      <c r="Q15" s="10">
        <v>201413</v>
      </c>
      <c r="R15" s="9" t="s">
        <v>143</v>
      </c>
    </row>
    <row r="16" spans="1:18" x14ac:dyDescent="0.2">
      <c r="A16" s="5">
        <v>15</v>
      </c>
      <c r="B16" s="5" t="s">
        <v>50</v>
      </c>
      <c r="C16" s="5" t="s">
        <v>52</v>
      </c>
      <c r="D16" s="5" t="s">
        <v>129</v>
      </c>
      <c r="E16" s="6" t="s">
        <v>79</v>
      </c>
      <c r="F16" s="7">
        <v>41878</v>
      </c>
      <c r="G16" s="8" t="s">
        <v>144</v>
      </c>
      <c r="H16" s="8" t="s">
        <v>110</v>
      </c>
      <c r="I16" s="9" t="s">
        <v>145</v>
      </c>
      <c r="J16" s="9" t="s">
        <v>175</v>
      </c>
      <c r="K16" s="10">
        <v>0.5</v>
      </c>
      <c r="L16" s="10">
        <v>0</v>
      </c>
      <c r="M16" s="10">
        <f t="shared" si="0"/>
        <v>0</v>
      </c>
      <c r="N16" s="5" t="s">
        <v>25</v>
      </c>
      <c r="O16" s="5" t="s">
        <v>146</v>
      </c>
      <c r="P16" s="10" t="s">
        <v>15</v>
      </c>
      <c r="Q16" s="10">
        <v>201413</v>
      </c>
      <c r="R16" s="9" t="s">
        <v>147</v>
      </c>
    </row>
    <row r="17" spans="1:18" ht="24" x14ac:dyDescent="0.2">
      <c r="A17" s="5">
        <v>16</v>
      </c>
      <c r="B17" s="5" t="s">
        <v>50</v>
      </c>
      <c r="C17" s="5" t="s">
        <v>54</v>
      </c>
      <c r="D17" s="5" t="s">
        <v>96</v>
      </c>
      <c r="E17" s="6" t="s">
        <v>95</v>
      </c>
      <c r="F17" s="7">
        <v>41879</v>
      </c>
      <c r="G17" s="8" t="s">
        <v>148</v>
      </c>
      <c r="H17" s="8" t="s">
        <v>110</v>
      </c>
      <c r="I17" s="9" t="s">
        <v>99</v>
      </c>
      <c r="J17" s="9" t="s">
        <v>95</v>
      </c>
      <c r="K17" s="10">
        <v>1</v>
      </c>
      <c r="L17" s="10">
        <v>0</v>
      </c>
      <c r="M17" s="10">
        <f t="shared" si="0"/>
        <v>0</v>
      </c>
      <c r="N17" s="5" t="s">
        <v>25</v>
      </c>
      <c r="O17" s="5" t="s">
        <v>149</v>
      </c>
      <c r="P17" s="10" t="s">
        <v>15</v>
      </c>
      <c r="Q17" s="10">
        <v>201413</v>
      </c>
      <c r="R17" s="9" t="s">
        <v>150</v>
      </c>
    </row>
    <row r="18" spans="1:18" ht="24" x14ac:dyDescent="0.2">
      <c r="A18" s="5">
        <v>17</v>
      </c>
      <c r="B18" s="5" t="s">
        <v>50</v>
      </c>
      <c r="C18" s="5" t="s">
        <v>52</v>
      </c>
      <c r="D18" s="5" t="s">
        <v>129</v>
      </c>
      <c r="E18" s="6" t="s">
        <v>79</v>
      </c>
      <c r="F18" s="7">
        <v>41887</v>
      </c>
      <c r="G18" s="8" t="s">
        <v>131</v>
      </c>
      <c r="H18" s="8" t="s">
        <v>110</v>
      </c>
      <c r="I18" s="9" t="s">
        <v>91</v>
      </c>
      <c r="J18" s="9" t="s">
        <v>172</v>
      </c>
      <c r="K18" s="10">
        <v>3</v>
      </c>
      <c r="L18" s="10">
        <v>0</v>
      </c>
      <c r="M18" s="10">
        <f t="shared" si="0"/>
        <v>0</v>
      </c>
      <c r="N18" s="5" t="s">
        <v>25</v>
      </c>
      <c r="O18" s="5" t="s">
        <v>132</v>
      </c>
      <c r="P18" s="10" t="s">
        <v>15</v>
      </c>
      <c r="Q18" s="10">
        <v>201413</v>
      </c>
      <c r="R18" s="9" t="s">
        <v>151</v>
      </c>
    </row>
    <row r="19" spans="1:18" ht="24" x14ac:dyDescent="0.2">
      <c r="A19" s="5">
        <v>18</v>
      </c>
      <c r="B19" s="5" t="s">
        <v>43</v>
      </c>
      <c r="C19" s="5" t="s">
        <v>52</v>
      </c>
      <c r="D19" s="5" t="s">
        <v>129</v>
      </c>
      <c r="E19" s="6" t="s">
        <v>79</v>
      </c>
      <c r="F19" s="7">
        <v>41883</v>
      </c>
      <c r="G19" s="8" t="s">
        <v>130</v>
      </c>
      <c r="H19" s="8" t="s">
        <v>110</v>
      </c>
      <c r="I19" s="9" t="s">
        <v>91</v>
      </c>
      <c r="J19" s="9" t="s">
        <v>172</v>
      </c>
      <c r="K19" s="10">
        <v>2</v>
      </c>
      <c r="L19" s="10">
        <v>0</v>
      </c>
      <c r="M19" s="10">
        <f t="shared" si="0"/>
        <v>0</v>
      </c>
      <c r="N19" s="5" t="s">
        <v>25</v>
      </c>
      <c r="O19" s="5" t="s">
        <v>132</v>
      </c>
      <c r="P19" s="10" t="s">
        <v>15</v>
      </c>
      <c r="Q19" s="10">
        <v>201413</v>
      </c>
      <c r="R19" s="8" t="s">
        <v>152</v>
      </c>
    </row>
    <row r="20" spans="1:18" x14ac:dyDescent="0.2">
      <c r="A20" s="18">
        <v>19</v>
      </c>
      <c r="B20" s="5" t="s">
        <v>43</v>
      </c>
      <c r="C20" s="5" t="s">
        <v>52</v>
      </c>
      <c r="D20" s="5" t="s">
        <v>129</v>
      </c>
      <c r="E20" s="6" t="s">
        <v>79</v>
      </c>
      <c r="F20" s="7">
        <v>41887</v>
      </c>
      <c r="G20" s="8" t="s">
        <v>131</v>
      </c>
      <c r="H20" s="8" t="s">
        <v>110</v>
      </c>
      <c r="I20" s="9" t="s">
        <v>91</v>
      </c>
      <c r="J20" s="9" t="s">
        <v>172</v>
      </c>
      <c r="K20" s="10">
        <v>3</v>
      </c>
      <c r="L20" s="10">
        <v>0</v>
      </c>
      <c r="M20" s="10">
        <f t="shared" si="0"/>
        <v>0</v>
      </c>
      <c r="N20" s="5" t="s">
        <v>25</v>
      </c>
      <c r="O20" s="5" t="s">
        <v>132</v>
      </c>
      <c r="P20" s="10" t="s">
        <v>15</v>
      </c>
      <c r="Q20" s="10">
        <v>201413</v>
      </c>
      <c r="R20" s="9" t="s">
        <v>153</v>
      </c>
    </row>
    <row r="21" spans="1:18" x14ac:dyDescent="0.2">
      <c r="A21" s="18">
        <v>20</v>
      </c>
      <c r="B21" s="5" t="s">
        <v>43</v>
      </c>
      <c r="C21" s="5" t="s">
        <v>52</v>
      </c>
      <c r="D21" s="5" t="s">
        <v>154</v>
      </c>
      <c r="E21" s="6" t="s">
        <v>155</v>
      </c>
      <c r="F21" s="7">
        <v>41885</v>
      </c>
      <c r="G21" s="8" t="s">
        <v>156</v>
      </c>
      <c r="H21" s="8" t="s">
        <v>110</v>
      </c>
      <c r="I21" s="9" t="s">
        <v>157</v>
      </c>
      <c r="J21" s="9" t="s">
        <v>176</v>
      </c>
      <c r="K21" s="20">
        <v>1</v>
      </c>
      <c r="L21" s="20">
        <v>1</v>
      </c>
      <c r="M21" s="10">
        <f t="shared" si="0"/>
        <v>1</v>
      </c>
      <c r="N21" s="5" t="s">
        <v>25</v>
      </c>
      <c r="O21" s="5" t="s">
        <v>142</v>
      </c>
      <c r="P21" s="10" t="s">
        <v>15</v>
      </c>
      <c r="Q21" s="10">
        <v>201413</v>
      </c>
      <c r="R21" s="19" t="s">
        <v>158</v>
      </c>
    </row>
    <row r="22" spans="1:18" x14ac:dyDescent="0.2">
      <c r="A22" s="18">
        <v>21</v>
      </c>
      <c r="B22" s="5" t="s">
        <v>43</v>
      </c>
      <c r="C22" s="5" t="s">
        <v>52</v>
      </c>
      <c r="D22" s="5" t="s">
        <v>154</v>
      </c>
      <c r="E22" s="6" t="s">
        <v>155</v>
      </c>
      <c r="F22" s="7">
        <v>41886</v>
      </c>
      <c r="G22" s="8" t="s">
        <v>156</v>
      </c>
      <c r="H22" s="8" t="s">
        <v>110</v>
      </c>
      <c r="I22" s="9" t="s">
        <v>157</v>
      </c>
      <c r="J22" s="9" t="s">
        <v>176</v>
      </c>
      <c r="K22" s="20">
        <v>0.5</v>
      </c>
      <c r="L22" s="20">
        <v>1</v>
      </c>
      <c r="M22" s="10">
        <f t="shared" si="0"/>
        <v>0.5</v>
      </c>
      <c r="N22" s="5" t="s">
        <v>25</v>
      </c>
      <c r="O22" s="5" t="s">
        <v>142</v>
      </c>
      <c r="P22" s="10" t="s">
        <v>15</v>
      </c>
      <c r="Q22" s="10">
        <v>201413</v>
      </c>
      <c r="R22" s="19" t="s">
        <v>159</v>
      </c>
    </row>
    <row r="23" spans="1:18" x14ac:dyDescent="0.2">
      <c r="A23" s="5">
        <v>22</v>
      </c>
      <c r="B23" s="5" t="s">
        <v>42</v>
      </c>
      <c r="C23" s="5" t="s">
        <v>52</v>
      </c>
      <c r="D23" s="5" t="s">
        <v>129</v>
      </c>
      <c r="E23" s="6" t="s">
        <v>79</v>
      </c>
      <c r="F23" s="7">
        <v>41883</v>
      </c>
      <c r="G23" s="8" t="s">
        <v>130</v>
      </c>
      <c r="H23" s="8" t="s">
        <v>110</v>
      </c>
      <c r="I23" s="9" t="s">
        <v>91</v>
      </c>
      <c r="J23" s="9" t="s">
        <v>172</v>
      </c>
      <c r="K23" s="10">
        <v>1</v>
      </c>
      <c r="L23" s="10">
        <v>0</v>
      </c>
      <c r="M23" s="10">
        <f t="shared" ref="M23" si="2">IF(L23=0,0,K23)</f>
        <v>0</v>
      </c>
      <c r="N23" s="5" t="s">
        <v>25</v>
      </c>
      <c r="O23" s="5" t="s">
        <v>132</v>
      </c>
      <c r="P23" s="10" t="s">
        <v>15</v>
      </c>
      <c r="Q23" s="10">
        <v>201413</v>
      </c>
      <c r="R23" s="8" t="s">
        <v>160</v>
      </c>
    </row>
    <row r="24" spans="1:18" ht="24" x14ac:dyDescent="0.2">
      <c r="A24" s="5">
        <v>23</v>
      </c>
      <c r="B24" s="5" t="s">
        <v>48</v>
      </c>
      <c r="C24" s="5" t="s">
        <v>54</v>
      </c>
      <c r="D24" s="5" t="s">
        <v>178</v>
      </c>
      <c r="E24" s="6" t="s">
        <v>140</v>
      </c>
      <c r="F24" s="7">
        <v>41939</v>
      </c>
      <c r="G24" s="8" t="s">
        <v>179</v>
      </c>
      <c r="H24" s="8" t="s">
        <v>110</v>
      </c>
      <c r="I24" s="9" t="s">
        <v>180</v>
      </c>
      <c r="J24" s="9" t="s">
        <v>181</v>
      </c>
      <c r="K24" s="10">
        <v>2</v>
      </c>
      <c r="L24" s="10">
        <v>0</v>
      </c>
      <c r="M24" s="10">
        <f t="shared" si="0"/>
        <v>0</v>
      </c>
      <c r="N24" s="5" t="s">
        <v>25</v>
      </c>
      <c r="O24" s="5" t="s">
        <v>182</v>
      </c>
      <c r="P24" s="10" t="s">
        <v>15</v>
      </c>
      <c r="Q24" s="10">
        <v>201413</v>
      </c>
      <c r="R24" s="9" t="s">
        <v>183</v>
      </c>
    </row>
    <row r="25" spans="1:18" ht="24" x14ac:dyDescent="0.2">
      <c r="A25" s="5">
        <v>24</v>
      </c>
      <c r="B25" s="5" t="s">
        <v>48</v>
      </c>
      <c r="C25" s="5" t="s">
        <v>54</v>
      </c>
      <c r="D25" s="5" t="s">
        <v>184</v>
      </c>
      <c r="E25" s="6" t="s">
        <v>184</v>
      </c>
      <c r="F25" s="7">
        <v>41940</v>
      </c>
      <c r="G25" s="8" t="s">
        <v>185</v>
      </c>
      <c r="H25" s="8" t="s">
        <v>186</v>
      </c>
      <c r="I25" s="9" t="s">
        <v>187</v>
      </c>
      <c r="J25" s="9" t="s">
        <v>188</v>
      </c>
      <c r="K25" s="20">
        <v>2</v>
      </c>
      <c r="L25" s="20">
        <v>0</v>
      </c>
      <c r="M25" s="10">
        <f t="shared" si="0"/>
        <v>0</v>
      </c>
      <c r="N25" s="5" t="s">
        <v>25</v>
      </c>
      <c r="O25" s="5" t="s">
        <v>189</v>
      </c>
      <c r="P25" s="10" t="s">
        <v>15</v>
      </c>
      <c r="Q25" s="10">
        <v>201413</v>
      </c>
      <c r="R25" s="9" t="s">
        <v>190</v>
      </c>
    </row>
    <row r="26" spans="1:18" x14ac:dyDescent="0.2">
      <c r="A26" s="5">
        <v>25</v>
      </c>
      <c r="B26" s="5" t="s">
        <v>48</v>
      </c>
      <c r="C26" s="5" t="s">
        <v>52</v>
      </c>
      <c r="D26" s="5" t="s">
        <v>129</v>
      </c>
      <c r="E26" s="6" t="s">
        <v>79</v>
      </c>
      <c r="F26" s="7">
        <v>41953</v>
      </c>
      <c r="G26" s="8" t="s">
        <v>130</v>
      </c>
      <c r="H26" s="8" t="s">
        <v>110</v>
      </c>
      <c r="I26" s="9" t="s">
        <v>91</v>
      </c>
      <c r="J26" s="9" t="s">
        <v>172</v>
      </c>
      <c r="K26" s="20">
        <v>1</v>
      </c>
      <c r="L26" s="10">
        <v>0</v>
      </c>
      <c r="M26" s="10">
        <f t="shared" si="0"/>
        <v>0</v>
      </c>
      <c r="N26" s="5" t="s">
        <v>25</v>
      </c>
      <c r="O26" s="5" t="s">
        <v>191</v>
      </c>
      <c r="P26" s="10" t="s">
        <v>15</v>
      </c>
      <c r="Q26" s="10">
        <v>201413</v>
      </c>
      <c r="R26" s="9" t="s">
        <v>192</v>
      </c>
    </row>
    <row r="27" spans="1:18" x14ac:dyDescent="0.2">
      <c r="A27" s="5"/>
      <c r="B27" s="5"/>
      <c r="F27" s="7"/>
      <c r="G27" s="8"/>
      <c r="K27" s="10"/>
      <c r="L27" s="10"/>
      <c r="M27" s="10">
        <f t="shared" si="0"/>
        <v>0</v>
      </c>
      <c r="P27" s="10"/>
      <c r="Q27" s="10"/>
    </row>
    <row r="28" spans="1:18" x14ac:dyDescent="0.2">
      <c r="A28" s="5"/>
      <c r="B28" s="5"/>
      <c r="F28" s="7"/>
      <c r="G28" s="8"/>
      <c r="H28" s="9"/>
      <c r="K28" s="10"/>
      <c r="L28" s="10"/>
      <c r="M28" s="10">
        <f t="shared" si="0"/>
        <v>0</v>
      </c>
      <c r="P28" s="10"/>
      <c r="Q28" s="10"/>
    </row>
    <row r="29" spans="1:18" x14ac:dyDescent="0.2">
      <c r="A29" s="5"/>
      <c r="B29" s="5"/>
      <c r="F29" s="7"/>
      <c r="H29" s="9"/>
      <c r="K29" s="10"/>
      <c r="L29" s="10"/>
      <c r="M29" s="10">
        <f t="shared" si="0"/>
        <v>0</v>
      </c>
      <c r="P29" s="10"/>
      <c r="Q29" s="10"/>
    </row>
    <row r="30" spans="1:18" x14ac:dyDescent="0.2">
      <c r="A30" s="5"/>
      <c r="B30" s="5"/>
      <c r="F30" s="7"/>
      <c r="G30" s="8"/>
      <c r="H30" s="9"/>
      <c r="K30" s="10"/>
      <c r="L30" s="10"/>
      <c r="M30" s="10">
        <f t="shared" si="0"/>
        <v>0</v>
      </c>
      <c r="P30" s="10"/>
      <c r="Q30" s="10"/>
    </row>
    <row r="31" spans="1:18" x14ac:dyDescent="0.2">
      <c r="A31" s="5"/>
      <c r="B31" s="5"/>
      <c r="F31" s="7"/>
      <c r="G31" s="8"/>
      <c r="H31" s="9"/>
      <c r="K31" s="10"/>
      <c r="L31" s="10"/>
      <c r="M31" s="10">
        <f t="shared" si="0"/>
        <v>0</v>
      </c>
      <c r="P31" s="10"/>
      <c r="Q31" s="10"/>
    </row>
    <row r="32" spans="1:18" x14ac:dyDescent="0.2">
      <c r="A32" s="5"/>
      <c r="B32" s="5"/>
      <c r="F32" s="7"/>
      <c r="H32" s="9"/>
      <c r="K32" s="10"/>
      <c r="L32" s="10"/>
      <c r="M32" s="10">
        <f t="shared" si="0"/>
        <v>0</v>
      </c>
      <c r="P32" s="10"/>
      <c r="Q32" s="10"/>
    </row>
    <row r="33" spans="1:18" x14ac:dyDescent="0.2">
      <c r="A33" s="5"/>
      <c r="B33" s="5"/>
      <c r="F33" s="7"/>
      <c r="H33" s="9"/>
      <c r="K33" s="10"/>
      <c r="L33" s="10"/>
      <c r="M33" s="10">
        <f t="shared" si="0"/>
        <v>0</v>
      </c>
      <c r="P33" s="10"/>
      <c r="Q33" s="10"/>
    </row>
    <row r="34" spans="1:18" x14ac:dyDescent="0.2">
      <c r="A34" s="18"/>
      <c r="B34" s="5"/>
      <c r="F34" s="62"/>
      <c r="H34" s="9"/>
      <c r="K34" s="20"/>
      <c r="L34" s="20"/>
      <c r="M34" s="10">
        <f t="shared" si="0"/>
        <v>0</v>
      </c>
      <c r="P34" s="10"/>
      <c r="Q34" s="10"/>
      <c r="R34" s="19"/>
    </row>
    <row r="35" spans="1:18" x14ac:dyDescent="0.2">
      <c r="A35" s="18"/>
      <c r="B35" s="5"/>
      <c r="F35" s="62"/>
      <c r="H35" s="9"/>
      <c r="K35" s="20"/>
      <c r="L35" s="20"/>
      <c r="M35" s="10">
        <f t="shared" si="0"/>
        <v>0</v>
      </c>
      <c r="P35" s="10"/>
      <c r="Q35" s="10"/>
      <c r="R35" s="19"/>
    </row>
    <row r="36" spans="1:18" x14ac:dyDescent="0.2">
      <c r="A36" s="18"/>
      <c r="B36" s="5"/>
      <c r="F36" s="62"/>
      <c r="G36" s="8"/>
      <c r="H36" s="9"/>
      <c r="K36" s="20"/>
      <c r="L36" s="20"/>
      <c r="M36" s="10">
        <f t="shared" si="0"/>
        <v>0</v>
      </c>
      <c r="P36" s="10"/>
      <c r="Q36" s="10"/>
      <c r="R36" s="19"/>
    </row>
    <row r="37" spans="1:18" x14ac:dyDescent="0.2">
      <c r="A37" s="18"/>
      <c r="B37" s="5"/>
      <c r="F37" s="62"/>
      <c r="H37" s="9"/>
      <c r="K37" s="20"/>
      <c r="L37" s="20"/>
      <c r="M37" s="10">
        <f t="shared" si="0"/>
        <v>0</v>
      </c>
      <c r="P37" s="10"/>
      <c r="Q37" s="10"/>
      <c r="R37" s="19"/>
    </row>
    <row r="38" spans="1:18" x14ac:dyDescent="0.2">
      <c r="A38" s="5"/>
      <c r="B38" s="5"/>
      <c r="F38" s="62"/>
      <c r="K38" s="10"/>
      <c r="L38" s="10"/>
      <c r="M38" s="10">
        <f t="shared" si="0"/>
        <v>0</v>
      </c>
      <c r="P38" s="10"/>
      <c r="Q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</row>
    <row r="49" spans="1:17" x14ac:dyDescent="0.2">
      <c r="A49" s="5"/>
      <c r="B49" s="5"/>
      <c r="F49" s="7"/>
      <c r="K49" s="10"/>
      <c r="L49" s="10"/>
      <c r="M49" s="10"/>
      <c r="P49" s="10"/>
      <c r="Q49" s="10"/>
    </row>
    <row r="50" spans="1:17" x14ac:dyDescent="0.2">
      <c r="A50" s="5"/>
      <c r="B50" s="5"/>
      <c r="F50" s="7"/>
      <c r="K50" s="10"/>
      <c r="L50" s="10"/>
      <c r="M50" s="10"/>
      <c r="P50" s="10"/>
      <c r="Q50" s="10"/>
    </row>
    <row r="51" spans="1:17" x14ac:dyDescent="0.2">
      <c r="A51" s="5"/>
      <c r="B51" s="5"/>
      <c r="F51" s="7"/>
      <c r="K51" s="10"/>
      <c r="L51" s="10"/>
      <c r="M51" s="10"/>
      <c r="P51" s="10"/>
      <c r="Q51" s="10"/>
    </row>
    <row r="52" spans="1:17" x14ac:dyDescent="0.2">
      <c r="A52" s="5"/>
      <c r="B52" s="5"/>
      <c r="F52" s="7"/>
      <c r="K52" s="10"/>
      <c r="L52" s="10"/>
      <c r="M52" s="10"/>
      <c r="P52" s="10"/>
      <c r="Q52" s="10"/>
    </row>
    <row r="53" spans="1:17" x14ac:dyDescent="0.2">
      <c r="A53" s="5"/>
      <c r="B53" s="5"/>
      <c r="F53" s="7"/>
      <c r="K53" s="10"/>
      <c r="L53" s="10"/>
      <c r="M53" s="10"/>
      <c r="P53" s="10"/>
      <c r="Q53" s="10"/>
    </row>
    <row r="54" spans="1:17" x14ac:dyDescent="0.2">
      <c r="A54" s="5"/>
      <c r="B54" s="5"/>
      <c r="F54" s="7"/>
      <c r="K54" s="10"/>
      <c r="L54" s="10"/>
      <c r="M54" s="10"/>
      <c r="P54" s="10"/>
      <c r="Q54" s="10"/>
    </row>
    <row r="55" spans="1:17" x14ac:dyDescent="0.2">
      <c r="A55" s="5"/>
      <c r="B55" s="5"/>
      <c r="F55" s="7"/>
      <c r="K55" s="10"/>
      <c r="L55" s="10"/>
      <c r="M55" s="10"/>
      <c r="P55" s="10"/>
      <c r="Q55" s="10"/>
    </row>
    <row r="56" spans="1:17" x14ac:dyDescent="0.2">
      <c r="A56" s="5"/>
      <c r="B56" s="5"/>
      <c r="F56" s="7"/>
      <c r="K56" s="10"/>
      <c r="L56" s="10"/>
      <c r="M56" s="10"/>
      <c r="P56" s="10"/>
      <c r="Q56" s="10"/>
    </row>
    <row r="57" spans="1:17" x14ac:dyDescent="0.2">
      <c r="A57" s="5"/>
      <c r="B57" s="5"/>
      <c r="F57" s="7"/>
      <c r="K57" s="10"/>
      <c r="L57" s="10"/>
      <c r="M57" s="10"/>
      <c r="P57" s="10"/>
      <c r="Q57" s="10"/>
    </row>
    <row r="58" spans="1:17" x14ac:dyDescent="0.2">
      <c r="A58" s="5"/>
      <c r="B58" s="5"/>
      <c r="F58" s="7"/>
      <c r="K58" s="10"/>
      <c r="L58" s="10"/>
      <c r="M58" s="10"/>
      <c r="P58" s="10"/>
      <c r="Q58" s="10"/>
    </row>
    <row r="59" spans="1:17" x14ac:dyDescent="0.2">
      <c r="A59" s="5"/>
      <c r="B59" s="5"/>
      <c r="F59" s="7"/>
      <c r="K59" s="10"/>
      <c r="L59" s="10"/>
      <c r="M59" s="10"/>
      <c r="P59" s="10"/>
      <c r="Q59" s="10"/>
    </row>
    <row r="60" spans="1:17" x14ac:dyDescent="0.2">
      <c r="A60" s="5"/>
      <c r="B60" s="5"/>
      <c r="F60" s="7"/>
      <c r="K60" s="10"/>
      <c r="L60" s="10"/>
      <c r="M60" s="10"/>
      <c r="P60" s="10"/>
      <c r="Q60" s="10"/>
    </row>
    <row r="61" spans="1:17" x14ac:dyDescent="0.2">
      <c r="A61" s="5"/>
      <c r="B61" s="5"/>
      <c r="F61" s="7"/>
      <c r="K61" s="10"/>
      <c r="L61" s="10"/>
      <c r="M61" s="10"/>
      <c r="P61" s="10"/>
      <c r="Q61" s="10"/>
    </row>
    <row r="62" spans="1:17" x14ac:dyDescent="0.2">
      <c r="A62" s="5"/>
      <c r="B62" s="5"/>
      <c r="F62" s="7"/>
      <c r="K62" s="10"/>
      <c r="L62" s="10"/>
      <c r="M62" s="10"/>
      <c r="P62" s="10"/>
      <c r="Q62" s="10"/>
    </row>
    <row r="63" spans="1:17" x14ac:dyDescent="0.2">
      <c r="A63" s="5"/>
      <c r="B63" s="5"/>
      <c r="F63" s="7"/>
      <c r="K63" s="10"/>
      <c r="L63" s="10"/>
      <c r="M63" s="10"/>
      <c r="P63" s="10"/>
      <c r="Q63" s="10"/>
    </row>
    <row r="64" spans="1:17" x14ac:dyDescent="0.2">
      <c r="A64" s="5"/>
      <c r="B64" s="5"/>
      <c r="F64" s="7"/>
      <c r="K64" s="10"/>
      <c r="L64" s="10"/>
      <c r="M64" s="10"/>
      <c r="P64" s="10"/>
      <c r="Q64" s="10"/>
    </row>
    <row r="65" spans="1:17" x14ac:dyDescent="0.2">
      <c r="A65" s="5"/>
      <c r="B65" s="5"/>
      <c r="F65" s="7"/>
      <c r="K65" s="10"/>
      <c r="L65" s="10"/>
      <c r="M65" s="10"/>
      <c r="P65" s="10"/>
      <c r="Q65" s="10"/>
    </row>
    <row r="66" spans="1:17" x14ac:dyDescent="0.2">
      <c r="A66" s="5"/>
      <c r="B66" s="5"/>
      <c r="F66" s="7"/>
      <c r="K66" s="10"/>
      <c r="L66" s="10"/>
      <c r="M66" s="10"/>
      <c r="P66" s="10"/>
      <c r="Q66" s="10"/>
    </row>
    <row r="67" spans="1:17" x14ac:dyDescent="0.2">
      <c r="A67" s="5"/>
      <c r="B67" s="5"/>
      <c r="F67" s="7"/>
      <c r="K67" s="10"/>
      <c r="L67" s="10"/>
      <c r="M67" s="10"/>
      <c r="P67" s="10"/>
      <c r="Q67" s="10"/>
    </row>
    <row r="68" spans="1:17" x14ac:dyDescent="0.2">
      <c r="A68" s="5"/>
      <c r="B68" s="5"/>
      <c r="F68" s="7"/>
      <c r="K68" s="10"/>
      <c r="L68" s="10"/>
      <c r="M68" s="10"/>
      <c r="P68" s="10"/>
      <c r="Q68" s="10"/>
    </row>
    <row r="69" spans="1:17" x14ac:dyDescent="0.2">
      <c r="A69" s="5"/>
      <c r="B69" s="5"/>
      <c r="F69" s="7"/>
      <c r="K69" s="10"/>
      <c r="L69" s="10"/>
      <c r="M69" s="10"/>
      <c r="P69" s="10"/>
      <c r="Q69" s="10"/>
    </row>
    <row r="70" spans="1:17" x14ac:dyDescent="0.2">
      <c r="A70" s="5"/>
      <c r="B70" s="5"/>
      <c r="F70" s="7"/>
      <c r="K70" s="10"/>
      <c r="L70" s="10"/>
      <c r="M70" s="10"/>
      <c r="P70" s="10"/>
      <c r="Q70" s="10"/>
    </row>
    <row r="71" spans="1:17" x14ac:dyDescent="0.2">
      <c r="A71" s="5"/>
      <c r="B71" s="5"/>
      <c r="F71" s="7"/>
      <c r="K71" s="10"/>
      <c r="L71" s="10"/>
      <c r="M71" s="10"/>
      <c r="P71" s="10"/>
      <c r="Q71" s="10"/>
    </row>
    <row r="72" spans="1:17" x14ac:dyDescent="0.2">
      <c r="A72" s="5"/>
      <c r="B72" s="5"/>
      <c r="F72" s="7"/>
      <c r="K72" s="10"/>
      <c r="L72" s="10"/>
      <c r="M72" s="10"/>
      <c r="P72" s="10"/>
      <c r="Q72" s="10"/>
    </row>
    <row r="73" spans="1:17" x14ac:dyDescent="0.2">
      <c r="A73" s="5"/>
      <c r="B73" s="5"/>
      <c r="F73" s="7"/>
      <c r="K73" s="10"/>
      <c r="L73" s="10"/>
      <c r="M73" s="10"/>
      <c r="P73" s="10"/>
      <c r="Q73" s="10"/>
    </row>
    <row r="74" spans="1:17" x14ac:dyDescent="0.2">
      <c r="A74" s="5"/>
      <c r="B74" s="5"/>
      <c r="F74" s="7"/>
      <c r="K74" s="10"/>
      <c r="L74" s="10"/>
      <c r="M74" s="10"/>
      <c r="P74" s="10"/>
      <c r="Q74" s="10"/>
    </row>
    <row r="75" spans="1:17" x14ac:dyDescent="0.2">
      <c r="A75" s="5"/>
      <c r="B75" s="5"/>
      <c r="F75" s="7"/>
      <c r="K75" s="10"/>
      <c r="L75" s="10"/>
      <c r="M75" s="10"/>
      <c r="P75" s="10"/>
      <c r="Q75" s="10"/>
    </row>
    <row r="76" spans="1:17" x14ac:dyDescent="0.2">
      <c r="A76" s="5"/>
      <c r="B76" s="5"/>
      <c r="F76" s="7"/>
      <c r="K76" s="10"/>
      <c r="L76" s="10"/>
      <c r="M76" s="10"/>
      <c r="P76" s="10"/>
      <c r="Q76" s="10"/>
    </row>
    <row r="77" spans="1:17" x14ac:dyDescent="0.2">
      <c r="A77" s="5"/>
      <c r="B77" s="5"/>
      <c r="F77" s="7"/>
      <c r="K77" s="10"/>
      <c r="L77" s="10"/>
      <c r="M77" s="10"/>
      <c r="P77" s="10"/>
      <c r="Q77" s="10"/>
    </row>
    <row r="78" spans="1:17" x14ac:dyDescent="0.2">
      <c r="A78" s="5"/>
      <c r="B78" s="5"/>
      <c r="F78" s="7"/>
      <c r="K78" s="10"/>
      <c r="L78" s="10"/>
      <c r="M78" s="10"/>
      <c r="P78" s="10"/>
      <c r="Q78" s="10"/>
    </row>
    <row r="79" spans="1:17" x14ac:dyDescent="0.2">
      <c r="A79" s="5"/>
      <c r="B79" s="5"/>
      <c r="F79" s="7"/>
      <c r="K79" s="10"/>
      <c r="L79" s="10"/>
      <c r="M79" s="10"/>
      <c r="P79" s="10"/>
      <c r="Q79" s="10"/>
    </row>
    <row r="80" spans="1:17" x14ac:dyDescent="0.2">
      <c r="A80" s="5"/>
      <c r="B80" s="5"/>
      <c r="F80" s="7"/>
      <c r="K80" s="10"/>
      <c r="L80" s="10"/>
      <c r="M80" s="10"/>
      <c r="P80" s="10"/>
      <c r="Q80" s="10"/>
    </row>
    <row r="81" spans="1:17" x14ac:dyDescent="0.2">
      <c r="A81" s="5"/>
      <c r="B81" s="5"/>
      <c r="F81" s="7"/>
      <c r="K81" s="10"/>
      <c r="L81" s="10"/>
      <c r="M81" s="10"/>
      <c r="P81" s="10"/>
      <c r="Q81" s="10"/>
    </row>
    <row r="82" spans="1:17" x14ac:dyDescent="0.2">
      <c r="A82" s="5"/>
      <c r="B82" s="5"/>
      <c r="F82" s="7"/>
      <c r="K82" s="10"/>
      <c r="L82" s="10"/>
      <c r="M82" s="10"/>
      <c r="P82" s="10"/>
      <c r="Q82" s="10"/>
    </row>
    <row r="83" spans="1:17" x14ac:dyDescent="0.2">
      <c r="A83" s="5"/>
      <c r="B83" s="5"/>
      <c r="F83" s="7"/>
      <c r="K83" s="10"/>
      <c r="L83" s="10"/>
      <c r="M83" s="10"/>
      <c r="P83" s="10"/>
      <c r="Q83" s="10"/>
    </row>
    <row r="84" spans="1:17" x14ac:dyDescent="0.2">
      <c r="A84" s="5"/>
      <c r="B84" s="5"/>
      <c r="F84" s="7"/>
      <c r="K84" s="10"/>
      <c r="L84" s="10"/>
      <c r="M84" s="10"/>
      <c r="P84" s="10"/>
      <c r="Q84" s="10"/>
    </row>
    <row r="85" spans="1:17" x14ac:dyDescent="0.2">
      <c r="A85" s="5"/>
      <c r="B85" s="5"/>
      <c r="F85" s="7"/>
      <c r="K85" s="10"/>
      <c r="L85" s="10"/>
      <c r="M85" s="10"/>
      <c r="P85" s="10"/>
      <c r="Q85" s="10"/>
    </row>
    <row r="86" spans="1:17" x14ac:dyDescent="0.2">
      <c r="A86" s="5"/>
      <c r="B86" s="5"/>
      <c r="F86" s="7"/>
      <c r="K86" s="10"/>
      <c r="L86" s="10"/>
      <c r="M86" s="10"/>
      <c r="P86" s="10"/>
      <c r="Q86" s="10"/>
    </row>
    <row r="87" spans="1:17" x14ac:dyDescent="0.2">
      <c r="A87" s="5"/>
      <c r="B87" s="5"/>
      <c r="F87" s="7"/>
      <c r="K87" s="10"/>
      <c r="L87" s="10"/>
      <c r="M87" s="10"/>
      <c r="P87" s="10"/>
      <c r="Q87" s="10"/>
    </row>
    <row r="88" spans="1:17" x14ac:dyDescent="0.2">
      <c r="A88" s="5"/>
      <c r="B88" s="5"/>
      <c r="F88" s="7"/>
      <c r="K88" s="10"/>
      <c r="L88" s="10"/>
      <c r="M88" s="10"/>
      <c r="P88" s="10"/>
      <c r="Q88" s="10"/>
    </row>
    <row r="89" spans="1:17" x14ac:dyDescent="0.2">
      <c r="A89" s="5"/>
      <c r="B89" s="5"/>
      <c r="F89" s="7"/>
      <c r="K89" s="10"/>
      <c r="L89" s="10"/>
      <c r="M89" s="10"/>
      <c r="P89" s="10"/>
      <c r="Q89" s="10"/>
    </row>
    <row r="90" spans="1:17" x14ac:dyDescent="0.2">
      <c r="A90" s="5"/>
      <c r="B90" s="5"/>
      <c r="F90" s="7"/>
      <c r="K90" s="10"/>
      <c r="L90" s="10"/>
      <c r="M90" s="10"/>
      <c r="P90" s="10"/>
      <c r="Q90" s="10"/>
    </row>
    <row r="91" spans="1:17" x14ac:dyDescent="0.2">
      <c r="A91" s="5"/>
      <c r="B91" s="5"/>
      <c r="F91" s="7"/>
      <c r="K91" s="10"/>
      <c r="L91" s="10"/>
      <c r="M91" s="10"/>
      <c r="P91" s="10"/>
      <c r="Q91" s="10"/>
    </row>
    <row r="92" spans="1:17" x14ac:dyDescent="0.2">
      <c r="A92" s="5"/>
      <c r="B92" s="5"/>
      <c r="F92" s="7"/>
      <c r="K92" s="10"/>
      <c r="L92" s="10"/>
      <c r="M92" s="10"/>
      <c r="P92" s="10"/>
      <c r="Q92" s="10"/>
    </row>
    <row r="93" spans="1:17" x14ac:dyDescent="0.2">
      <c r="A93" s="5"/>
      <c r="B93" s="5"/>
      <c r="F93" s="7"/>
      <c r="K93" s="10"/>
      <c r="L93" s="10"/>
      <c r="M93" s="10"/>
      <c r="P93" s="10"/>
      <c r="Q93" s="10"/>
    </row>
    <row r="94" spans="1:17" x14ac:dyDescent="0.2">
      <c r="A94" s="5"/>
      <c r="B94" s="5"/>
      <c r="F94" s="7"/>
      <c r="K94" s="10"/>
      <c r="L94" s="10"/>
      <c r="M94" s="10"/>
      <c r="P94" s="10"/>
      <c r="Q94" s="10"/>
    </row>
    <row r="95" spans="1:17" x14ac:dyDescent="0.2">
      <c r="A95" s="5"/>
      <c r="B95" s="5"/>
      <c r="F95" s="7"/>
      <c r="K95" s="10"/>
      <c r="L95" s="10"/>
      <c r="M95" s="10"/>
      <c r="P95" s="10"/>
      <c r="Q95" s="10"/>
    </row>
    <row r="96" spans="1:17" x14ac:dyDescent="0.2">
      <c r="A96" s="5"/>
      <c r="B96" s="5"/>
      <c r="F96" s="7"/>
      <c r="K96" s="10"/>
      <c r="L96" s="10"/>
      <c r="M96" s="10"/>
      <c r="P96" s="10"/>
      <c r="Q96" s="10"/>
    </row>
    <row r="97" spans="1:17" x14ac:dyDescent="0.2">
      <c r="A97" s="5"/>
      <c r="B97" s="5"/>
      <c r="F97" s="7"/>
      <c r="K97" s="10"/>
      <c r="L97" s="10"/>
      <c r="M97" s="10"/>
      <c r="P97" s="10"/>
      <c r="Q97" s="10"/>
    </row>
    <row r="98" spans="1:17" x14ac:dyDescent="0.2">
      <c r="A98" s="5"/>
      <c r="B98" s="5"/>
      <c r="F98" s="7"/>
      <c r="K98" s="10"/>
      <c r="L98" s="10"/>
      <c r="M98" s="10"/>
      <c r="P98" s="10"/>
      <c r="Q98" s="10"/>
    </row>
    <row r="99" spans="1:17" x14ac:dyDescent="0.2">
      <c r="A99" s="5"/>
      <c r="B99" s="5"/>
      <c r="F99" s="7"/>
      <c r="K99" s="10"/>
      <c r="L99" s="10"/>
      <c r="M99" s="10"/>
      <c r="P99" s="10"/>
      <c r="Q99" s="10"/>
    </row>
    <row r="100" spans="1:17" x14ac:dyDescent="0.2">
      <c r="A100" s="5"/>
      <c r="B100" s="5"/>
      <c r="F100" s="7"/>
      <c r="K100" s="10"/>
      <c r="L100" s="10"/>
      <c r="M100" s="10"/>
      <c r="P100" s="10"/>
      <c r="Q100" s="10"/>
    </row>
    <row r="101" spans="1:17" x14ac:dyDescent="0.2">
      <c r="A101" s="5"/>
      <c r="B101" s="5"/>
      <c r="F101" s="7"/>
      <c r="K101" s="10"/>
      <c r="L101" s="10"/>
      <c r="M101" s="10"/>
      <c r="P101" s="10"/>
      <c r="Q101" s="10"/>
    </row>
    <row r="102" spans="1:17" x14ac:dyDescent="0.2">
      <c r="A102" s="5"/>
      <c r="B102" s="5"/>
      <c r="F102" s="7"/>
      <c r="K102" s="10"/>
      <c r="L102" s="10"/>
      <c r="M102" s="10"/>
      <c r="P102" s="10"/>
      <c r="Q102" s="10"/>
    </row>
    <row r="103" spans="1:17" x14ac:dyDescent="0.2">
      <c r="A103" s="5"/>
      <c r="B103" s="5"/>
      <c r="F103" s="7"/>
      <c r="K103" s="10"/>
      <c r="L103" s="10"/>
      <c r="M103" s="10"/>
      <c r="P103" s="10"/>
      <c r="Q103" s="10"/>
    </row>
    <row r="104" spans="1:17" x14ac:dyDescent="0.2">
      <c r="A104" s="5"/>
      <c r="B104" s="5"/>
      <c r="F104" s="7"/>
      <c r="K104" s="10"/>
      <c r="L104" s="10"/>
      <c r="M104" s="10"/>
      <c r="P104" s="10"/>
      <c r="Q104" s="10"/>
    </row>
    <row r="105" spans="1:17" x14ac:dyDescent="0.2">
      <c r="A105" s="5"/>
      <c r="B105" s="5"/>
      <c r="F105" s="7"/>
      <c r="K105" s="10"/>
      <c r="L105" s="10"/>
      <c r="M105" s="10"/>
      <c r="P105" s="10"/>
      <c r="Q105" s="10"/>
    </row>
    <row r="106" spans="1:17" x14ac:dyDescent="0.2">
      <c r="A106" s="5"/>
      <c r="B106" s="5"/>
      <c r="F106" s="7"/>
      <c r="K106" s="10"/>
      <c r="L106" s="10"/>
      <c r="M106" s="10"/>
      <c r="P106" s="10"/>
      <c r="Q106" s="10"/>
    </row>
    <row r="107" spans="1:17" x14ac:dyDescent="0.2">
      <c r="A107" s="5"/>
      <c r="B107" s="5"/>
      <c r="F107" s="7"/>
      <c r="K107" s="10"/>
      <c r="L107" s="10"/>
      <c r="M107" s="10"/>
      <c r="P107" s="10"/>
      <c r="Q107" s="10"/>
    </row>
    <row r="108" spans="1:17" x14ac:dyDescent="0.2">
      <c r="A108" s="5"/>
      <c r="B108" s="5"/>
      <c r="F108" s="7"/>
      <c r="K108" s="10"/>
      <c r="L108" s="10"/>
      <c r="M108" s="10"/>
      <c r="P108" s="10"/>
      <c r="Q108" s="10"/>
    </row>
    <row r="109" spans="1:17" x14ac:dyDescent="0.2">
      <c r="A109" s="5"/>
      <c r="B109" s="5"/>
      <c r="F109" s="7"/>
      <c r="K109" s="10"/>
      <c r="L109" s="10"/>
      <c r="M109" s="10"/>
      <c r="P109" s="10"/>
      <c r="Q109" s="10"/>
    </row>
    <row r="110" spans="1:17" x14ac:dyDescent="0.2">
      <c r="A110" s="5"/>
      <c r="B110" s="5"/>
      <c r="F110" s="7"/>
      <c r="K110" s="10"/>
      <c r="L110" s="10"/>
      <c r="M110" s="10"/>
      <c r="P110" s="10"/>
      <c r="Q110" s="10"/>
    </row>
    <row r="111" spans="1:17" x14ac:dyDescent="0.2">
      <c r="A111" s="5"/>
      <c r="B111" s="5"/>
      <c r="F111" s="7"/>
      <c r="K111" s="10"/>
      <c r="L111" s="10"/>
      <c r="M111" s="10"/>
      <c r="P111" s="10"/>
      <c r="Q111" s="10"/>
    </row>
    <row r="112" spans="1:17" x14ac:dyDescent="0.2">
      <c r="A112" s="5"/>
      <c r="B112" s="5"/>
      <c r="F112" s="7"/>
      <c r="K112" s="10"/>
      <c r="L112" s="10"/>
      <c r="M112" s="10"/>
      <c r="P112" s="10"/>
      <c r="Q112" s="10"/>
    </row>
    <row r="113" spans="1:17" x14ac:dyDescent="0.2">
      <c r="A113" s="5"/>
      <c r="B113" s="5"/>
      <c r="F113" s="7"/>
      <c r="K113" s="10"/>
      <c r="L113" s="10"/>
      <c r="M113" s="10"/>
      <c r="P113" s="10"/>
      <c r="Q113" s="10"/>
    </row>
    <row r="114" spans="1:17" x14ac:dyDescent="0.2">
      <c r="A114" s="5"/>
      <c r="B114" s="5"/>
      <c r="F114" s="7"/>
      <c r="K114" s="10"/>
      <c r="L114" s="10"/>
      <c r="M114" s="10"/>
      <c r="P114" s="10"/>
      <c r="Q114" s="10"/>
    </row>
    <row r="115" spans="1:17" x14ac:dyDescent="0.2">
      <c r="A115" s="5"/>
      <c r="B115" s="5"/>
      <c r="F115" s="7"/>
      <c r="K115" s="10"/>
      <c r="L115" s="10"/>
      <c r="M115" s="10"/>
      <c r="P115" s="10"/>
      <c r="Q115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7" workbookViewId="0">
      <selection activeCell="B10" sqref="B10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4" width="13.140625" customWidth="1"/>
    <col min="5" max="5" width="13.140625" bestFit="1" customWidth="1"/>
  </cols>
  <sheetData>
    <row r="1" spans="1:4" x14ac:dyDescent="0.2">
      <c r="A1" s="15" t="s">
        <v>166</v>
      </c>
      <c r="B1" s="15" t="s">
        <v>56</v>
      </c>
    </row>
    <row r="2" spans="1:4" x14ac:dyDescent="0.2">
      <c r="A2" s="15" t="s">
        <v>55</v>
      </c>
      <c r="B2" t="s">
        <v>164</v>
      </c>
      <c r="C2" t="s">
        <v>165</v>
      </c>
      <c r="D2" t="s">
        <v>17</v>
      </c>
    </row>
    <row r="3" spans="1:4" x14ac:dyDescent="0.2">
      <c r="A3" s="21" t="s">
        <v>43</v>
      </c>
      <c r="B3" s="16">
        <v>2</v>
      </c>
      <c r="C3" s="16">
        <v>4</v>
      </c>
      <c r="D3" s="16">
        <v>6</v>
      </c>
    </row>
    <row r="4" spans="1:4" x14ac:dyDescent="0.2">
      <c r="A4" s="21" t="s">
        <v>74</v>
      </c>
      <c r="B4" s="16"/>
      <c r="C4" s="16">
        <v>2</v>
      </c>
      <c r="D4" s="16">
        <v>2</v>
      </c>
    </row>
    <row r="5" spans="1:4" x14ac:dyDescent="0.2">
      <c r="A5" s="21" t="s">
        <v>44</v>
      </c>
      <c r="B5" s="16"/>
      <c r="C5" s="16">
        <v>2</v>
      </c>
      <c r="D5" s="16">
        <v>2</v>
      </c>
    </row>
    <row r="6" spans="1:4" x14ac:dyDescent="0.2">
      <c r="A6" s="21" t="s">
        <v>49</v>
      </c>
      <c r="B6" s="16">
        <v>2</v>
      </c>
      <c r="C6" s="16">
        <v>1</v>
      </c>
      <c r="D6" s="16">
        <v>3</v>
      </c>
    </row>
    <row r="7" spans="1:4" x14ac:dyDescent="0.2">
      <c r="A7" s="21" t="s">
        <v>42</v>
      </c>
      <c r="B7" s="16">
        <v>4</v>
      </c>
      <c r="C7" s="16">
        <v>2</v>
      </c>
      <c r="D7" s="16">
        <v>6</v>
      </c>
    </row>
    <row r="8" spans="1:4" x14ac:dyDescent="0.2">
      <c r="A8" s="21" t="s">
        <v>50</v>
      </c>
      <c r="B8" s="16">
        <v>1</v>
      </c>
      <c r="C8" s="16">
        <v>2</v>
      </c>
      <c r="D8" s="16">
        <v>3</v>
      </c>
    </row>
    <row r="9" spans="1:4" x14ac:dyDescent="0.2">
      <c r="A9" s="21" t="s">
        <v>17</v>
      </c>
      <c r="B9" s="16">
        <v>9</v>
      </c>
      <c r="C9" s="16">
        <v>13</v>
      </c>
      <c r="D9" s="16">
        <v>22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opLeftCell="A4" workbookViewId="0">
      <selection activeCell="B21" sqref="B21"/>
    </sheetView>
  </sheetViews>
  <sheetFormatPr baseColWidth="10" defaultRowHeight="12.75" x14ac:dyDescent="0.2"/>
  <cols>
    <col min="1" max="1" width="20.7109375" bestFit="1" customWidth="1"/>
    <col min="2" max="2" width="20" customWidth="1"/>
  </cols>
  <sheetData>
    <row r="3" spans="1:2" x14ac:dyDescent="0.2">
      <c r="A3" s="15" t="s">
        <v>55</v>
      </c>
      <c r="B3" t="s">
        <v>68</v>
      </c>
    </row>
    <row r="4" spans="1:2" x14ac:dyDescent="0.2">
      <c r="A4" s="21" t="s">
        <v>102</v>
      </c>
      <c r="B4" s="16">
        <v>2</v>
      </c>
    </row>
    <row r="5" spans="1:2" x14ac:dyDescent="0.2">
      <c r="A5" s="21" t="s">
        <v>145</v>
      </c>
      <c r="B5" s="16">
        <v>1</v>
      </c>
    </row>
    <row r="6" spans="1:2" x14ac:dyDescent="0.2">
      <c r="A6" s="21" t="s">
        <v>116</v>
      </c>
      <c r="B6" s="16">
        <v>1</v>
      </c>
    </row>
    <row r="7" spans="1:2" x14ac:dyDescent="0.2">
      <c r="A7" s="21" t="s">
        <v>126</v>
      </c>
      <c r="B7" s="16">
        <v>1</v>
      </c>
    </row>
    <row r="8" spans="1:2" x14ac:dyDescent="0.2">
      <c r="A8" s="21" t="s">
        <v>91</v>
      </c>
      <c r="B8" s="16">
        <v>11</v>
      </c>
    </row>
    <row r="9" spans="1:2" x14ac:dyDescent="0.2">
      <c r="A9" s="21" t="s">
        <v>180</v>
      </c>
      <c r="B9" s="16">
        <v>1</v>
      </c>
    </row>
    <row r="10" spans="1:2" x14ac:dyDescent="0.2">
      <c r="A10" s="21" t="s">
        <v>99</v>
      </c>
      <c r="B10" s="16">
        <v>2</v>
      </c>
    </row>
    <row r="11" spans="1:2" x14ac:dyDescent="0.2">
      <c r="A11" s="21" t="s">
        <v>121</v>
      </c>
      <c r="B11" s="16">
        <v>3</v>
      </c>
    </row>
    <row r="12" spans="1:2" x14ac:dyDescent="0.2">
      <c r="A12" s="21" t="s">
        <v>157</v>
      </c>
      <c r="B12" s="16">
        <v>2</v>
      </c>
    </row>
    <row r="13" spans="1:2" x14ac:dyDescent="0.2">
      <c r="A13" s="21" t="s">
        <v>17</v>
      </c>
      <c r="B13" s="16">
        <v>24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opLeftCell="B16" workbookViewId="0">
      <selection activeCell="I34" sqref="I34"/>
    </sheetView>
  </sheetViews>
  <sheetFormatPr baseColWidth="10" defaultRowHeight="12.75" x14ac:dyDescent="0.2"/>
  <cols>
    <col min="1" max="1" width="25.28515625" customWidth="1"/>
    <col min="2" max="2" width="23" bestFit="1" customWidth="1"/>
    <col min="3" max="3" width="12.85546875" customWidth="1"/>
    <col min="4" max="4" width="10" customWidth="1"/>
    <col min="5" max="5" width="12.5703125" customWidth="1"/>
    <col min="6" max="6" width="6" customWidth="1"/>
    <col min="7" max="7" width="11.28515625" customWidth="1"/>
    <col min="8" max="8" width="11.7109375" bestFit="1" customWidth="1"/>
    <col min="9" max="9" width="13.140625" bestFit="1" customWidth="1"/>
    <col min="10" max="10" width="10" customWidth="1"/>
    <col min="11" max="11" width="12.5703125" customWidth="1"/>
    <col min="12" max="12" width="6" customWidth="1"/>
    <col min="13" max="13" width="11.28515625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9" x14ac:dyDescent="0.2">
      <c r="A3" s="15" t="s">
        <v>68</v>
      </c>
      <c r="B3" s="15" t="s">
        <v>56</v>
      </c>
    </row>
    <row r="4" spans="1:9" x14ac:dyDescent="0.2">
      <c r="A4" s="15" t="s">
        <v>55</v>
      </c>
      <c r="B4" t="s">
        <v>43</v>
      </c>
      <c r="C4" t="s">
        <v>74</v>
      </c>
      <c r="D4" t="s">
        <v>44</v>
      </c>
      <c r="E4" t="s">
        <v>49</v>
      </c>
      <c r="F4" t="s">
        <v>42</v>
      </c>
      <c r="G4" t="s">
        <v>50</v>
      </c>
      <c r="H4" t="s">
        <v>48</v>
      </c>
      <c r="I4" t="s">
        <v>17</v>
      </c>
    </row>
    <row r="5" spans="1:9" x14ac:dyDescent="0.2">
      <c r="A5" s="21" t="s">
        <v>54</v>
      </c>
      <c r="B5" s="16">
        <v>2</v>
      </c>
      <c r="C5" s="16"/>
      <c r="D5" s="16"/>
      <c r="E5" s="16">
        <v>2</v>
      </c>
      <c r="F5" s="16">
        <v>4</v>
      </c>
      <c r="G5" s="16">
        <v>1</v>
      </c>
      <c r="H5" s="16">
        <v>2</v>
      </c>
      <c r="I5" s="16">
        <v>11</v>
      </c>
    </row>
    <row r="6" spans="1:9" x14ac:dyDescent="0.2">
      <c r="A6" s="94" t="s">
        <v>126</v>
      </c>
      <c r="B6" s="16"/>
      <c r="C6" s="16"/>
      <c r="D6" s="16"/>
      <c r="E6" s="16"/>
      <c r="F6" s="16">
        <v>1</v>
      </c>
      <c r="G6" s="16"/>
      <c r="H6" s="16"/>
      <c r="I6" s="16">
        <v>1</v>
      </c>
    </row>
    <row r="7" spans="1:9" x14ac:dyDescent="0.2">
      <c r="A7" s="94" t="s">
        <v>116</v>
      </c>
      <c r="B7" s="16">
        <v>1</v>
      </c>
      <c r="C7" s="16"/>
      <c r="D7" s="16"/>
      <c r="E7" s="16"/>
      <c r="F7" s="16"/>
      <c r="G7" s="16"/>
      <c r="H7" s="16"/>
      <c r="I7" s="16">
        <v>1</v>
      </c>
    </row>
    <row r="8" spans="1:9" x14ac:dyDescent="0.2">
      <c r="A8" s="94" t="s">
        <v>102</v>
      </c>
      <c r="B8" s="16"/>
      <c r="C8" s="16"/>
      <c r="D8" s="16"/>
      <c r="E8" s="16"/>
      <c r="F8" s="16">
        <v>2</v>
      </c>
      <c r="G8" s="16"/>
      <c r="H8" s="16"/>
      <c r="I8" s="16">
        <v>2</v>
      </c>
    </row>
    <row r="9" spans="1:9" x14ac:dyDescent="0.2">
      <c r="A9" s="94" t="s">
        <v>180</v>
      </c>
      <c r="B9" s="16"/>
      <c r="C9" s="16"/>
      <c r="D9" s="16"/>
      <c r="E9" s="16"/>
      <c r="F9" s="16"/>
      <c r="G9" s="16"/>
      <c r="H9" s="16">
        <v>1</v>
      </c>
      <c r="I9" s="16">
        <v>1</v>
      </c>
    </row>
    <row r="10" spans="1:9" x14ac:dyDescent="0.2">
      <c r="A10" s="94" t="s">
        <v>99</v>
      </c>
      <c r="B10" s="16"/>
      <c r="C10" s="16"/>
      <c r="D10" s="16"/>
      <c r="E10" s="16">
        <v>1</v>
      </c>
      <c r="F10" s="16"/>
      <c r="G10" s="16">
        <v>1</v>
      </c>
      <c r="H10" s="16"/>
      <c r="I10" s="16">
        <v>2</v>
      </c>
    </row>
    <row r="11" spans="1:9" x14ac:dyDescent="0.2">
      <c r="A11" s="94" t="s">
        <v>121</v>
      </c>
      <c r="B11" s="16">
        <v>1</v>
      </c>
      <c r="C11" s="16"/>
      <c r="D11" s="16"/>
      <c r="E11" s="16">
        <v>1</v>
      </c>
      <c r="F11" s="16">
        <v>1</v>
      </c>
      <c r="G11" s="16"/>
      <c r="H11" s="16"/>
      <c r="I11" s="16">
        <v>3</v>
      </c>
    </row>
    <row r="12" spans="1:9" x14ac:dyDescent="0.2">
      <c r="A12" s="94" t="s">
        <v>187</v>
      </c>
      <c r="B12" s="16"/>
      <c r="C12" s="16"/>
      <c r="D12" s="16"/>
      <c r="E12" s="16"/>
      <c r="F12" s="16"/>
      <c r="G12" s="16"/>
      <c r="H12" s="16">
        <v>1</v>
      </c>
      <c r="I12" s="16">
        <v>1</v>
      </c>
    </row>
    <row r="13" spans="1:9" x14ac:dyDescent="0.2">
      <c r="A13" s="21" t="s">
        <v>52</v>
      </c>
      <c r="B13" s="16">
        <v>4</v>
      </c>
      <c r="C13" s="16">
        <v>2</v>
      </c>
      <c r="D13" s="16">
        <v>2</v>
      </c>
      <c r="E13" s="16">
        <v>1</v>
      </c>
      <c r="F13" s="16">
        <v>2</v>
      </c>
      <c r="G13" s="16">
        <v>2</v>
      </c>
      <c r="H13" s="16">
        <v>1</v>
      </c>
      <c r="I13" s="16">
        <v>14</v>
      </c>
    </row>
    <row r="14" spans="1:9" x14ac:dyDescent="0.2">
      <c r="A14" s="94" t="s">
        <v>145</v>
      </c>
      <c r="B14" s="16"/>
      <c r="C14" s="16"/>
      <c r="D14" s="16"/>
      <c r="E14" s="16"/>
      <c r="F14" s="16"/>
      <c r="G14" s="16">
        <v>1</v>
      </c>
      <c r="H14" s="16"/>
      <c r="I14" s="16">
        <v>1</v>
      </c>
    </row>
    <row r="15" spans="1:9" x14ac:dyDescent="0.2">
      <c r="A15" s="94" t="s">
        <v>91</v>
      </c>
      <c r="B15" s="16">
        <v>2</v>
      </c>
      <c r="C15" s="16">
        <v>2</v>
      </c>
      <c r="D15" s="16">
        <v>2</v>
      </c>
      <c r="E15" s="16">
        <v>1</v>
      </c>
      <c r="F15" s="16">
        <v>2</v>
      </c>
      <c r="G15" s="16">
        <v>1</v>
      </c>
      <c r="H15" s="16">
        <v>1</v>
      </c>
      <c r="I15" s="16">
        <v>11</v>
      </c>
    </row>
    <row r="16" spans="1:9" x14ac:dyDescent="0.2">
      <c r="A16" s="94" t="s">
        <v>157</v>
      </c>
      <c r="B16" s="16">
        <v>2</v>
      </c>
      <c r="C16" s="16"/>
      <c r="D16" s="16"/>
      <c r="E16" s="16"/>
      <c r="F16" s="16"/>
      <c r="G16" s="16"/>
      <c r="H16" s="16"/>
      <c r="I16" s="16">
        <v>2</v>
      </c>
    </row>
    <row r="17" spans="1:9" x14ac:dyDescent="0.2">
      <c r="A17" s="21" t="s">
        <v>17</v>
      </c>
      <c r="B17" s="16">
        <v>6</v>
      </c>
      <c r="C17" s="16">
        <v>2</v>
      </c>
      <c r="D17" s="16">
        <v>2</v>
      </c>
      <c r="E17" s="16">
        <v>3</v>
      </c>
      <c r="F17" s="16">
        <v>6</v>
      </c>
      <c r="G17" s="16">
        <v>3</v>
      </c>
      <c r="H17" s="16">
        <v>3</v>
      </c>
      <c r="I17" s="16">
        <v>25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7" sqref="I7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customWidth="1"/>
    <col min="4" max="4" width="13.140625" customWidth="1"/>
    <col min="5" max="5" width="13.140625" bestFit="1" customWidth="1"/>
  </cols>
  <sheetData>
    <row r="1" spans="1:4" x14ac:dyDescent="0.2">
      <c r="A1" s="15" t="s">
        <v>92</v>
      </c>
      <c r="B1" s="15" t="s">
        <v>56</v>
      </c>
    </row>
    <row r="2" spans="1:4" x14ac:dyDescent="0.2">
      <c r="A2" s="15" t="s">
        <v>55</v>
      </c>
      <c r="B2" t="s">
        <v>54</v>
      </c>
      <c r="C2" t="s">
        <v>52</v>
      </c>
      <c r="D2" t="s">
        <v>17</v>
      </c>
    </row>
    <row r="3" spans="1:4" x14ac:dyDescent="0.2">
      <c r="A3" s="21" t="s">
        <v>43</v>
      </c>
      <c r="B3" s="16">
        <v>3</v>
      </c>
      <c r="C3" s="16">
        <v>6.5</v>
      </c>
      <c r="D3" s="16">
        <v>9.5</v>
      </c>
    </row>
    <row r="4" spans="1:4" x14ac:dyDescent="0.2">
      <c r="A4" s="21" t="s">
        <v>74</v>
      </c>
      <c r="B4" s="16"/>
      <c r="C4" s="16">
        <v>5</v>
      </c>
      <c r="D4" s="16">
        <v>5</v>
      </c>
    </row>
    <row r="5" spans="1:4" x14ac:dyDescent="0.2">
      <c r="A5" s="21" t="s">
        <v>44</v>
      </c>
      <c r="B5" s="16"/>
      <c r="C5" s="16">
        <v>5</v>
      </c>
      <c r="D5" s="16">
        <v>5</v>
      </c>
    </row>
    <row r="6" spans="1:4" x14ac:dyDescent="0.2">
      <c r="A6" s="21" t="s">
        <v>49</v>
      </c>
      <c r="B6" s="16">
        <v>2</v>
      </c>
      <c r="C6" s="16">
        <v>3.5</v>
      </c>
      <c r="D6" s="16">
        <v>5.5</v>
      </c>
    </row>
    <row r="7" spans="1:4" x14ac:dyDescent="0.2">
      <c r="A7" s="21" t="s">
        <v>42</v>
      </c>
      <c r="B7" s="16">
        <v>5</v>
      </c>
      <c r="C7" s="16">
        <v>4</v>
      </c>
      <c r="D7" s="16">
        <v>9</v>
      </c>
    </row>
    <row r="8" spans="1:4" x14ac:dyDescent="0.2">
      <c r="A8" s="21" t="s">
        <v>50</v>
      </c>
      <c r="B8" s="16">
        <v>1</v>
      </c>
      <c r="C8" s="16">
        <v>3.5</v>
      </c>
      <c r="D8" s="16">
        <v>4.5</v>
      </c>
    </row>
    <row r="9" spans="1:4" x14ac:dyDescent="0.2">
      <c r="A9" s="21" t="s">
        <v>17</v>
      </c>
      <c r="B9" s="16">
        <v>11</v>
      </c>
      <c r="C9" s="16">
        <v>27.5</v>
      </c>
      <c r="D9" s="16">
        <v>38.5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24" sqref="H24"/>
    </sheetView>
  </sheetViews>
  <sheetFormatPr baseColWidth="10" defaultRowHeight="12.75" x14ac:dyDescent="0.2"/>
  <cols>
    <col min="1" max="1" width="20.7109375" bestFit="1" customWidth="1"/>
    <col min="2" max="2" width="24.85546875" customWidth="1"/>
  </cols>
  <sheetData>
    <row r="1" spans="1:2" x14ac:dyDescent="0.2">
      <c r="A1" s="15" t="s">
        <v>55</v>
      </c>
      <c r="B1" t="s">
        <v>92</v>
      </c>
    </row>
    <row r="2" spans="1:2" x14ac:dyDescent="0.2">
      <c r="A2" s="21" t="s">
        <v>126</v>
      </c>
      <c r="B2" s="16">
        <v>3</v>
      </c>
    </row>
    <row r="3" spans="1:2" x14ac:dyDescent="0.2">
      <c r="A3" s="21" t="s">
        <v>145</v>
      </c>
      <c r="B3" s="16">
        <v>0.5</v>
      </c>
    </row>
    <row r="4" spans="1:2" x14ac:dyDescent="0.2">
      <c r="A4" s="21" t="s">
        <v>116</v>
      </c>
      <c r="B4" s="16">
        <v>2</v>
      </c>
    </row>
    <row r="5" spans="1:2" x14ac:dyDescent="0.2">
      <c r="A5" s="21" t="s">
        <v>91</v>
      </c>
      <c r="B5" s="16">
        <v>26.5</v>
      </c>
    </row>
    <row r="6" spans="1:2" x14ac:dyDescent="0.2">
      <c r="A6" s="21" t="s">
        <v>102</v>
      </c>
      <c r="B6" s="16">
        <v>2</v>
      </c>
    </row>
    <row r="7" spans="1:2" x14ac:dyDescent="0.2">
      <c r="A7" s="21" t="s">
        <v>180</v>
      </c>
      <c r="B7" s="16">
        <v>2</v>
      </c>
    </row>
    <row r="8" spans="1:2" x14ac:dyDescent="0.2">
      <c r="A8" s="21" t="s">
        <v>99</v>
      </c>
      <c r="B8" s="16">
        <v>2</v>
      </c>
    </row>
    <row r="9" spans="1:2" x14ac:dyDescent="0.2">
      <c r="A9" s="21" t="s">
        <v>121</v>
      </c>
      <c r="B9" s="16">
        <v>2</v>
      </c>
    </row>
    <row r="10" spans="1:2" x14ac:dyDescent="0.2">
      <c r="A10" s="21" t="s">
        <v>157</v>
      </c>
      <c r="B10" s="16">
        <v>1.5</v>
      </c>
    </row>
    <row r="11" spans="1:2" x14ac:dyDescent="0.2">
      <c r="A11" s="21" t="s">
        <v>17</v>
      </c>
      <c r="B11" s="16">
        <v>41.5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J6" sqref="J6"/>
    </sheetView>
  </sheetViews>
  <sheetFormatPr baseColWidth="10" defaultRowHeight="12.75" x14ac:dyDescent="0.2"/>
  <cols>
    <col min="1" max="1" width="25.285156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11.7109375" bestFit="1" customWidth="1"/>
    <col min="9" max="9" width="13.140625" bestFit="1" customWidth="1"/>
  </cols>
  <sheetData>
    <row r="1" spans="1:9" x14ac:dyDescent="0.2">
      <c r="A1" s="15" t="s">
        <v>92</v>
      </c>
      <c r="B1" s="15" t="s">
        <v>56</v>
      </c>
    </row>
    <row r="2" spans="1:9" x14ac:dyDescent="0.2">
      <c r="A2" s="15" t="s">
        <v>55</v>
      </c>
      <c r="B2" t="s">
        <v>43</v>
      </c>
      <c r="C2" t="s">
        <v>74</v>
      </c>
      <c r="D2" t="s">
        <v>44</v>
      </c>
      <c r="E2" t="s">
        <v>49</v>
      </c>
      <c r="F2" t="s">
        <v>42</v>
      </c>
      <c r="G2" t="s">
        <v>50</v>
      </c>
      <c r="H2" t="s">
        <v>48</v>
      </c>
      <c r="I2" t="s">
        <v>17</v>
      </c>
    </row>
    <row r="3" spans="1:9" x14ac:dyDescent="0.2">
      <c r="A3" s="21" t="s">
        <v>54</v>
      </c>
      <c r="B3" s="16">
        <v>3</v>
      </c>
      <c r="C3" s="16"/>
      <c r="D3" s="16"/>
      <c r="E3" s="16">
        <v>2</v>
      </c>
      <c r="F3" s="16">
        <v>5</v>
      </c>
      <c r="G3" s="16">
        <v>1</v>
      </c>
      <c r="H3" s="16">
        <v>4</v>
      </c>
      <c r="I3" s="16">
        <v>15</v>
      </c>
    </row>
    <row r="4" spans="1:9" x14ac:dyDescent="0.2">
      <c r="A4" s="94" t="s">
        <v>126</v>
      </c>
      <c r="B4" s="16"/>
      <c r="C4" s="16"/>
      <c r="D4" s="16"/>
      <c r="E4" s="16"/>
      <c r="F4" s="16">
        <v>3</v>
      </c>
      <c r="G4" s="16"/>
      <c r="H4" s="16"/>
      <c r="I4" s="16">
        <v>3</v>
      </c>
    </row>
    <row r="5" spans="1:9" x14ac:dyDescent="0.2">
      <c r="A5" s="94" t="s">
        <v>116</v>
      </c>
      <c r="B5" s="16">
        <v>2</v>
      </c>
      <c r="C5" s="16"/>
      <c r="D5" s="16"/>
      <c r="E5" s="16"/>
      <c r="F5" s="16"/>
      <c r="G5" s="16"/>
      <c r="H5" s="16"/>
      <c r="I5" s="16">
        <v>2</v>
      </c>
    </row>
    <row r="6" spans="1:9" x14ac:dyDescent="0.2">
      <c r="A6" s="94" t="s">
        <v>102</v>
      </c>
      <c r="B6" s="16"/>
      <c r="C6" s="16"/>
      <c r="D6" s="16"/>
      <c r="E6" s="16"/>
      <c r="F6" s="16">
        <v>2</v>
      </c>
      <c r="G6" s="16"/>
      <c r="H6" s="16"/>
      <c r="I6" s="16">
        <v>2</v>
      </c>
    </row>
    <row r="7" spans="1:9" x14ac:dyDescent="0.2">
      <c r="A7" s="94" t="s">
        <v>180</v>
      </c>
      <c r="B7" s="16"/>
      <c r="C7" s="16"/>
      <c r="D7" s="16"/>
      <c r="E7" s="16"/>
      <c r="F7" s="16"/>
      <c r="G7" s="16"/>
      <c r="H7" s="16">
        <v>2</v>
      </c>
      <c r="I7" s="16">
        <v>2</v>
      </c>
    </row>
    <row r="8" spans="1:9" x14ac:dyDescent="0.2">
      <c r="A8" s="94" t="s">
        <v>99</v>
      </c>
      <c r="B8" s="16"/>
      <c r="C8" s="16"/>
      <c r="D8" s="16"/>
      <c r="E8" s="16">
        <v>1</v>
      </c>
      <c r="F8" s="16"/>
      <c r="G8" s="16">
        <v>1</v>
      </c>
      <c r="H8" s="16"/>
      <c r="I8" s="16">
        <v>2</v>
      </c>
    </row>
    <row r="9" spans="1:9" x14ac:dyDescent="0.2">
      <c r="A9" s="94" t="s">
        <v>121</v>
      </c>
      <c r="B9" s="16">
        <v>1</v>
      </c>
      <c r="C9" s="16"/>
      <c r="D9" s="16"/>
      <c r="E9" s="16">
        <v>1</v>
      </c>
      <c r="F9" s="16">
        <v>0</v>
      </c>
      <c r="G9" s="16"/>
      <c r="H9" s="16"/>
      <c r="I9" s="16">
        <v>2</v>
      </c>
    </row>
    <row r="10" spans="1:9" x14ac:dyDescent="0.2">
      <c r="A10" s="94" t="s">
        <v>187</v>
      </c>
      <c r="B10" s="16"/>
      <c r="C10" s="16"/>
      <c r="D10" s="16"/>
      <c r="E10" s="16"/>
      <c r="F10" s="16"/>
      <c r="G10" s="16"/>
      <c r="H10" s="16">
        <v>2</v>
      </c>
      <c r="I10" s="16">
        <v>2</v>
      </c>
    </row>
    <row r="11" spans="1:9" x14ac:dyDescent="0.2">
      <c r="A11" s="21" t="s">
        <v>52</v>
      </c>
      <c r="B11" s="16">
        <v>6.5</v>
      </c>
      <c r="C11" s="16">
        <v>5</v>
      </c>
      <c r="D11" s="16">
        <v>5</v>
      </c>
      <c r="E11" s="16">
        <v>3.5</v>
      </c>
      <c r="F11" s="16">
        <v>4</v>
      </c>
      <c r="G11" s="16">
        <v>3.5</v>
      </c>
      <c r="H11" s="16">
        <v>1</v>
      </c>
      <c r="I11" s="16">
        <v>28.5</v>
      </c>
    </row>
    <row r="12" spans="1:9" x14ac:dyDescent="0.2">
      <c r="A12" s="94" t="s">
        <v>145</v>
      </c>
      <c r="B12" s="16"/>
      <c r="C12" s="16"/>
      <c r="D12" s="16"/>
      <c r="E12" s="16"/>
      <c r="F12" s="16"/>
      <c r="G12" s="16">
        <v>0.5</v>
      </c>
      <c r="H12" s="16"/>
      <c r="I12" s="16">
        <v>0.5</v>
      </c>
    </row>
    <row r="13" spans="1:9" x14ac:dyDescent="0.2">
      <c r="A13" s="94" t="s">
        <v>91</v>
      </c>
      <c r="B13" s="16">
        <v>5</v>
      </c>
      <c r="C13" s="16">
        <v>5</v>
      </c>
      <c r="D13" s="16">
        <v>5</v>
      </c>
      <c r="E13" s="16">
        <v>3.5</v>
      </c>
      <c r="F13" s="16">
        <v>4</v>
      </c>
      <c r="G13" s="16">
        <v>3</v>
      </c>
      <c r="H13" s="16">
        <v>1</v>
      </c>
      <c r="I13" s="16">
        <v>26.5</v>
      </c>
    </row>
    <row r="14" spans="1:9" x14ac:dyDescent="0.2">
      <c r="A14" s="94" t="s">
        <v>157</v>
      </c>
      <c r="B14" s="16">
        <v>1.5</v>
      </c>
      <c r="C14" s="16"/>
      <c r="D14" s="16"/>
      <c r="E14" s="16"/>
      <c r="F14" s="16"/>
      <c r="G14" s="16"/>
      <c r="H14" s="16"/>
      <c r="I14" s="16">
        <v>1.5</v>
      </c>
    </row>
    <row r="15" spans="1:9" x14ac:dyDescent="0.2">
      <c r="A15" s="21" t="s">
        <v>17</v>
      </c>
      <c r="B15" s="16">
        <v>9.5</v>
      </c>
      <c r="C15" s="16">
        <v>5</v>
      </c>
      <c r="D15" s="16">
        <v>5</v>
      </c>
      <c r="E15" s="16">
        <v>5.5</v>
      </c>
      <c r="F15" s="16">
        <v>9</v>
      </c>
      <c r="G15" s="16">
        <v>4.5</v>
      </c>
      <c r="H15" s="16">
        <v>5</v>
      </c>
      <c r="I15" s="16">
        <v>43.5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I23" sqref="I23"/>
    </sheetView>
  </sheetViews>
  <sheetFormatPr baseColWidth="10" defaultRowHeight="12.75" x14ac:dyDescent="0.2"/>
  <cols>
    <col min="1" max="1" width="20" bestFit="1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51</v>
      </c>
      <c r="B1" t="s">
        <v>48</v>
      </c>
    </row>
    <row r="3" spans="1:2" x14ac:dyDescent="0.2">
      <c r="A3" s="15" t="s">
        <v>55</v>
      </c>
      <c r="B3" t="s">
        <v>68</v>
      </c>
    </row>
    <row r="4" spans="1:2" x14ac:dyDescent="0.2">
      <c r="A4" s="21" t="s">
        <v>54</v>
      </c>
      <c r="B4" s="16">
        <v>2</v>
      </c>
    </row>
    <row r="5" spans="1:2" x14ac:dyDescent="0.2">
      <c r="A5" s="94" t="s">
        <v>180</v>
      </c>
      <c r="B5" s="16">
        <v>1</v>
      </c>
    </row>
    <row r="6" spans="1:2" x14ac:dyDescent="0.2">
      <c r="A6" s="94" t="s">
        <v>187</v>
      </c>
      <c r="B6" s="16">
        <v>1</v>
      </c>
    </row>
    <row r="7" spans="1:2" x14ac:dyDescent="0.2">
      <c r="A7" s="21" t="s">
        <v>52</v>
      </c>
      <c r="B7" s="16">
        <v>1</v>
      </c>
    </row>
    <row r="8" spans="1:2" x14ac:dyDescent="0.2">
      <c r="A8" s="94" t="s">
        <v>91</v>
      </c>
      <c r="B8" s="16">
        <v>1</v>
      </c>
    </row>
    <row r="9" spans="1:2" x14ac:dyDescent="0.2">
      <c r="A9" s="21" t="s">
        <v>17</v>
      </c>
      <c r="B9" s="16">
        <v>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6" sqref="B26"/>
    </sheetView>
  </sheetViews>
  <sheetFormatPr baseColWidth="10" defaultRowHeight="12.75" x14ac:dyDescent="0.2"/>
  <cols>
    <col min="1" max="1" width="20" bestFit="1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51</v>
      </c>
      <c r="B1" t="s">
        <v>48</v>
      </c>
    </row>
    <row r="3" spans="1:2" x14ac:dyDescent="0.2">
      <c r="A3" s="15" t="s">
        <v>55</v>
      </c>
      <c r="B3" t="s">
        <v>92</v>
      </c>
    </row>
    <row r="4" spans="1:2" x14ac:dyDescent="0.2">
      <c r="A4" s="21" t="s">
        <v>54</v>
      </c>
      <c r="B4" s="16">
        <v>4</v>
      </c>
    </row>
    <row r="5" spans="1:2" x14ac:dyDescent="0.2">
      <c r="A5" s="94" t="s">
        <v>180</v>
      </c>
      <c r="B5" s="16">
        <v>2</v>
      </c>
    </row>
    <row r="6" spans="1:2" x14ac:dyDescent="0.2">
      <c r="A6" s="94" t="s">
        <v>187</v>
      </c>
      <c r="B6" s="16">
        <v>2</v>
      </c>
    </row>
    <row r="7" spans="1:2" x14ac:dyDescent="0.2">
      <c r="A7" s="21" t="s">
        <v>52</v>
      </c>
      <c r="B7" s="16">
        <v>1</v>
      </c>
    </row>
    <row r="8" spans="1:2" x14ac:dyDescent="0.2">
      <c r="A8" s="94" t="s">
        <v>91</v>
      </c>
      <c r="B8" s="16">
        <v>1</v>
      </c>
    </row>
    <row r="9" spans="1:2" x14ac:dyDescent="0.2">
      <c r="A9" s="21" t="s">
        <v>17</v>
      </c>
      <c r="B9" s="16">
        <v>5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2"/>
  <sheetViews>
    <sheetView zoomScale="85" zoomScaleNormal="85" workbookViewId="0">
      <pane xSplit="3" ySplit="2" topLeftCell="N115" activePane="bottomRight" state="frozen"/>
      <selection pane="topRight" activeCell="E1" sqref="E1"/>
      <selection pane="bottomLeft" activeCell="A3" sqref="A3"/>
      <selection pane="bottomRight" activeCell="N73" sqref="N73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3.140625" style="1" customWidth="1"/>
    <col min="5" max="8" width="13.140625" style="11" customWidth="1"/>
    <col min="9" max="10" width="13.140625" style="1" customWidth="1"/>
    <col min="11" max="12" width="13.140625" style="11" customWidth="1"/>
    <col min="13" max="13" width="13.140625" style="1" customWidth="1"/>
    <col min="14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7"/>
    </row>
    <row r="2" spans="2:18" s="2" customFormat="1" ht="30" x14ac:dyDescent="0.25">
      <c r="B2" s="107" t="s">
        <v>89</v>
      </c>
      <c r="C2" s="108" t="s">
        <v>90</v>
      </c>
      <c r="D2" s="108" t="s">
        <v>42</v>
      </c>
      <c r="E2" s="108" t="s">
        <v>43</v>
      </c>
      <c r="F2" s="108" t="s">
        <v>44</v>
      </c>
      <c r="G2" s="108" t="s">
        <v>47</v>
      </c>
      <c r="H2" s="108" t="s">
        <v>46</v>
      </c>
      <c r="I2" s="108" t="s">
        <v>49</v>
      </c>
      <c r="J2" s="108" t="s">
        <v>50</v>
      </c>
      <c r="K2" s="108" t="s">
        <v>45</v>
      </c>
      <c r="L2" s="108" t="s">
        <v>74</v>
      </c>
      <c r="M2" s="108" t="s">
        <v>73</v>
      </c>
      <c r="N2" s="108" t="s">
        <v>48</v>
      </c>
      <c r="O2" s="63"/>
    </row>
    <row r="3" spans="2:18" x14ac:dyDescent="0.2">
      <c r="B3" s="69" t="s">
        <v>80</v>
      </c>
      <c r="C3" s="72">
        <v>41865</v>
      </c>
      <c r="D3" s="77"/>
      <c r="E3" s="80"/>
      <c r="F3" s="77"/>
      <c r="G3" s="78"/>
      <c r="H3" s="79"/>
      <c r="I3" s="77"/>
      <c r="J3" s="80"/>
      <c r="K3" s="81"/>
      <c r="L3" s="78"/>
      <c r="M3" s="81"/>
      <c r="N3" s="77"/>
      <c r="O3" s="23"/>
    </row>
    <row r="4" spans="2:18" x14ac:dyDescent="0.2">
      <c r="B4" s="71" t="s">
        <v>81</v>
      </c>
      <c r="C4" s="72">
        <v>41866</v>
      </c>
      <c r="D4" s="82"/>
      <c r="E4" s="83"/>
      <c r="F4" s="84"/>
      <c r="G4" s="85"/>
      <c r="H4" s="86"/>
      <c r="I4" s="85"/>
      <c r="J4" s="83"/>
      <c r="K4" s="86"/>
      <c r="L4" s="85"/>
      <c r="M4" s="86"/>
      <c r="N4" s="84"/>
      <c r="O4" s="23"/>
    </row>
    <row r="5" spans="2:18" ht="15" x14ac:dyDescent="0.25">
      <c r="B5" s="69" t="s">
        <v>82</v>
      </c>
      <c r="C5" s="70">
        <v>41867</v>
      </c>
      <c r="D5" s="114"/>
      <c r="E5" s="115"/>
      <c r="F5" s="115"/>
      <c r="G5" s="116"/>
      <c r="H5" s="117"/>
      <c r="I5" s="116"/>
      <c r="J5" s="114"/>
      <c r="K5" s="117"/>
      <c r="L5" s="116"/>
      <c r="M5" s="117"/>
      <c r="N5" s="115"/>
      <c r="O5" s="64"/>
    </row>
    <row r="6" spans="2:18" ht="15" x14ac:dyDescent="0.25">
      <c r="B6" s="73" t="s">
        <v>83</v>
      </c>
      <c r="C6" s="74">
        <v>41868</v>
      </c>
      <c r="D6" s="118"/>
      <c r="E6" s="119"/>
      <c r="F6" s="119"/>
      <c r="G6" s="120"/>
      <c r="H6" s="121"/>
      <c r="I6" s="120"/>
      <c r="J6" s="118"/>
      <c r="K6" s="121"/>
      <c r="L6" s="120"/>
      <c r="M6" s="121"/>
      <c r="N6" s="119"/>
      <c r="O6" s="64"/>
    </row>
    <row r="7" spans="2:18" x14ac:dyDescent="0.2">
      <c r="B7" s="69" t="s">
        <v>84</v>
      </c>
      <c r="C7" s="70">
        <v>41869</v>
      </c>
      <c r="D7" s="83" t="s">
        <v>10</v>
      </c>
      <c r="E7" s="83"/>
      <c r="F7" s="83" t="s">
        <v>10</v>
      </c>
      <c r="G7" s="83" t="s">
        <v>10</v>
      </c>
      <c r="H7" s="81" t="s">
        <v>10</v>
      </c>
      <c r="I7" s="78"/>
      <c r="J7" s="80" t="s">
        <v>10</v>
      </c>
      <c r="K7" s="81" t="s">
        <v>10</v>
      </c>
      <c r="L7" s="81" t="s">
        <v>10</v>
      </c>
      <c r="M7" s="81" t="s">
        <v>10</v>
      </c>
      <c r="N7" s="77"/>
      <c r="O7" s="23"/>
    </row>
    <row r="8" spans="2:18" x14ac:dyDescent="0.2">
      <c r="B8" s="71" t="s">
        <v>85</v>
      </c>
      <c r="C8" s="72">
        <v>41870</v>
      </c>
      <c r="D8" s="87" t="s">
        <v>11</v>
      </c>
      <c r="E8" s="87" t="s">
        <v>11</v>
      </c>
      <c r="F8" s="83" t="s">
        <v>10</v>
      </c>
      <c r="G8" s="83" t="s">
        <v>10</v>
      </c>
      <c r="H8" s="86" t="s">
        <v>10</v>
      </c>
      <c r="I8" s="85" t="s">
        <v>10</v>
      </c>
      <c r="J8" s="83" t="s">
        <v>10</v>
      </c>
      <c r="K8" s="86"/>
      <c r="L8" s="86" t="s">
        <v>10</v>
      </c>
      <c r="M8" s="86" t="s">
        <v>10</v>
      </c>
      <c r="N8" s="84"/>
      <c r="O8" s="23"/>
    </row>
    <row r="9" spans="2:18" x14ac:dyDescent="0.2">
      <c r="B9" s="71" t="s">
        <v>86</v>
      </c>
      <c r="C9" s="72">
        <v>41871</v>
      </c>
      <c r="D9" s="87" t="s">
        <v>11</v>
      </c>
      <c r="E9" s="84" t="s">
        <v>10</v>
      </c>
      <c r="F9" s="84" t="s">
        <v>10</v>
      </c>
      <c r="G9" s="85" t="s">
        <v>10</v>
      </c>
      <c r="H9" s="86" t="s">
        <v>10</v>
      </c>
      <c r="I9" s="85" t="s">
        <v>10</v>
      </c>
      <c r="J9" s="83" t="s">
        <v>10</v>
      </c>
      <c r="K9" s="86"/>
      <c r="L9" s="86" t="s">
        <v>10</v>
      </c>
      <c r="M9" s="86" t="s">
        <v>10</v>
      </c>
      <c r="N9" s="84"/>
      <c r="O9" s="23"/>
    </row>
    <row r="10" spans="2:18" x14ac:dyDescent="0.2">
      <c r="B10" s="71" t="s">
        <v>80</v>
      </c>
      <c r="C10" s="72">
        <v>41872</v>
      </c>
      <c r="D10" s="84" t="s">
        <v>10</v>
      </c>
      <c r="E10" s="84" t="s">
        <v>10</v>
      </c>
      <c r="F10" s="84" t="s">
        <v>10</v>
      </c>
      <c r="G10" s="84" t="s">
        <v>10</v>
      </c>
      <c r="H10" s="86" t="s">
        <v>10</v>
      </c>
      <c r="I10" s="83" t="s">
        <v>10</v>
      </c>
      <c r="J10" s="83" t="s">
        <v>10</v>
      </c>
      <c r="K10" s="86"/>
      <c r="L10" s="86" t="s">
        <v>10</v>
      </c>
      <c r="M10" s="86" t="s">
        <v>10</v>
      </c>
      <c r="N10" s="84"/>
      <c r="O10" s="23"/>
    </row>
    <row r="11" spans="2:18" x14ac:dyDescent="0.2">
      <c r="B11" s="71" t="s">
        <v>81</v>
      </c>
      <c r="C11" s="72">
        <v>41873</v>
      </c>
      <c r="D11" s="84" t="s">
        <v>10</v>
      </c>
      <c r="E11" s="83" t="s">
        <v>10</v>
      </c>
      <c r="F11" s="84" t="s">
        <v>10</v>
      </c>
      <c r="G11" s="84" t="s">
        <v>10</v>
      </c>
      <c r="H11" s="86" t="s">
        <v>10</v>
      </c>
      <c r="I11" s="84" t="s">
        <v>10</v>
      </c>
      <c r="J11" s="83" t="s">
        <v>10</v>
      </c>
      <c r="K11" s="86"/>
      <c r="L11" s="86" t="s">
        <v>10</v>
      </c>
      <c r="M11" s="86" t="s">
        <v>10</v>
      </c>
      <c r="N11" s="84"/>
      <c r="O11" s="23"/>
    </row>
    <row r="12" spans="2:18" ht="15" x14ac:dyDescent="0.25">
      <c r="B12" s="69" t="s">
        <v>82</v>
      </c>
      <c r="C12" s="70">
        <v>41874</v>
      </c>
      <c r="D12" s="114"/>
      <c r="E12" s="114"/>
      <c r="F12" s="115"/>
      <c r="G12" s="116"/>
      <c r="H12" s="117"/>
      <c r="I12" s="116"/>
      <c r="J12" s="114"/>
      <c r="K12" s="117"/>
      <c r="L12" s="116"/>
      <c r="M12" s="117"/>
      <c r="N12" s="115"/>
      <c r="O12" s="64"/>
    </row>
    <row r="13" spans="2:18" ht="15" x14ac:dyDescent="0.25">
      <c r="B13" s="73" t="s">
        <v>83</v>
      </c>
      <c r="C13" s="74">
        <v>41875</v>
      </c>
      <c r="D13" s="118"/>
      <c r="E13" s="118"/>
      <c r="F13" s="119"/>
      <c r="G13" s="120"/>
      <c r="H13" s="121"/>
      <c r="I13" s="120"/>
      <c r="J13" s="118"/>
      <c r="K13" s="121"/>
      <c r="L13" s="120"/>
      <c r="M13" s="121"/>
      <c r="N13" s="119"/>
      <c r="O13" s="64"/>
    </row>
    <row r="14" spans="2:18" x14ac:dyDescent="0.2">
      <c r="B14" s="69" t="s">
        <v>84</v>
      </c>
      <c r="C14" s="70">
        <v>41876</v>
      </c>
      <c r="D14" s="90" t="s">
        <v>11</v>
      </c>
      <c r="E14" s="83" t="s">
        <v>10</v>
      </c>
      <c r="F14" s="83" t="s">
        <v>10</v>
      </c>
      <c r="G14" s="83" t="s">
        <v>10</v>
      </c>
      <c r="H14" s="86" t="s">
        <v>10</v>
      </c>
      <c r="I14" s="130" t="s">
        <v>11</v>
      </c>
      <c r="J14" s="83" t="s">
        <v>10</v>
      </c>
      <c r="K14" s="86"/>
      <c r="L14" s="88"/>
      <c r="M14" s="86" t="s">
        <v>10</v>
      </c>
      <c r="N14" s="77"/>
      <c r="O14" s="23"/>
      <c r="Q14"/>
      <c r="R14"/>
    </row>
    <row r="15" spans="2:18" x14ac:dyDescent="0.2">
      <c r="B15" s="71" t="s">
        <v>85</v>
      </c>
      <c r="C15" s="72">
        <v>41877</v>
      </c>
      <c r="D15" s="87" t="s">
        <v>11</v>
      </c>
      <c r="E15" s="83" t="s">
        <v>10</v>
      </c>
      <c r="F15" s="84" t="s">
        <v>10</v>
      </c>
      <c r="G15" s="83" t="s">
        <v>10</v>
      </c>
      <c r="H15" s="86" t="s">
        <v>10</v>
      </c>
      <c r="I15" s="88" t="s">
        <v>10</v>
      </c>
      <c r="J15" s="83" t="s">
        <v>10</v>
      </c>
      <c r="K15" s="86"/>
      <c r="L15" s="88" t="s">
        <v>10</v>
      </c>
      <c r="M15" s="86" t="s">
        <v>10</v>
      </c>
      <c r="N15" s="84"/>
      <c r="O15" s="23"/>
      <c r="Q15"/>
      <c r="R15"/>
    </row>
    <row r="16" spans="2:18" x14ac:dyDescent="0.2">
      <c r="B16" s="71" t="s">
        <v>86</v>
      </c>
      <c r="C16" s="72">
        <v>41878</v>
      </c>
      <c r="D16" s="84" t="s">
        <v>10</v>
      </c>
      <c r="E16" s="84" t="s">
        <v>10</v>
      </c>
      <c r="F16" s="84" t="s">
        <v>10</v>
      </c>
      <c r="G16" s="83" t="s">
        <v>10</v>
      </c>
      <c r="H16" s="86" t="s">
        <v>10</v>
      </c>
      <c r="I16" s="88" t="s">
        <v>10</v>
      </c>
      <c r="J16" s="87" t="s">
        <v>11</v>
      </c>
      <c r="K16" s="86"/>
      <c r="L16" s="88" t="s">
        <v>10</v>
      </c>
      <c r="M16" s="86" t="s">
        <v>10</v>
      </c>
      <c r="N16" s="84"/>
      <c r="O16" s="23"/>
      <c r="Q16"/>
      <c r="R16"/>
    </row>
    <row r="17" spans="2:18" x14ac:dyDescent="0.2">
      <c r="B17" s="71" t="s">
        <v>80</v>
      </c>
      <c r="C17" s="72">
        <v>41879</v>
      </c>
      <c r="D17" s="83" t="s">
        <v>10</v>
      </c>
      <c r="E17" s="83" t="s">
        <v>10</v>
      </c>
      <c r="F17" s="84" t="s">
        <v>10</v>
      </c>
      <c r="G17" s="85" t="s">
        <v>10</v>
      </c>
      <c r="H17" s="86" t="s">
        <v>10</v>
      </c>
      <c r="I17" s="139" t="s">
        <v>11</v>
      </c>
      <c r="J17" s="87" t="s">
        <v>11</v>
      </c>
      <c r="K17" s="86" t="s">
        <v>10</v>
      </c>
      <c r="L17" s="85" t="s">
        <v>10</v>
      </c>
      <c r="M17" s="86" t="s">
        <v>10</v>
      </c>
      <c r="N17" s="89"/>
      <c r="O17" s="23"/>
      <c r="Q17"/>
      <c r="R17"/>
    </row>
    <row r="18" spans="2:18" x14ac:dyDescent="0.2">
      <c r="B18" s="71" t="s">
        <v>81</v>
      </c>
      <c r="C18" s="72">
        <v>41880</v>
      </c>
      <c r="D18" s="83"/>
      <c r="E18" s="83" t="s">
        <v>10</v>
      </c>
      <c r="F18" s="84" t="s">
        <v>10</v>
      </c>
      <c r="G18" s="83" t="s">
        <v>10</v>
      </c>
      <c r="H18" s="86" t="s">
        <v>10</v>
      </c>
      <c r="I18" s="88" t="s">
        <v>10</v>
      </c>
      <c r="J18" s="83" t="s">
        <v>10</v>
      </c>
      <c r="K18" s="86" t="s">
        <v>10</v>
      </c>
      <c r="L18" s="88" t="s">
        <v>10</v>
      </c>
      <c r="M18" s="86" t="s">
        <v>10</v>
      </c>
      <c r="N18" s="84"/>
      <c r="O18" s="23"/>
    </row>
    <row r="19" spans="2:18" ht="15" x14ac:dyDescent="0.25">
      <c r="B19" s="69" t="s">
        <v>82</v>
      </c>
      <c r="C19" s="75">
        <v>41881</v>
      </c>
      <c r="D19" s="113"/>
      <c r="E19" s="113"/>
      <c r="F19" s="122"/>
      <c r="G19" s="123"/>
      <c r="H19" s="124"/>
      <c r="I19" s="123"/>
      <c r="J19" s="113"/>
      <c r="K19" s="124"/>
      <c r="L19" s="123"/>
      <c r="M19" s="124"/>
      <c r="N19" s="122"/>
      <c r="O19" s="64"/>
    </row>
    <row r="20" spans="2:18" ht="15" x14ac:dyDescent="0.25">
      <c r="B20" s="73" t="s">
        <v>83</v>
      </c>
      <c r="C20" s="76">
        <v>41882</v>
      </c>
      <c r="D20" s="125"/>
      <c r="E20" s="125"/>
      <c r="F20" s="126"/>
      <c r="G20" s="127"/>
      <c r="H20" s="128"/>
      <c r="I20" s="127"/>
      <c r="J20" s="125"/>
      <c r="K20" s="128"/>
      <c r="L20" s="127"/>
      <c r="M20" s="128"/>
      <c r="N20" s="126"/>
      <c r="O20" s="64"/>
    </row>
    <row r="21" spans="2:18" x14ac:dyDescent="0.2">
      <c r="B21" s="69" t="s">
        <v>84</v>
      </c>
      <c r="C21" s="72">
        <v>41883</v>
      </c>
      <c r="D21" s="90" t="s">
        <v>11</v>
      </c>
      <c r="E21" s="90" t="s">
        <v>11</v>
      </c>
      <c r="F21" s="130" t="s">
        <v>11</v>
      </c>
      <c r="G21" s="84" t="s">
        <v>10</v>
      </c>
      <c r="H21" s="86" t="s">
        <v>10</v>
      </c>
      <c r="I21" s="88" t="s">
        <v>10</v>
      </c>
      <c r="J21" s="83" t="s">
        <v>10</v>
      </c>
      <c r="K21" s="86" t="s">
        <v>10</v>
      </c>
      <c r="L21" s="130" t="s">
        <v>11</v>
      </c>
      <c r="M21" s="86"/>
      <c r="N21" s="84"/>
      <c r="O21" s="23"/>
    </row>
    <row r="22" spans="2:18" x14ac:dyDescent="0.2">
      <c r="B22" s="71" t="s">
        <v>85</v>
      </c>
      <c r="C22" s="72">
        <v>41884</v>
      </c>
      <c r="D22" s="84" t="s">
        <v>10</v>
      </c>
      <c r="E22" s="84" t="s">
        <v>10</v>
      </c>
      <c r="F22" s="88" t="s">
        <v>10</v>
      </c>
      <c r="G22" s="84" t="s">
        <v>10</v>
      </c>
      <c r="H22" s="86" t="s">
        <v>10</v>
      </c>
      <c r="I22" s="88" t="s">
        <v>10</v>
      </c>
      <c r="J22" s="83" t="s">
        <v>10</v>
      </c>
      <c r="K22" s="86" t="s">
        <v>10</v>
      </c>
      <c r="L22" s="88" t="s">
        <v>10</v>
      </c>
      <c r="M22" s="86" t="s">
        <v>10</v>
      </c>
      <c r="N22" s="84"/>
      <c r="O22" s="65"/>
    </row>
    <row r="23" spans="2:18" x14ac:dyDescent="0.2">
      <c r="B23" s="71" t="s">
        <v>86</v>
      </c>
      <c r="C23" s="72">
        <v>41885</v>
      </c>
      <c r="D23" s="84" t="s">
        <v>10</v>
      </c>
      <c r="E23" s="90" t="s">
        <v>11</v>
      </c>
      <c r="F23" s="85" t="s">
        <v>10</v>
      </c>
      <c r="G23" s="84" t="s">
        <v>10</v>
      </c>
      <c r="H23" s="86" t="s">
        <v>10</v>
      </c>
      <c r="I23" s="88" t="s">
        <v>10</v>
      </c>
      <c r="J23" s="83" t="s">
        <v>10</v>
      </c>
      <c r="K23" s="86" t="s">
        <v>10</v>
      </c>
      <c r="L23" s="85" t="s">
        <v>10</v>
      </c>
      <c r="M23" s="86" t="s">
        <v>10</v>
      </c>
      <c r="N23" s="84"/>
      <c r="O23" s="23"/>
    </row>
    <row r="24" spans="2:18" x14ac:dyDescent="0.2">
      <c r="B24" s="71" t="s">
        <v>80</v>
      </c>
      <c r="C24" s="72">
        <v>41886</v>
      </c>
      <c r="D24" s="84" t="s">
        <v>10</v>
      </c>
      <c r="E24" s="90" t="s">
        <v>11</v>
      </c>
      <c r="F24" s="85" t="s">
        <v>10</v>
      </c>
      <c r="G24" s="84" t="s">
        <v>10</v>
      </c>
      <c r="H24" s="86" t="s">
        <v>10</v>
      </c>
      <c r="I24" s="139" t="s">
        <v>11</v>
      </c>
      <c r="J24" s="83" t="s">
        <v>10</v>
      </c>
      <c r="K24" s="86" t="s">
        <v>10</v>
      </c>
      <c r="L24" s="85" t="s">
        <v>10</v>
      </c>
      <c r="M24" s="86" t="s">
        <v>10</v>
      </c>
      <c r="N24" s="84"/>
      <c r="O24" s="23"/>
    </row>
    <row r="25" spans="2:18" x14ac:dyDescent="0.2">
      <c r="B25" s="71" t="s">
        <v>81</v>
      </c>
      <c r="C25" s="72">
        <v>41887</v>
      </c>
      <c r="D25" s="84" t="s">
        <v>10</v>
      </c>
      <c r="E25" s="90" t="s">
        <v>11</v>
      </c>
      <c r="F25" s="139" t="s">
        <v>11</v>
      </c>
      <c r="G25" s="84" t="s">
        <v>10</v>
      </c>
      <c r="H25" s="86" t="s">
        <v>10</v>
      </c>
      <c r="I25" s="85" t="s">
        <v>10</v>
      </c>
      <c r="J25" s="87" t="s">
        <v>11</v>
      </c>
      <c r="K25" s="86" t="s">
        <v>10</v>
      </c>
      <c r="L25" s="139" t="s">
        <v>11</v>
      </c>
      <c r="M25" s="86" t="s">
        <v>10</v>
      </c>
      <c r="N25" s="84"/>
      <c r="O25" s="23"/>
    </row>
    <row r="26" spans="2:18" ht="15" x14ac:dyDescent="0.25">
      <c r="B26" s="69" t="s">
        <v>82</v>
      </c>
      <c r="C26" s="70">
        <v>41888</v>
      </c>
      <c r="D26" s="114"/>
      <c r="E26" s="114" t="s">
        <v>10</v>
      </c>
      <c r="F26" s="115"/>
      <c r="G26" s="116"/>
      <c r="H26" s="117"/>
      <c r="I26" s="116"/>
      <c r="J26" s="114"/>
      <c r="K26" s="117"/>
      <c r="L26" s="116"/>
      <c r="M26" s="117"/>
      <c r="N26" s="115"/>
      <c r="O26" s="64"/>
    </row>
    <row r="27" spans="2:18" ht="15" x14ac:dyDescent="0.25">
      <c r="B27" s="73" t="s">
        <v>83</v>
      </c>
      <c r="C27" s="74">
        <v>41889</v>
      </c>
      <c r="D27" s="118"/>
      <c r="E27" s="118"/>
      <c r="F27" s="119"/>
      <c r="G27" s="120"/>
      <c r="H27" s="121"/>
      <c r="I27" s="120"/>
      <c r="J27" s="118"/>
      <c r="K27" s="121"/>
      <c r="L27" s="120"/>
      <c r="M27" s="121"/>
      <c r="N27" s="119"/>
      <c r="O27" s="64"/>
    </row>
    <row r="28" spans="2:18" x14ac:dyDescent="0.2">
      <c r="B28" s="69" t="s">
        <v>84</v>
      </c>
      <c r="C28" s="70">
        <v>41890</v>
      </c>
      <c r="D28" s="80"/>
      <c r="E28" s="80"/>
      <c r="F28" s="77"/>
      <c r="G28" s="78"/>
      <c r="H28" s="81"/>
      <c r="I28" s="78" t="s">
        <v>10</v>
      </c>
      <c r="J28" s="80"/>
      <c r="K28" s="86" t="s">
        <v>10</v>
      </c>
      <c r="L28" s="85"/>
      <c r="M28" s="86"/>
      <c r="N28" s="84"/>
      <c r="O28" s="23"/>
    </row>
    <row r="29" spans="2:18" x14ac:dyDescent="0.2">
      <c r="B29" s="71" t="s">
        <v>85</v>
      </c>
      <c r="C29" s="72">
        <v>41891</v>
      </c>
      <c r="D29" s="83"/>
      <c r="E29" s="83"/>
      <c r="F29" s="84"/>
      <c r="G29" s="85"/>
      <c r="H29" s="86"/>
      <c r="I29" s="85"/>
      <c r="J29" s="83"/>
      <c r="K29" s="86"/>
      <c r="L29" s="85"/>
      <c r="M29" s="86"/>
      <c r="N29" s="84"/>
      <c r="O29" s="23"/>
    </row>
    <row r="30" spans="2:18" x14ac:dyDescent="0.2">
      <c r="B30" s="71" t="s">
        <v>86</v>
      </c>
      <c r="C30" s="72">
        <v>41892</v>
      </c>
      <c r="D30" s="83"/>
      <c r="E30" s="83"/>
      <c r="F30" s="84"/>
      <c r="G30" s="85"/>
      <c r="H30" s="86"/>
      <c r="I30" s="85"/>
      <c r="J30" s="83"/>
      <c r="K30" s="86"/>
      <c r="L30" s="85"/>
      <c r="M30" s="86"/>
      <c r="N30" s="84"/>
      <c r="O30" s="23"/>
    </row>
    <row r="31" spans="2:18" x14ac:dyDescent="0.2">
      <c r="B31" s="71" t="s">
        <v>80</v>
      </c>
      <c r="C31" s="72">
        <v>41893</v>
      </c>
      <c r="D31" s="83"/>
      <c r="E31" s="83"/>
      <c r="F31" s="84"/>
      <c r="G31" s="85"/>
      <c r="H31" s="86"/>
      <c r="I31" s="85"/>
      <c r="J31" s="83"/>
      <c r="K31" s="84"/>
      <c r="L31" s="85"/>
      <c r="M31" s="86"/>
      <c r="N31" s="84"/>
      <c r="O31" s="23"/>
    </row>
    <row r="32" spans="2:18" x14ac:dyDescent="0.2">
      <c r="B32" s="71" t="s">
        <v>81</v>
      </c>
      <c r="C32" s="72">
        <v>41894</v>
      </c>
      <c r="D32" s="83"/>
      <c r="E32" s="83"/>
      <c r="F32" s="84"/>
      <c r="G32" s="85"/>
      <c r="H32" s="86"/>
      <c r="I32" s="85"/>
      <c r="J32" s="83"/>
      <c r="K32" s="84"/>
      <c r="L32" s="85"/>
      <c r="M32" s="86"/>
      <c r="N32" s="84"/>
      <c r="O32" s="23"/>
    </row>
    <row r="33" spans="2:15" ht="15" x14ac:dyDescent="0.25">
      <c r="B33" s="69" t="s">
        <v>82</v>
      </c>
      <c r="C33" s="70">
        <v>41895</v>
      </c>
      <c r="D33" s="114"/>
      <c r="E33" s="114"/>
      <c r="F33" s="115"/>
      <c r="G33" s="116"/>
      <c r="H33" s="117"/>
      <c r="I33" s="116"/>
      <c r="J33" s="114"/>
      <c r="K33" s="115"/>
      <c r="L33" s="116"/>
      <c r="M33" s="117"/>
      <c r="N33" s="115"/>
      <c r="O33" s="64"/>
    </row>
    <row r="34" spans="2:15" ht="15" x14ac:dyDescent="0.25">
      <c r="B34" s="73" t="s">
        <v>83</v>
      </c>
      <c r="C34" s="74">
        <v>41896</v>
      </c>
      <c r="D34" s="118"/>
      <c r="E34" s="118"/>
      <c r="F34" s="119"/>
      <c r="G34" s="120"/>
      <c r="H34" s="121"/>
      <c r="I34" s="120"/>
      <c r="J34" s="118"/>
      <c r="K34" s="119"/>
      <c r="L34" s="120"/>
      <c r="M34" s="121"/>
      <c r="N34" s="119"/>
      <c r="O34" s="64"/>
    </row>
    <row r="35" spans="2:15" x14ac:dyDescent="0.2">
      <c r="B35" s="69" t="s">
        <v>84</v>
      </c>
      <c r="C35" s="70">
        <v>41897</v>
      </c>
      <c r="D35" s="80"/>
      <c r="E35" s="80"/>
      <c r="F35" s="77"/>
      <c r="G35" s="78"/>
      <c r="H35" s="81"/>
      <c r="I35" s="78"/>
      <c r="J35" s="80"/>
      <c r="K35" s="84"/>
      <c r="L35" s="85"/>
      <c r="M35" s="81"/>
      <c r="N35" s="84"/>
      <c r="O35" s="23"/>
    </row>
    <row r="36" spans="2:15" x14ac:dyDescent="0.2">
      <c r="B36" s="71" t="s">
        <v>85</v>
      </c>
      <c r="C36" s="72">
        <v>41898</v>
      </c>
      <c r="D36" s="83"/>
      <c r="E36" s="83"/>
      <c r="F36" s="84"/>
      <c r="G36" s="85"/>
      <c r="H36" s="86"/>
      <c r="I36" s="85"/>
      <c r="J36" s="83"/>
      <c r="K36" s="84"/>
      <c r="L36" s="85"/>
      <c r="M36" s="86"/>
      <c r="N36" s="84"/>
      <c r="O36" s="23"/>
    </row>
    <row r="37" spans="2:15" x14ac:dyDescent="0.2">
      <c r="B37" s="71" t="s">
        <v>86</v>
      </c>
      <c r="C37" s="72">
        <v>41899</v>
      </c>
      <c r="D37" s="83"/>
      <c r="E37" s="83"/>
      <c r="F37" s="84"/>
      <c r="G37" s="85"/>
      <c r="H37" s="86"/>
      <c r="I37" s="85"/>
      <c r="J37" s="83"/>
      <c r="K37" s="84"/>
      <c r="L37" s="85"/>
      <c r="M37" s="86"/>
      <c r="N37" s="84"/>
      <c r="O37" s="23"/>
    </row>
    <row r="38" spans="2:15" x14ac:dyDescent="0.2">
      <c r="B38" s="71" t="s">
        <v>80</v>
      </c>
      <c r="C38" s="72">
        <v>41900</v>
      </c>
      <c r="D38" s="83"/>
      <c r="E38" s="83"/>
      <c r="F38" s="84"/>
      <c r="G38" s="85"/>
      <c r="H38" s="86"/>
      <c r="I38" s="85"/>
      <c r="J38" s="83"/>
      <c r="K38" s="84"/>
      <c r="L38" s="85"/>
      <c r="M38" s="86"/>
      <c r="N38" s="84"/>
      <c r="O38" s="23"/>
    </row>
    <row r="39" spans="2:15" x14ac:dyDescent="0.2">
      <c r="B39" s="71" t="s">
        <v>81</v>
      </c>
      <c r="C39" s="72">
        <v>41901</v>
      </c>
      <c r="D39" s="83"/>
      <c r="E39" s="83"/>
      <c r="F39" s="84"/>
      <c r="G39" s="85"/>
      <c r="H39" s="86"/>
      <c r="I39" s="85"/>
      <c r="J39" s="83"/>
      <c r="K39" s="84"/>
      <c r="L39" s="85"/>
      <c r="M39" s="86"/>
      <c r="N39" s="84"/>
      <c r="O39" s="23"/>
    </row>
    <row r="40" spans="2:15" ht="15" x14ac:dyDescent="0.25">
      <c r="B40" s="69" t="s">
        <v>82</v>
      </c>
      <c r="C40" s="70">
        <v>41902</v>
      </c>
      <c r="D40" s="131"/>
      <c r="E40" s="131"/>
      <c r="F40" s="132"/>
      <c r="G40" s="133"/>
      <c r="H40" s="134"/>
      <c r="I40" s="133"/>
      <c r="J40" s="131"/>
      <c r="K40" s="132"/>
      <c r="L40" s="133"/>
      <c r="M40" s="134"/>
      <c r="N40" s="132"/>
      <c r="O40" s="66"/>
    </row>
    <row r="41" spans="2:15" ht="15" x14ac:dyDescent="0.25">
      <c r="B41" s="73" t="s">
        <v>83</v>
      </c>
      <c r="C41" s="74">
        <v>41903</v>
      </c>
      <c r="D41" s="135"/>
      <c r="E41" s="135"/>
      <c r="F41" s="136"/>
      <c r="G41" s="137"/>
      <c r="H41" s="138"/>
      <c r="I41" s="137"/>
      <c r="J41" s="135"/>
      <c r="K41" s="136"/>
      <c r="L41" s="137"/>
      <c r="M41" s="138"/>
      <c r="N41" s="136"/>
      <c r="O41" s="66"/>
    </row>
    <row r="42" spans="2:15" x14ac:dyDescent="0.2">
      <c r="B42" s="69" t="s">
        <v>84</v>
      </c>
      <c r="C42" s="70">
        <v>41904</v>
      </c>
      <c r="D42" s="80"/>
      <c r="E42" s="80"/>
      <c r="F42" s="77"/>
      <c r="G42" s="78"/>
      <c r="H42" s="81"/>
      <c r="I42" s="78"/>
      <c r="J42" s="80"/>
      <c r="K42" s="84"/>
      <c r="L42" s="85"/>
      <c r="M42" s="81"/>
      <c r="N42" s="84"/>
      <c r="O42" s="23"/>
    </row>
    <row r="43" spans="2:15" x14ac:dyDescent="0.2">
      <c r="B43" s="71" t="s">
        <v>85</v>
      </c>
      <c r="C43" s="72">
        <v>41905</v>
      </c>
      <c r="D43" s="83"/>
      <c r="E43" s="83"/>
      <c r="F43" s="84"/>
      <c r="G43" s="85"/>
      <c r="H43" s="86"/>
      <c r="I43" s="85"/>
      <c r="J43" s="83"/>
      <c r="K43" s="84"/>
      <c r="L43" s="85"/>
      <c r="M43" s="86"/>
      <c r="N43" s="84"/>
      <c r="O43" s="23"/>
    </row>
    <row r="44" spans="2:15" x14ac:dyDescent="0.2">
      <c r="B44" s="71" t="s">
        <v>86</v>
      </c>
      <c r="C44" s="72">
        <v>41906</v>
      </c>
      <c r="D44" s="83"/>
      <c r="E44" s="83"/>
      <c r="F44" s="84"/>
      <c r="G44" s="85"/>
      <c r="H44" s="86"/>
      <c r="I44" s="85"/>
      <c r="J44" s="83"/>
      <c r="K44" s="84"/>
      <c r="L44" s="85"/>
      <c r="M44" s="86"/>
      <c r="N44" s="84"/>
      <c r="O44" s="23"/>
    </row>
    <row r="45" spans="2:15" x14ac:dyDescent="0.2">
      <c r="B45" s="71" t="s">
        <v>80</v>
      </c>
      <c r="C45" s="72">
        <v>41907</v>
      </c>
      <c r="D45" s="83"/>
      <c r="E45" s="83"/>
      <c r="F45" s="84"/>
      <c r="G45" s="85"/>
      <c r="H45" s="86"/>
      <c r="I45" s="85"/>
      <c r="J45" s="83"/>
      <c r="K45" s="84"/>
      <c r="L45" s="85"/>
      <c r="M45" s="86"/>
      <c r="N45" s="84"/>
      <c r="O45" s="23"/>
    </row>
    <row r="46" spans="2:15" x14ac:dyDescent="0.2">
      <c r="B46" s="71" t="s">
        <v>81</v>
      </c>
      <c r="C46" s="76">
        <v>41908</v>
      </c>
      <c r="D46" s="109"/>
      <c r="E46" s="109"/>
      <c r="F46" s="110"/>
      <c r="G46" s="111"/>
      <c r="H46" s="112"/>
      <c r="I46" s="111"/>
      <c r="J46" s="109"/>
      <c r="K46" s="82"/>
      <c r="L46" s="111"/>
      <c r="M46" s="112"/>
      <c r="N46" s="84"/>
      <c r="O46" s="23"/>
    </row>
    <row r="47" spans="2:15" ht="15" x14ac:dyDescent="0.25">
      <c r="B47" s="69" t="s">
        <v>82</v>
      </c>
      <c r="C47" s="72">
        <v>41909</v>
      </c>
      <c r="D47" s="131"/>
      <c r="E47" s="131"/>
      <c r="F47" s="132"/>
      <c r="G47" s="133"/>
      <c r="H47" s="134"/>
      <c r="I47" s="133"/>
      <c r="J47" s="131"/>
      <c r="K47" s="132"/>
      <c r="L47" s="133"/>
      <c r="M47" s="134"/>
      <c r="N47" s="132"/>
      <c r="O47" s="66"/>
    </row>
    <row r="48" spans="2:15" ht="15" x14ac:dyDescent="0.25">
      <c r="B48" s="73" t="s">
        <v>83</v>
      </c>
      <c r="C48" s="76">
        <v>41910</v>
      </c>
      <c r="D48" s="135"/>
      <c r="E48" s="135"/>
      <c r="F48" s="136"/>
      <c r="G48" s="137"/>
      <c r="H48" s="138"/>
      <c r="I48" s="137"/>
      <c r="J48" s="135"/>
      <c r="K48" s="136"/>
      <c r="L48" s="137"/>
      <c r="M48" s="138"/>
      <c r="N48" s="136"/>
      <c r="O48" s="66"/>
    </row>
    <row r="49" spans="2:15" x14ac:dyDescent="0.2">
      <c r="B49" s="69" t="s">
        <v>84</v>
      </c>
      <c r="C49" s="70">
        <v>41911</v>
      </c>
      <c r="D49" s="80"/>
      <c r="E49" s="80"/>
      <c r="F49" s="77"/>
      <c r="G49" s="78"/>
      <c r="H49" s="81"/>
      <c r="I49" s="78"/>
      <c r="J49" s="80"/>
      <c r="K49" s="84"/>
      <c r="L49" s="85"/>
      <c r="M49" s="81"/>
      <c r="N49" s="84"/>
      <c r="O49" s="23"/>
    </row>
    <row r="50" spans="2:15" x14ac:dyDescent="0.2">
      <c r="B50" s="71" t="s">
        <v>85</v>
      </c>
      <c r="C50" s="72">
        <v>41912</v>
      </c>
      <c r="D50" s="83"/>
      <c r="E50" s="83"/>
      <c r="F50" s="84"/>
      <c r="G50" s="85"/>
      <c r="H50" s="86"/>
      <c r="I50" s="85"/>
      <c r="J50" s="83"/>
      <c r="K50" s="84"/>
      <c r="L50" s="85"/>
      <c r="M50" s="86"/>
      <c r="N50" s="84"/>
      <c r="O50" s="23"/>
    </row>
    <row r="51" spans="2:15" x14ac:dyDescent="0.2">
      <c r="B51" s="71" t="s">
        <v>86</v>
      </c>
      <c r="C51" s="72">
        <v>41913</v>
      </c>
      <c r="D51" s="83"/>
      <c r="E51" s="83"/>
      <c r="F51" s="84"/>
      <c r="G51" s="85"/>
      <c r="H51" s="86"/>
      <c r="I51" s="85"/>
      <c r="J51" s="83"/>
      <c r="K51" s="84"/>
      <c r="L51" s="85"/>
      <c r="M51" s="86"/>
      <c r="N51" s="84"/>
      <c r="O51" s="23"/>
    </row>
    <row r="52" spans="2:15" x14ac:dyDescent="0.2">
      <c r="B52" s="71" t="s">
        <v>80</v>
      </c>
      <c r="C52" s="72">
        <v>41914</v>
      </c>
      <c r="D52" s="83"/>
      <c r="E52" s="83"/>
      <c r="F52" s="84"/>
      <c r="G52" s="85"/>
      <c r="H52" s="86"/>
      <c r="I52" s="85"/>
      <c r="J52" s="83"/>
      <c r="K52" s="84"/>
      <c r="L52" s="85"/>
      <c r="M52" s="86"/>
      <c r="N52" s="84"/>
      <c r="O52" s="23"/>
    </row>
    <row r="53" spans="2:15" x14ac:dyDescent="0.2">
      <c r="B53" s="71" t="s">
        <v>81</v>
      </c>
      <c r="C53" s="76">
        <v>41915</v>
      </c>
      <c r="D53" s="109"/>
      <c r="E53" s="109"/>
      <c r="F53" s="110"/>
      <c r="G53" s="111"/>
      <c r="H53" s="112"/>
      <c r="I53" s="111"/>
      <c r="J53" s="109"/>
      <c r="K53" s="82"/>
      <c r="L53" s="111"/>
      <c r="M53" s="112"/>
      <c r="N53" s="110"/>
      <c r="O53" s="23"/>
    </row>
    <row r="54" spans="2:15" ht="15" x14ac:dyDescent="0.25">
      <c r="B54" s="69" t="s">
        <v>82</v>
      </c>
      <c r="C54" s="72">
        <v>41916</v>
      </c>
      <c r="D54" s="131"/>
      <c r="E54" s="131"/>
      <c r="F54" s="132"/>
      <c r="G54" s="133"/>
      <c r="H54" s="134"/>
      <c r="I54" s="133"/>
      <c r="J54" s="131"/>
      <c r="K54" s="132"/>
      <c r="L54" s="133"/>
      <c r="M54" s="134"/>
      <c r="N54" s="132"/>
      <c r="O54" s="66"/>
    </row>
    <row r="55" spans="2:15" ht="15" x14ac:dyDescent="0.25">
      <c r="B55" s="73" t="s">
        <v>83</v>
      </c>
      <c r="C55" s="76">
        <v>41917</v>
      </c>
      <c r="D55" s="135"/>
      <c r="E55" s="135"/>
      <c r="F55" s="136"/>
      <c r="G55" s="137"/>
      <c r="H55" s="138"/>
      <c r="I55" s="137"/>
      <c r="J55" s="135"/>
      <c r="K55" s="136"/>
      <c r="L55" s="137"/>
      <c r="M55" s="138"/>
      <c r="N55" s="136"/>
      <c r="O55" s="66"/>
    </row>
    <row r="56" spans="2:15" x14ac:dyDescent="0.2">
      <c r="B56" s="69" t="s">
        <v>84</v>
      </c>
      <c r="C56" s="70">
        <v>41918</v>
      </c>
      <c r="D56" s="80"/>
      <c r="E56" s="80"/>
      <c r="F56" s="77"/>
      <c r="G56" s="78"/>
      <c r="H56" s="81"/>
      <c r="I56" s="78"/>
      <c r="J56" s="80"/>
      <c r="K56" s="84"/>
      <c r="L56" s="85"/>
      <c r="M56" s="81"/>
      <c r="N56" s="84"/>
      <c r="O56" s="23"/>
    </row>
    <row r="57" spans="2:15" x14ac:dyDescent="0.2">
      <c r="B57" s="71" t="s">
        <v>85</v>
      </c>
      <c r="C57" s="72">
        <v>41919</v>
      </c>
      <c r="D57" s="83"/>
      <c r="E57" s="83"/>
      <c r="F57" s="84"/>
      <c r="G57" s="85"/>
      <c r="H57" s="86"/>
      <c r="I57" s="85"/>
      <c r="J57" s="83"/>
      <c r="K57" s="84"/>
      <c r="L57" s="85"/>
      <c r="M57" s="86"/>
      <c r="N57" s="84"/>
      <c r="O57" s="23"/>
    </row>
    <row r="58" spans="2:15" x14ac:dyDescent="0.2">
      <c r="B58" s="71" t="s">
        <v>86</v>
      </c>
      <c r="C58" s="72">
        <v>41920</v>
      </c>
      <c r="D58" s="83"/>
      <c r="E58" s="83"/>
      <c r="F58" s="84"/>
      <c r="G58" s="85"/>
      <c r="H58" s="86"/>
      <c r="I58" s="85"/>
      <c r="J58" s="83"/>
      <c r="K58" s="84"/>
      <c r="L58" s="85"/>
      <c r="M58" s="86"/>
      <c r="N58" s="84"/>
      <c r="O58" s="23"/>
    </row>
    <row r="59" spans="2:15" x14ac:dyDescent="0.2">
      <c r="B59" s="71" t="s">
        <v>80</v>
      </c>
      <c r="C59" s="72">
        <v>41921</v>
      </c>
      <c r="D59" s="83"/>
      <c r="E59" s="83"/>
      <c r="F59" s="84"/>
      <c r="G59" s="85"/>
      <c r="H59" s="86"/>
      <c r="I59" s="85"/>
      <c r="J59" s="83"/>
      <c r="K59" s="84"/>
      <c r="L59" s="85"/>
      <c r="M59" s="86"/>
      <c r="N59" s="84"/>
      <c r="O59" s="23"/>
    </row>
    <row r="60" spans="2:15" x14ac:dyDescent="0.2">
      <c r="B60" s="71" t="s">
        <v>81</v>
      </c>
      <c r="C60" s="76">
        <v>41922</v>
      </c>
      <c r="D60" s="109"/>
      <c r="E60" s="109"/>
      <c r="F60" s="110"/>
      <c r="G60" s="111"/>
      <c r="H60" s="112"/>
      <c r="I60" s="111"/>
      <c r="J60" s="109"/>
      <c r="K60" s="82"/>
      <c r="L60" s="111"/>
      <c r="M60" s="112"/>
      <c r="N60" s="110"/>
      <c r="O60" s="23"/>
    </row>
    <row r="61" spans="2:15" ht="15" x14ac:dyDescent="0.25">
      <c r="B61" s="69" t="s">
        <v>82</v>
      </c>
      <c r="C61" s="72">
        <v>41923</v>
      </c>
      <c r="D61" s="131"/>
      <c r="E61" s="131"/>
      <c r="F61" s="132"/>
      <c r="G61" s="133"/>
      <c r="H61" s="134"/>
      <c r="I61" s="133"/>
      <c r="J61" s="131"/>
      <c r="K61" s="132"/>
      <c r="L61" s="133"/>
      <c r="M61" s="134"/>
      <c r="N61" s="132"/>
      <c r="O61" s="66"/>
    </row>
    <row r="62" spans="2:15" ht="15" x14ac:dyDescent="0.25">
      <c r="B62" s="73" t="s">
        <v>83</v>
      </c>
      <c r="C62" s="76">
        <v>41924</v>
      </c>
      <c r="D62" s="135"/>
      <c r="E62" s="135"/>
      <c r="F62" s="136"/>
      <c r="G62" s="137"/>
      <c r="H62" s="138"/>
      <c r="I62" s="137"/>
      <c r="J62" s="135"/>
      <c r="K62" s="136"/>
      <c r="L62" s="137"/>
      <c r="M62" s="138"/>
      <c r="N62" s="136"/>
      <c r="O62" s="66"/>
    </row>
    <row r="63" spans="2:15" x14ac:dyDescent="0.2">
      <c r="B63" s="69" t="s">
        <v>84</v>
      </c>
      <c r="C63" s="70">
        <v>41925</v>
      </c>
      <c r="D63" s="80"/>
      <c r="E63" s="80"/>
      <c r="F63" s="77"/>
      <c r="G63" s="78"/>
      <c r="H63" s="81"/>
      <c r="I63" s="78"/>
      <c r="J63" s="80"/>
      <c r="K63" s="84"/>
      <c r="L63" s="85"/>
      <c r="M63" s="81"/>
      <c r="N63" s="84"/>
      <c r="O63" s="23"/>
    </row>
    <row r="64" spans="2:15" x14ac:dyDescent="0.2">
      <c r="B64" s="71" t="s">
        <v>85</v>
      </c>
      <c r="C64" s="72">
        <v>41926</v>
      </c>
      <c r="D64" s="83"/>
      <c r="E64" s="83"/>
      <c r="F64" s="84"/>
      <c r="G64" s="85"/>
      <c r="H64" s="86"/>
      <c r="I64" s="85"/>
      <c r="J64" s="83"/>
      <c r="K64" s="84"/>
      <c r="L64" s="85"/>
      <c r="M64" s="86"/>
      <c r="N64" s="84"/>
      <c r="O64" s="23"/>
    </row>
    <row r="65" spans="2:15" x14ac:dyDescent="0.2">
      <c r="B65" s="71" t="s">
        <v>86</v>
      </c>
      <c r="C65" s="72">
        <v>41927</v>
      </c>
      <c r="D65" s="83"/>
      <c r="E65" s="83"/>
      <c r="F65" s="84"/>
      <c r="G65" s="85"/>
      <c r="H65" s="86"/>
      <c r="I65" s="85"/>
      <c r="J65" s="83"/>
      <c r="K65" s="84"/>
      <c r="L65" s="85"/>
      <c r="M65" s="86"/>
      <c r="N65" s="84"/>
      <c r="O65" s="23"/>
    </row>
    <row r="66" spans="2:15" x14ac:dyDescent="0.2">
      <c r="B66" s="71" t="s">
        <v>80</v>
      </c>
      <c r="C66" s="72">
        <v>41928</v>
      </c>
      <c r="D66" s="83"/>
      <c r="E66" s="83"/>
      <c r="F66" s="84"/>
      <c r="G66" s="85"/>
      <c r="H66" s="86"/>
      <c r="I66" s="85"/>
      <c r="J66" s="83"/>
      <c r="K66" s="84"/>
      <c r="L66" s="85"/>
      <c r="M66" s="86"/>
      <c r="N66" s="84"/>
      <c r="O66" s="23"/>
    </row>
    <row r="67" spans="2:15" x14ac:dyDescent="0.2">
      <c r="B67" s="71" t="s">
        <v>81</v>
      </c>
      <c r="C67" s="76">
        <v>41929</v>
      </c>
      <c r="D67" s="109"/>
      <c r="E67" s="109"/>
      <c r="F67" s="110"/>
      <c r="G67" s="111"/>
      <c r="H67" s="112"/>
      <c r="I67" s="111"/>
      <c r="J67" s="109"/>
      <c r="K67" s="82"/>
      <c r="L67" s="111"/>
      <c r="M67" s="112"/>
      <c r="N67" s="110"/>
      <c r="O67" s="23"/>
    </row>
    <row r="68" spans="2:15" ht="15" x14ac:dyDescent="0.25">
      <c r="B68" s="69" t="s">
        <v>82</v>
      </c>
      <c r="C68" s="72">
        <v>41930</v>
      </c>
      <c r="D68" s="131"/>
      <c r="E68" s="131"/>
      <c r="F68" s="132"/>
      <c r="G68" s="133"/>
      <c r="H68" s="134"/>
      <c r="I68" s="133"/>
      <c r="J68" s="131"/>
      <c r="K68" s="132"/>
      <c r="L68" s="133"/>
      <c r="M68" s="134"/>
      <c r="N68" s="132"/>
      <c r="O68" s="66"/>
    </row>
    <row r="69" spans="2:15" ht="15" x14ac:dyDescent="0.25">
      <c r="B69" s="73" t="s">
        <v>83</v>
      </c>
      <c r="C69" s="76">
        <v>41931</v>
      </c>
      <c r="D69" s="135"/>
      <c r="E69" s="135"/>
      <c r="F69" s="136"/>
      <c r="G69" s="137"/>
      <c r="H69" s="138"/>
      <c r="I69" s="137"/>
      <c r="J69" s="135"/>
      <c r="K69" s="136"/>
      <c r="L69" s="137"/>
      <c r="M69" s="138"/>
      <c r="N69" s="136"/>
      <c r="O69" s="66"/>
    </row>
    <row r="70" spans="2:15" x14ac:dyDescent="0.2">
      <c r="B70" s="69" t="s">
        <v>84</v>
      </c>
      <c r="C70" s="70">
        <v>41932</v>
      </c>
      <c r="D70" s="80"/>
      <c r="E70" s="80"/>
      <c r="F70" s="77"/>
      <c r="G70" s="78"/>
      <c r="H70" s="81"/>
      <c r="I70" s="78"/>
      <c r="J70" s="80"/>
      <c r="K70" s="84"/>
      <c r="L70" s="85"/>
      <c r="M70" s="81"/>
      <c r="N70" s="84"/>
      <c r="O70" s="23"/>
    </row>
    <row r="71" spans="2:15" x14ac:dyDescent="0.2">
      <c r="B71" s="71" t="s">
        <v>85</v>
      </c>
      <c r="C71" s="72">
        <v>41933</v>
      </c>
      <c r="D71" s="83"/>
      <c r="E71" s="83"/>
      <c r="F71" s="84"/>
      <c r="G71" s="85"/>
      <c r="H71" s="86"/>
      <c r="I71" s="85"/>
      <c r="J71" s="83"/>
      <c r="K71" s="84"/>
      <c r="L71" s="85"/>
      <c r="M71" s="86"/>
      <c r="N71" s="84"/>
      <c r="O71" s="23"/>
    </row>
    <row r="72" spans="2:15" x14ac:dyDescent="0.2">
      <c r="B72" s="71" t="s">
        <v>86</v>
      </c>
      <c r="C72" s="72">
        <v>41934</v>
      </c>
      <c r="D72" s="83"/>
      <c r="E72" s="83"/>
      <c r="F72" s="84"/>
      <c r="G72" s="85"/>
      <c r="H72" s="86"/>
      <c r="I72" s="85"/>
      <c r="J72" s="83"/>
      <c r="K72" s="84"/>
      <c r="L72" s="85"/>
      <c r="M72" s="86"/>
      <c r="N72" s="84"/>
      <c r="O72" s="23"/>
    </row>
    <row r="73" spans="2:15" x14ac:dyDescent="0.2">
      <c r="B73" s="71" t="s">
        <v>80</v>
      </c>
      <c r="C73" s="72">
        <v>41935</v>
      </c>
      <c r="D73" s="83"/>
      <c r="E73" s="83"/>
      <c r="F73" s="84"/>
      <c r="G73" s="85"/>
      <c r="H73" s="86"/>
      <c r="I73" s="85"/>
      <c r="J73" s="83"/>
      <c r="K73" s="84"/>
      <c r="L73" s="85"/>
      <c r="M73" s="86"/>
      <c r="N73" s="84"/>
      <c r="O73" s="23"/>
    </row>
    <row r="74" spans="2:15" x14ac:dyDescent="0.2">
      <c r="B74" s="71" t="s">
        <v>81</v>
      </c>
      <c r="C74" s="76">
        <v>41936</v>
      </c>
      <c r="D74" s="109"/>
      <c r="E74" s="109"/>
      <c r="F74" s="110"/>
      <c r="G74" s="111"/>
      <c r="H74" s="112"/>
      <c r="I74" s="111"/>
      <c r="J74" s="109"/>
      <c r="K74" s="82"/>
      <c r="L74" s="111"/>
      <c r="M74" s="112"/>
      <c r="N74" s="110"/>
      <c r="O74" s="23"/>
    </row>
    <row r="75" spans="2:15" ht="15" x14ac:dyDescent="0.25">
      <c r="B75" s="69" t="s">
        <v>82</v>
      </c>
      <c r="C75" s="72">
        <v>41937</v>
      </c>
      <c r="D75" s="131"/>
      <c r="E75" s="131"/>
      <c r="F75" s="132"/>
      <c r="G75" s="133"/>
      <c r="H75" s="134"/>
      <c r="I75" s="133"/>
      <c r="J75" s="131"/>
      <c r="K75" s="132"/>
      <c r="L75" s="133"/>
      <c r="M75" s="134"/>
      <c r="N75" s="132"/>
      <c r="O75" s="66"/>
    </row>
    <row r="76" spans="2:15" ht="15" x14ac:dyDescent="0.25">
      <c r="B76" s="73" t="s">
        <v>83</v>
      </c>
      <c r="C76" s="76">
        <v>41938</v>
      </c>
      <c r="D76" s="135"/>
      <c r="E76" s="135"/>
      <c r="F76" s="136"/>
      <c r="G76" s="137"/>
      <c r="H76" s="138"/>
      <c r="I76" s="137"/>
      <c r="J76" s="135"/>
      <c r="K76" s="136"/>
      <c r="L76" s="137"/>
      <c r="M76" s="138"/>
      <c r="N76" s="136"/>
      <c r="O76" s="66"/>
    </row>
    <row r="77" spans="2:15" x14ac:dyDescent="0.2">
      <c r="B77" s="69" t="s">
        <v>84</v>
      </c>
      <c r="C77" s="70">
        <v>41939</v>
      </c>
      <c r="D77" s="80"/>
      <c r="E77" s="80"/>
      <c r="F77" s="77"/>
      <c r="G77" s="78"/>
      <c r="H77" s="81"/>
      <c r="I77" s="78"/>
      <c r="J77" s="80"/>
      <c r="K77" s="84"/>
      <c r="L77" s="85"/>
      <c r="M77" s="81"/>
      <c r="N77" s="90" t="s">
        <v>11</v>
      </c>
      <c r="O77" s="23"/>
    </row>
    <row r="78" spans="2:15" x14ac:dyDescent="0.2">
      <c r="B78" s="71" t="s">
        <v>85</v>
      </c>
      <c r="C78" s="72">
        <v>41940</v>
      </c>
      <c r="D78" s="83"/>
      <c r="E78" s="83"/>
      <c r="F78" s="84"/>
      <c r="G78" s="85"/>
      <c r="H78" s="86"/>
      <c r="I78" s="85"/>
      <c r="J78" s="83"/>
      <c r="K78" s="84"/>
      <c r="L78" s="85"/>
      <c r="M78" s="86"/>
      <c r="N78" s="90" t="s">
        <v>11</v>
      </c>
      <c r="O78" s="23"/>
    </row>
    <row r="79" spans="2:15" x14ac:dyDescent="0.2">
      <c r="B79" s="71" t="s">
        <v>86</v>
      </c>
      <c r="C79" s="72">
        <v>41941</v>
      </c>
      <c r="D79" s="83"/>
      <c r="E79" s="83"/>
      <c r="F79" s="84"/>
      <c r="G79" s="85"/>
      <c r="H79" s="86"/>
      <c r="I79" s="85"/>
      <c r="J79" s="83"/>
      <c r="K79" s="84"/>
      <c r="L79" s="85"/>
      <c r="M79" s="86"/>
      <c r="N79" s="84" t="s">
        <v>10</v>
      </c>
      <c r="O79" s="23"/>
    </row>
    <row r="80" spans="2:15" x14ac:dyDescent="0.2">
      <c r="B80" s="71" t="s">
        <v>80</v>
      </c>
      <c r="C80" s="72">
        <v>41942</v>
      </c>
      <c r="D80" s="83"/>
      <c r="E80" s="83"/>
      <c r="F80" s="84"/>
      <c r="G80" s="85"/>
      <c r="H80" s="86"/>
      <c r="I80" s="85"/>
      <c r="J80" s="83"/>
      <c r="K80" s="84"/>
      <c r="L80" s="85"/>
      <c r="M80" s="86"/>
      <c r="N80" s="84" t="s">
        <v>10</v>
      </c>
      <c r="O80" s="23"/>
    </row>
    <row r="81" spans="2:15" x14ac:dyDescent="0.2">
      <c r="B81" s="71" t="s">
        <v>81</v>
      </c>
      <c r="C81" s="76">
        <v>41943</v>
      </c>
      <c r="D81" s="109"/>
      <c r="E81" s="109"/>
      <c r="F81" s="110"/>
      <c r="G81" s="111"/>
      <c r="H81" s="112"/>
      <c r="I81" s="111"/>
      <c r="J81" s="109"/>
      <c r="K81" s="82"/>
      <c r="L81" s="111"/>
      <c r="M81" s="112"/>
      <c r="N81" s="110" t="s">
        <v>10</v>
      </c>
      <c r="O81" s="23"/>
    </row>
    <row r="82" spans="2:15" x14ac:dyDescent="0.2">
      <c r="B82" s="69" t="s">
        <v>82</v>
      </c>
      <c r="C82" s="72">
        <v>41944</v>
      </c>
      <c r="D82" s="131"/>
      <c r="E82" s="131"/>
      <c r="F82" s="132"/>
      <c r="G82" s="133"/>
      <c r="H82" s="134"/>
      <c r="I82" s="133"/>
      <c r="J82" s="131"/>
      <c r="K82" s="132"/>
      <c r="L82" s="133"/>
      <c r="M82" s="134"/>
      <c r="N82" s="132"/>
      <c r="O82" s="23"/>
    </row>
    <row r="83" spans="2:15" x14ac:dyDescent="0.2">
      <c r="B83" s="73" t="s">
        <v>83</v>
      </c>
      <c r="C83" s="76">
        <v>41945</v>
      </c>
      <c r="D83" s="135"/>
      <c r="E83" s="135"/>
      <c r="F83" s="136"/>
      <c r="G83" s="137"/>
      <c r="H83" s="138"/>
      <c r="I83" s="137"/>
      <c r="J83" s="135"/>
      <c r="K83" s="136"/>
      <c r="L83" s="137"/>
      <c r="M83" s="138"/>
      <c r="N83" s="136"/>
      <c r="O83" s="23"/>
    </row>
    <row r="84" spans="2:15" x14ac:dyDescent="0.2">
      <c r="B84" s="69" t="s">
        <v>84</v>
      </c>
      <c r="C84" s="70">
        <v>41946</v>
      </c>
      <c r="D84" s="80"/>
      <c r="E84" s="80"/>
      <c r="F84" s="77"/>
      <c r="G84" s="78"/>
      <c r="H84" s="81"/>
      <c r="I84" s="78"/>
      <c r="J84" s="80"/>
      <c r="K84" s="84"/>
      <c r="L84" s="85"/>
      <c r="M84" s="81"/>
      <c r="N84" s="84" t="s">
        <v>10</v>
      </c>
      <c r="O84" s="23"/>
    </row>
    <row r="85" spans="2:15" x14ac:dyDescent="0.2">
      <c r="B85" s="71" t="s">
        <v>85</v>
      </c>
      <c r="C85" s="72">
        <v>41947</v>
      </c>
      <c r="D85" s="83"/>
      <c r="E85" s="83"/>
      <c r="F85" s="84"/>
      <c r="G85" s="85"/>
      <c r="H85" s="86"/>
      <c r="I85" s="85"/>
      <c r="J85" s="83"/>
      <c r="K85" s="84"/>
      <c r="L85" s="85"/>
      <c r="M85" s="86"/>
      <c r="N85" s="84" t="s">
        <v>10</v>
      </c>
      <c r="O85" s="23"/>
    </row>
    <row r="86" spans="2:15" x14ac:dyDescent="0.2">
      <c r="B86" s="71" t="s">
        <v>86</v>
      </c>
      <c r="C86" s="72">
        <v>41948</v>
      </c>
      <c r="D86" s="83"/>
      <c r="E86" s="83"/>
      <c r="F86" s="84"/>
      <c r="G86" s="85"/>
      <c r="H86" s="86"/>
      <c r="I86" s="85"/>
      <c r="J86" s="83"/>
      <c r="K86" s="84"/>
      <c r="L86" s="85"/>
      <c r="M86" s="86"/>
      <c r="N86" s="84" t="s">
        <v>10</v>
      </c>
      <c r="O86" s="23"/>
    </row>
    <row r="87" spans="2:15" x14ac:dyDescent="0.2">
      <c r="B87" s="71" t="s">
        <v>80</v>
      </c>
      <c r="C87" s="72">
        <v>41949</v>
      </c>
      <c r="D87" s="83"/>
      <c r="E87" s="83"/>
      <c r="F87" s="84"/>
      <c r="G87" s="85"/>
      <c r="H87" s="86"/>
      <c r="I87" s="85"/>
      <c r="J87" s="83"/>
      <c r="K87" s="84"/>
      <c r="L87" s="85"/>
      <c r="M87" s="86"/>
      <c r="N87" s="84" t="s">
        <v>10</v>
      </c>
      <c r="O87" s="23"/>
    </row>
    <row r="88" spans="2:15" x14ac:dyDescent="0.2">
      <c r="B88" s="71" t="s">
        <v>81</v>
      </c>
      <c r="C88" s="76">
        <v>41950</v>
      </c>
      <c r="D88" s="109"/>
      <c r="E88" s="109"/>
      <c r="F88" s="110"/>
      <c r="G88" s="111"/>
      <c r="H88" s="112"/>
      <c r="I88" s="111"/>
      <c r="J88" s="109"/>
      <c r="K88" s="82"/>
      <c r="L88" s="111"/>
      <c r="M88" s="112"/>
      <c r="N88" s="110" t="s">
        <v>10</v>
      </c>
      <c r="O88" s="23"/>
    </row>
    <row r="89" spans="2:15" x14ac:dyDescent="0.2">
      <c r="B89" s="69" t="s">
        <v>82</v>
      </c>
      <c r="C89" s="72">
        <v>41951</v>
      </c>
      <c r="D89" s="131"/>
      <c r="E89" s="131"/>
      <c r="F89" s="132"/>
      <c r="G89" s="133"/>
      <c r="H89" s="134"/>
      <c r="I89" s="133"/>
      <c r="J89" s="131"/>
      <c r="K89" s="132"/>
      <c r="L89" s="133"/>
      <c r="M89" s="134"/>
      <c r="N89" s="132"/>
      <c r="O89" s="23"/>
    </row>
    <row r="90" spans="2:15" x14ac:dyDescent="0.2">
      <c r="B90" s="73" t="s">
        <v>83</v>
      </c>
      <c r="C90" s="76">
        <v>41952</v>
      </c>
      <c r="D90" s="135"/>
      <c r="E90" s="135"/>
      <c r="F90" s="136"/>
      <c r="G90" s="137"/>
      <c r="H90" s="138"/>
      <c r="I90" s="137"/>
      <c r="J90" s="135"/>
      <c r="K90" s="136"/>
      <c r="L90" s="137"/>
      <c r="M90" s="138"/>
      <c r="N90" s="136"/>
      <c r="O90" s="23"/>
    </row>
    <row r="91" spans="2:15" x14ac:dyDescent="0.2">
      <c r="B91" s="69" t="s">
        <v>84</v>
      </c>
      <c r="C91" s="70">
        <v>41953</v>
      </c>
      <c r="D91" s="80"/>
      <c r="E91" s="80"/>
      <c r="F91" s="77"/>
      <c r="G91" s="78"/>
      <c r="H91" s="81"/>
      <c r="I91" s="78"/>
      <c r="J91" s="80"/>
      <c r="K91" s="84"/>
      <c r="L91" s="85"/>
      <c r="M91" s="81"/>
      <c r="N91" s="90" t="s">
        <v>11</v>
      </c>
      <c r="O91" s="23"/>
    </row>
    <row r="92" spans="2:15" x14ac:dyDescent="0.2">
      <c r="B92" s="71" t="s">
        <v>85</v>
      </c>
      <c r="C92" s="72">
        <v>41954</v>
      </c>
      <c r="D92" s="83"/>
      <c r="E92" s="83"/>
      <c r="F92" s="84"/>
      <c r="G92" s="85"/>
      <c r="H92" s="86"/>
      <c r="I92" s="85"/>
      <c r="J92" s="83"/>
      <c r="K92" s="84"/>
      <c r="L92" s="85"/>
      <c r="M92" s="86"/>
      <c r="N92" s="84" t="s">
        <v>10</v>
      </c>
      <c r="O92" s="23"/>
    </row>
    <row r="93" spans="2:15" x14ac:dyDescent="0.2">
      <c r="B93" s="71" t="s">
        <v>86</v>
      </c>
      <c r="C93" s="72">
        <v>41955</v>
      </c>
      <c r="D93" s="83"/>
      <c r="E93" s="83"/>
      <c r="F93" s="84"/>
      <c r="G93" s="85"/>
      <c r="H93" s="86"/>
      <c r="I93" s="85"/>
      <c r="J93" s="83"/>
      <c r="K93" s="84"/>
      <c r="L93" s="85"/>
      <c r="M93" s="86"/>
      <c r="N93" s="84" t="s">
        <v>10</v>
      </c>
      <c r="O93" s="23"/>
    </row>
    <row r="94" spans="2:15" x14ac:dyDescent="0.2">
      <c r="B94" s="71" t="s">
        <v>80</v>
      </c>
      <c r="C94" s="72">
        <v>41956</v>
      </c>
      <c r="D94" s="83"/>
      <c r="E94" s="83"/>
      <c r="F94" s="84"/>
      <c r="G94" s="85"/>
      <c r="H94" s="86"/>
      <c r="I94" s="85"/>
      <c r="J94" s="83"/>
      <c r="K94" s="84"/>
      <c r="L94" s="85"/>
      <c r="M94" s="86"/>
      <c r="N94" s="84" t="s">
        <v>10</v>
      </c>
      <c r="O94" s="23"/>
    </row>
    <row r="95" spans="2:15" x14ac:dyDescent="0.2">
      <c r="B95" s="71" t="s">
        <v>81</v>
      </c>
      <c r="C95" s="76">
        <v>41957</v>
      </c>
      <c r="D95" s="109"/>
      <c r="E95" s="109"/>
      <c r="F95" s="110"/>
      <c r="G95" s="111"/>
      <c r="H95" s="112"/>
      <c r="I95" s="111"/>
      <c r="J95" s="109"/>
      <c r="K95" s="82"/>
      <c r="L95" s="111"/>
      <c r="M95" s="112"/>
      <c r="N95" s="110" t="s">
        <v>10</v>
      </c>
      <c r="O95" s="23"/>
    </row>
    <row r="96" spans="2:15" x14ac:dyDescent="0.2">
      <c r="B96" s="69" t="s">
        <v>82</v>
      </c>
      <c r="C96" s="72">
        <v>41958</v>
      </c>
      <c r="D96" s="131"/>
      <c r="E96" s="131"/>
      <c r="F96" s="132"/>
      <c r="G96" s="133"/>
      <c r="H96" s="134"/>
      <c r="I96" s="133"/>
      <c r="J96" s="131"/>
      <c r="K96" s="132"/>
      <c r="L96" s="133"/>
      <c r="M96" s="134"/>
      <c r="N96" s="132"/>
      <c r="O96" s="23"/>
    </row>
    <row r="97" spans="2:15" x14ac:dyDescent="0.2">
      <c r="B97" s="73" t="s">
        <v>83</v>
      </c>
      <c r="C97" s="76">
        <v>41959</v>
      </c>
      <c r="D97" s="135"/>
      <c r="E97" s="135"/>
      <c r="F97" s="136"/>
      <c r="G97" s="137"/>
      <c r="H97" s="138"/>
      <c r="I97" s="137"/>
      <c r="J97" s="135"/>
      <c r="K97" s="136"/>
      <c r="L97" s="137"/>
      <c r="M97" s="138"/>
      <c r="N97" s="136"/>
      <c r="O97" s="23"/>
    </row>
    <row r="98" spans="2:15" x14ac:dyDescent="0.2">
      <c r="B98" s="69" t="s">
        <v>84</v>
      </c>
      <c r="C98" s="70">
        <v>41960</v>
      </c>
      <c r="D98" s="80"/>
      <c r="E98" s="80"/>
      <c r="F98" s="77"/>
      <c r="G98" s="78"/>
      <c r="H98" s="81"/>
      <c r="I98" s="78"/>
      <c r="J98" s="80"/>
      <c r="K98" s="84"/>
      <c r="L98" s="85"/>
      <c r="M98" s="81"/>
      <c r="N98" s="84" t="s">
        <v>10</v>
      </c>
      <c r="O98" s="23"/>
    </row>
    <row r="99" spans="2:15" x14ac:dyDescent="0.2">
      <c r="B99" s="71" t="s">
        <v>85</v>
      </c>
      <c r="C99" s="72">
        <v>41961</v>
      </c>
      <c r="D99" s="83"/>
      <c r="E99" s="83"/>
      <c r="F99" s="84"/>
      <c r="G99" s="85"/>
      <c r="H99" s="86"/>
      <c r="I99" s="85"/>
      <c r="J99" s="83"/>
      <c r="K99" s="84"/>
      <c r="L99" s="85"/>
      <c r="M99" s="86"/>
      <c r="N99" s="84"/>
      <c r="O99" s="23"/>
    </row>
    <row r="100" spans="2:15" x14ac:dyDescent="0.2">
      <c r="B100" s="71" t="s">
        <v>86</v>
      </c>
      <c r="C100" s="72">
        <v>41962</v>
      </c>
      <c r="D100" s="83"/>
      <c r="E100" s="83"/>
      <c r="F100" s="84"/>
      <c r="G100" s="85"/>
      <c r="H100" s="86"/>
      <c r="I100" s="85"/>
      <c r="J100" s="83"/>
      <c r="K100" s="84"/>
      <c r="L100" s="85"/>
      <c r="M100" s="86"/>
      <c r="N100" s="84"/>
      <c r="O100" s="23"/>
    </row>
    <row r="101" spans="2:15" x14ac:dyDescent="0.2">
      <c r="B101" s="71" t="s">
        <v>80</v>
      </c>
      <c r="C101" s="72">
        <v>41963</v>
      </c>
      <c r="D101" s="83"/>
      <c r="E101" s="83"/>
      <c r="F101" s="84"/>
      <c r="G101" s="85"/>
      <c r="H101" s="86"/>
      <c r="I101" s="85"/>
      <c r="J101" s="83"/>
      <c r="K101" s="84"/>
      <c r="L101" s="85"/>
      <c r="M101" s="86"/>
      <c r="N101" s="84"/>
      <c r="O101" s="23"/>
    </row>
    <row r="102" spans="2:15" x14ac:dyDescent="0.2">
      <c r="B102" s="71" t="s">
        <v>81</v>
      </c>
      <c r="C102" s="76">
        <v>41964</v>
      </c>
      <c r="D102" s="109"/>
      <c r="E102" s="109"/>
      <c r="F102" s="110"/>
      <c r="G102" s="111"/>
      <c r="H102" s="112"/>
      <c r="I102" s="111"/>
      <c r="J102" s="109"/>
      <c r="K102" s="82"/>
      <c r="L102" s="111"/>
      <c r="M102" s="112"/>
      <c r="N102" s="110"/>
      <c r="O102" s="23"/>
    </row>
    <row r="103" spans="2:15" x14ac:dyDescent="0.2">
      <c r="B103" s="69" t="s">
        <v>82</v>
      </c>
      <c r="C103" s="72">
        <v>41965</v>
      </c>
      <c r="D103" s="131"/>
      <c r="E103" s="131"/>
      <c r="F103" s="132"/>
      <c r="G103" s="133"/>
      <c r="H103" s="134"/>
      <c r="I103" s="133"/>
      <c r="J103" s="131"/>
      <c r="K103" s="132"/>
      <c r="L103" s="133"/>
      <c r="M103" s="134"/>
      <c r="N103" s="132"/>
      <c r="O103" s="23"/>
    </row>
    <row r="104" spans="2:15" x14ac:dyDescent="0.2">
      <c r="B104" s="73" t="s">
        <v>83</v>
      </c>
      <c r="C104" s="76">
        <v>41966</v>
      </c>
      <c r="D104" s="135"/>
      <c r="E104" s="135"/>
      <c r="F104" s="136"/>
      <c r="G104" s="137"/>
      <c r="H104" s="138"/>
      <c r="I104" s="137"/>
      <c r="J104" s="135"/>
      <c r="K104" s="136"/>
      <c r="L104" s="137"/>
      <c r="M104" s="138"/>
      <c r="N104" s="136"/>
      <c r="O104" s="23"/>
    </row>
    <row r="105" spans="2:15" x14ac:dyDescent="0.2">
      <c r="B105" s="69" t="s">
        <v>84</v>
      </c>
      <c r="C105" s="70">
        <v>41967</v>
      </c>
      <c r="D105" s="80"/>
      <c r="E105" s="80"/>
      <c r="F105" s="77"/>
      <c r="G105" s="78"/>
      <c r="H105" s="81"/>
      <c r="I105" s="78"/>
      <c r="J105" s="80"/>
      <c r="K105" s="84"/>
      <c r="L105" s="85"/>
      <c r="M105" s="81"/>
      <c r="N105" s="84"/>
      <c r="O105" s="23"/>
    </row>
    <row r="106" spans="2:15" x14ac:dyDescent="0.2">
      <c r="B106" s="71" t="s">
        <v>85</v>
      </c>
      <c r="C106" s="72">
        <v>41968</v>
      </c>
      <c r="D106" s="83"/>
      <c r="E106" s="83"/>
      <c r="F106" s="84"/>
      <c r="G106" s="85"/>
      <c r="H106" s="86"/>
      <c r="I106" s="85"/>
      <c r="J106" s="83"/>
      <c r="K106" s="84"/>
      <c r="L106" s="85"/>
      <c r="M106" s="86"/>
      <c r="N106" s="84"/>
      <c r="O106" s="23"/>
    </row>
    <row r="107" spans="2:15" x14ac:dyDescent="0.2">
      <c r="B107" s="71" t="s">
        <v>86</v>
      </c>
      <c r="C107" s="72">
        <v>41969</v>
      </c>
      <c r="D107" s="83"/>
      <c r="E107" s="83"/>
      <c r="F107" s="84"/>
      <c r="G107" s="85"/>
      <c r="H107" s="86"/>
      <c r="I107" s="85"/>
      <c r="J107" s="83"/>
      <c r="K107" s="84"/>
      <c r="L107" s="85"/>
      <c r="M107" s="86"/>
      <c r="N107" s="84"/>
      <c r="O107" s="23"/>
    </row>
    <row r="108" spans="2:15" x14ac:dyDescent="0.2">
      <c r="B108" s="71" t="s">
        <v>80</v>
      </c>
      <c r="C108" s="72">
        <v>41970</v>
      </c>
      <c r="D108" s="83"/>
      <c r="E108" s="83"/>
      <c r="F108" s="84"/>
      <c r="G108" s="85"/>
      <c r="H108" s="86"/>
      <c r="I108" s="85"/>
      <c r="J108" s="83"/>
      <c r="K108" s="84"/>
      <c r="L108" s="85"/>
      <c r="M108" s="86"/>
      <c r="N108" s="84"/>
      <c r="O108" s="23"/>
    </row>
    <row r="109" spans="2:15" x14ac:dyDescent="0.2">
      <c r="B109" s="71" t="s">
        <v>81</v>
      </c>
      <c r="C109" s="76">
        <v>41971</v>
      </c>
      <c r="D109" s="109"/>
      <c r="E109" s="109"/>
      <c r="F109" s="110"/>
      <c r="G109" s="111"/>
      <c r="H109" s="112"/>
      <c r="I109" s="111"/>
      <c r="J109" s="109"/>
      <c r="K109" s="82"/>
      <c r="L109" s="111"/>
      <c r="M109" s="112"/>
      <c r="N109" s="110"/>
      <c r="O109" s="23"/>
    </row>
    <row r="110" spans="2:15" ht="15" x14ac:dyDescent="0.25">
      <c r="B110" s="69" t="s">
        <v>82</v>
      </c>
      <c r="C110" s="72">
        <v>41972</v>
      </c>
      <c r="D110" s="131"/>
      <c r="E110" s="131"/>
      <c r="F110" s="132"/>
      <c r="G110" s="133"/>
      <c r="H110" s="134"/>
      <c r="I110" s="133"/>
      <c r="J110" s="131"/>
      <c r="K110" s="132"/>
      <c r="L110" s="133"/>
      <c r="M110" s="134"/>
      <c r="N110" s="132"/>
      <c r="O110" s="66"/>
    </row>
    <row r="111" spans="2:15" ht="15" x14ac:dyDescent="0.25">
      <c r="B111" s="73" t="s">
        <v>83</v>
      </c>
      <c r="C111" s="76">
        <v>41973</v>
      </c>
      <c r="D111" s="135"/>
      <c r="E111" s="135"/>
      <c r="F111" s="136"/>
      <c r="G111" s="137"/>
      <c r="H111" s="138"/>
      <c r="I111" s="137"/>
      <c r="J111" s="135"/>
      <c r="K111" s="136"/>
      <c r="L111" s="137"/>
      <c r="M111" s="138"/>
      <c r="N111" s="136"/>
      <c r="O111" s="66"/>
    </row>
    <row r="112" spans="2:15" x14ac:dyDescent="0.2">
      <c r="B112" s="69" t="s">
        <v>84</v>
      </c>
      <c r="C112" s="70">
        <v>41974</v>
      </c>
      <c r="D112" s="80"/>
      <c r="E112" s="80"/>
      <c r="F112" s="77"/>
      <c r="G112" s="78"/>
      <c r="H112" s="81"/>
      <c r="I112" s="78"/>
      <c r="J112" s="80"/>
      <c r="K112" s="84"/>
      <c r="L112" s="85"/>
      <c r="M112" s="81"/>
      <c r="N112" s="84"/>
      <c r="O112" s="23"/>
    </row>
    <row r="113" spans="2:17" x14ac:dyDescent="0.2">
      <c r="B113" s="71" t="s">
        <v>85</v>
      </c>
      <c r="C113" s="72">
        <v>41975</v>
      </c>
      <c r="D113" s="83"/>
      <c r="E113" s="83"/>
      <c r="F113" s="84"/>
      <c r="G113" s="85"/>
      <c r="H113" s="86"/>
      <c r="I113" s="85"/>
      <c r="J113" s="83"/>
      <c r="K113" s="84"/>
      <c r="L113" s="85"/>
      <c r="M113" s="86"/>
      <c r="N113" s="84"/>
      <c r="O113" s="23"/>
    </row>
    <row r="114" spans="2:17" x14ac:dyDescent="0.2">
      <c r="B114" s="71" t="s">
        <v>86</v>
      </c>
      <c r="C114" s="72">
        <v>41976</v>
      </c>
      <c r="D114" s="83"/>
      <c r="E114" s="83"/>
      <c r="F114" s="84"/>
      <c r="G114" s="85"/>
      <c r="H114" s="86"/>
      <c r="I114" s="85"/>
      <c r="J114" s="83"/>
      <c r="K114" s="84"/>
      <c r="L114" s="85"/>
      <c r="M114" s="86"/>
      <c r="N114" s="84"/>
      <c r="O114" s="23"/>
    </row>
    <row r="115" spans="2:17" x14ac:dyDescent="0.2">
      <c r="B115" s="71" t="s">
        <v>80</v>
      </c>
      <c r="C115" s="72">
        <v>41977</v>
      </c>
      <c r="D115" s="83"/>
      <c r="E115" s="83"/>
      <c r="F115" s="84"/>
      <c r="G115" s="85"/>
      <c r="H115" s="86"/>
      <c r="I115" s="85"/>
      <c r="J115" s="83"/>
      <c r="K115" s="84"/>
      <c r="L115" s="85"/>
      <c r="M115" s="86"/>
      <c r="N115" s="84"/>
      <c r="O115" s="23"/>
    </row>
    <row r="116" spans="2:17" x14ac:dyDescent="0.2">
      <c r="B116" s="71" t="s">
        <v>81</v>
      </c>
      <c r="C116" s="76">
        <v>41978</v>
      </c>
      <c r="D116" s="109"/>
      <c r="E116" s="109"/>
      <c r="F116" s="110"/>
      <c r="G116" s="111"/>
      <c r="H116" s="112"/>
      <c r="I116" s="111"/>
      <c r="J116" s="109"/>
      <c r="K116" s="82"/>
      <c r="L116" s="111"/>
      <c r="M116" s="112"/>
      <c r="N116" s="110"/>
      <c r="O116" s="23"/>
    </row>
    <row r="117" spans="2:17" s="17" customFormat="1" x14ac:dyDescent="0.2">
      <c r="B117" s="96"/>
      <c r="C117" s="96"/>
      <c r="D117" s="97"/>
      <c r="E117" s="97"/>
      <c r="F117" s="98"/>
      <c r="G117" s="99"/>
      <c r="H117" s="99"/>
      <c r="I117" s="99"/>
      <c r="J117" s="97"/>
      <c r="K117" s="100"/>
      <c r="L117" s="99"/>
      <c r="M117" s="99"/>
      <c r="N117" s="98"/>
      <c r="O117" s="23"/>
    </row>
    <row r="118" spans="2:17" s="17" customFormat="1" ht="30" x14ac:dyDescent="0.25">
      <c r="B118" s="22"/>
      <c r="C118" s="22"/>
      <c r="D118" s="108" t="str">
        <f>D$2</f>
        <v>PERU</v>
      </c>
      <c r="E118" s="108" t="str">
        <f t="shared" ref="E118:N118" si="0">E$2</f>
        <v>COLOMBIA</v>
      </c>
      <c r="F118" s="108" t="str">
        <f t="shared" si="0"/>
        <v>ECUADOR</v>
      </c>
      <c r="G118" s="108" t="str">
        <f t="shared" si="0"/>
        <v>CHILE</v>
      </c>
      <c r="H118" s="108" t="str">
        <f t="shared" si="0"/>
        <v>COSTA RICA</v>
      </c>
      <c r="I118" s="108" t="str">
        <f t="shared" si="0"/>
        <v>GUATEMALA</v>
      </c>
      <c r="J118" s="108" t="str">
        <f t="shared" si="0"/>
        <v>SALVADOR</v>
      </c>
      <c r="K118" s="108" t="str">
        <f t="shared" si="0"/>
        <v>PANAMA</v>
      </c>
      <c r="L118" s="108" t="str">
        <f t="shared" si="0"/>
        <v>DOMINICANA</v>
      </c>
      <c r="M118" s="108" t="str">
        <f t="shared" si="0"/>
        <v>PUERTO RICO</v>
      </c>
      <c r="N118" s="108" t="str">
        <f t="shared" si="0"/>
        <v>VENEZUELA</v>
      </c>
      <c r="O118" s="23"/>
    </row>
    <row r="119" spans="2:17" ht="15.75" thickBot="1" x14ac:dyDescent="0.3">
      <c r="B119" s="140" t="s">
        <v>57</v>
      </c>
      <c r="C119" s="141"/>
      <c r="D119" s="29">
        <f t="shared" ref="D119:N119" si="1">COUNTIF(D3:D116,"&lt;&gt;")</f>
        <v>14</v>
      </c>
      <c r="E119" s="29">
        <f t="shared" si="1"/>
        <v>15</v>
      </c>
      <c r="F119" s="29">
        <f t="shared" si="1"/>
        <v>15</v>
      </c>
      <c r="G119" s="29">
        <f t="shared" si="1"/>
        <v>15</v>
      </c>
      <c r="H119" s="29">
        <f t="shared" si="1"/>
        <v>15</v>
      </c>
      <c r="I119" s="29">
        <f t="shared" si="1"/>
        <v>15</v>
      </c>
      <c r="J119" s="29">
        <f t="shared" si="1"/>
        <v>15</v>
      </c>
      <c r="K119" s="29">
        <f t="shared" si="1"/>
        <v>9</v>
      </c>
      <c r="L119" s="29">
        <f t="shared" si="1"/>
        <v>14</v>
      </c>
      <c r="M119" s="29">
        <f t="shared" si="1"/>
        <v>14</v>
      </c>
      <c r="N119" s="29">
        <f t="shared" si="1"/>
        <v>16</v>
      </c>
      <c r="O119" s="91">
        <f>SUM(D119:N119)</f>
        <v>157</v>
      </c>
    </row>
    <row r="120" spans="2:17" ht="15.75" thickTop="1" x14ac:dyDescent="0.25">
      <c r="B120" s="142" t="s">
        <v>10</v>
      </c>
      <c r="C120" s="143"/>
      <c r="D120" s="30">
        <f t="shared" ref="D120:N120" si="2">COUNTIF(D3:D116,$B$120)</f>
        <v>9</v>
      </c>
      <c r="E120" s="30">
        <f t="shared" si="2"/>
        <v>10</v>
      </c>
      <c r="F120" s="30">
        <f t="shared" si="2"/>
        <v>13</v>
      </c>
      <c r="G120" s="30">
        <f t="shared" si="2"/>
        <v>15</v>
      </c>
      <c r="H120" s="30">
        <f t="shared" si="2"/>
        <v>15</v>
      </c>
      <c r="I120" s="30">
        <f t="shared" si="2"/>
        <v>12</v>
      </c>
      <c r="J120" s="30">
        <f t="shared" si="2"/>
        <v>12</v>
      </c>
      <c r="K120" s="30">
        <f t="shared" si="2"/>
        <v>9</v>
      </c>
      <c r="L120" s="30">
        <f t="shared" si="2"/>
        <v>12</v>
      </c>
      <c r="M120" s="30">
        <f t="shared" si="2"/>
        <v>14</v>
      </c>
      <c r="N120" s="30">
        <f t="shared" si="2"/>
        <v>13</v>
      </c>
      <c r="O120" s="92">
        <f>SUM(D120:N120)</f>
        <v>134</v>
      </c>
      <c r="P120" s="12" t="s">
        <v>10</v>
      </c>
      <c r="Q120" s="68" t="s">
        <v>75</v>
      </c>
    </row>
    <row r="121" spans="2:17" ht="15" x14ac:dyDescent="0.25">
      <c r="B121" s="144" t="s">
        <v>11</v>
      </c>
      <c r="C121" s="145"/>
      <c r="D121" s="31">
        <f t="shared" ref="D121:N121" si="3">COUNTIF(D3:D116,$B$121)</f>
        <v>5</v>
      </c>
      <c r="E121" s="31">
        <f t="shared" si="3"/>
        <v>5</v>
      </c>
      <c r="F121" s="31">
        <f t="shared" si="3"/>
        <v>2</v>
      </c>
      <c r="G121" s="31">
        <f t="shared" si="3"/>
        <v>0</v>
      </c>
      <c r="H121" s="31">
        <f t="shared" si="3"/>
        <v>0</v>
      </c>
      <c r="I121" s="31">
        <f t="shared" si="3"/>
        <v>3</v>
      </c>
      <c r="J121" s="31">
        <f t="shared" si="3"/>
        <v>3</v>
      </c>
      <c r="K121" s="31">
        <f t="shared" si="3"/>
        <v>0</v>
      </c>
      <c r="L121" s="31">
        <f t="shared" si="3"/>
        <v>2</v>
      </c>
      <c r="M121" s="31">
        <f t="shared" si="3"/>
        <v>0</v>
      </c>
      <c r="N121" s="31">
        <f t="shared" si="3"/>
        <v>3</v>
      </c>
      <c r="O121" s="93">
        <f>SUM(D121:N121)</f>
        <v>23</v>
      </c>
      <c r="P121" s="13" t="s">
        <v>11</v>
      </c>
      <c r="Q121" s="68" t="s">
        <v>76</v>
      </c>
    </row>
    <row r="122" spans="2:17" ht="15" x14ac:dyDescent="0.25">
      <c r="B122" s="146" t="s">
        <v>87</v>
      </c>
      <c r="C122" s="147"/>
      <c r="D122" s="31">
        <f t="shared" ref="D122:N122" si="4">COUNTIF(D4:D116,$B$122)</f>
        <v>0</v>
      </c>
      <c r="E122" s="31">
        <f t="shared" si="4"/>
        <v>0</v>
      </c>
      <c r="F122" s="31">
        <f t="shared" si="4"/>
        <v>0</v>
      </c>
      <c r="G122" s="31">
        <f t="shared" si="4"/>
        <v>0</v>
      </c>
      <c r="H122" s="31">
        <f t="shared" si="4"/>
        <v>0</v>
      </c>
      <c r="I122" s="31">
        <f t="shared" si="4"/>
        <v>0</v>
      </c>
      <c r="J122" s="31">
        <f t="shared" si="4"/>
        <v>0</v>
      </c>
      <c r="K122" s="31">
        <f t="shared" si="4"/>
        <v>0</v>
      </c>
      <c r="L122" s="31">
        <f t="shared" si="4"/>
        <v>0</v>
      </c>
      <c r="M122" s="31">
        <f t="shared" si="4"/>
        <v>0</v>
      </c>
      <c r="N122" s="31">
        <f t="shared" si="4"/>
        <v>0</v>
      </c>
      <c r="O122" s="93">
        <f>SUM(D122:N122)</f>
        <v>0</v>
      </c>
      <c r="P122" s="14" t="s">
        <v>21</v>
      </c>
      <c r="Q122" s="68" t="s">
        <v>77</v>
      </c>
    </row>
    <row r="123" spans="2:17" ht="15" x14ac:dyDescent="0.25">
      <c r="B123" s="148" t="s">
        <v>88</v>
      </c>
      <c r="C123" s="149"/>
      <c r="D123" s="32">
        <f t="shared" ref="D123:N123" si="5">COUNTIF(D5:D116,$B$123)</f>
        <v>0</v>
      </c>
      <c r="E123" s="32">
        <f t="shared" si="5"/>
        <v>0</v>
      </c>
      <c r="F123" s="32">
        <f t="shared" si="5"/>
        <v>0</v>
      </c>
      <c r="G123" s="32">
        <f t="shared" si="5"/>
        <v>0</v>
      </c>
      <c r="H123" s="32">
        <f t="shared" si="5"/>
        <v>0</v>
      </c>
      <c r="I123" s="32">
        <f t="shared" si="5"/>
        <v>0</v>
      </c>
      <c r="J123" s="32">
        <f t="shared" si="5"/>
        <v>0</v>
      </c>
      <c r="K123" s="32">
        <f t="shared" si="5"/>
        <v>0</v>
      </c>
      <c r="L123" s="32">
        <f t="shared" si="5"/>
        <v>0</v>
      </c>
      <c r="M123" s="32">
        <f t="shared" si="5"/>
        <v>0</v>
      </c>
      <c r="N123" s="32">
        <f t="shared" si="5"/>
        <v>0</v>
      </c>
      <c r="O123" s="93">
        <f>SUM(D123:N123)</f>
        <v>0</v>
      </c>
      <c r="P123" s="14" t="s">
        <v>22</v>
      </c>
      <c r="Q123" s="68" t="s">
        <v>78</v>
      </c>
    </row>
    <row r="124" spans="2:17" s="17" customFormat="1" x14ac:dyDescent="0.2">
      <c r="B124" s="95"/>
      <c r="C124" s="96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2:17" ht="15.75" thickBot="1" x14ac:dyDescent="0.3">
      <c r="B125" s="154" t="s">
        <v>58</v>
      </c>
      <c r="C125" s="155"/>
      <c r="D125" s="33">
        <f>COUNTIF(INC!$B$2:$B$73,D$2)</f>
        <v>6</v>
      </c>
      <c r="E125" s="33">
        <f>COUNTIF(INC!$B$2:$B$73,E$2)</f>
        <v>6</v>
      </c>
      <c r="F125" s="33">
        <f>COUNTIF(INC!$B$2:$B$73,F$2)</f>
        <v>2</v>
      </c>
      <c r="G125" s="33">
        <f>COUNTIF(INC!$B$2:$B$73,G$2)</f>
        <v>0</v>
      </c>
      <c r="H125" s="33">
        <f>COUNTIF(INC!$B$2:$B$73,H$2)</f>
        <v>0</v>
      </c>
      <c r="I125" s="33">
        <f>COUNTIF(INC!$B$2:$B$73,I$2)</f>
        <v>3</v>
      </c>
      <c r="J125" s="33">
        <f>COUNTIF(INC!$B$2:$B$73,J$2)</f>
        <v>3</v>
      </c>
      <c r="K125" s="33">
        <f>COUNTIF(INC!$B$2:$B$73,K$2)</f>
        <v>0</v>
      </c>
      <c r="L125" s="33">
        <f>COUNTIF(INC!$B$2:$B$73,L$2)</f>
        <v>2</v>
      </c>
      <c r="M125" s="33">
        <f>COUNTIF(INC!$B$2:$B$73,M$2)</f>
        <v>0</v>
      </c>
      <c r="N125" s="33">
        <f>COUNTIF(INC!$B$2:$B$73,N$2)</f>
        <v>3</v>
      </c>
      <c r="O125" s="28">
        <f>SUM(D125:N125)</f>
        <v>25</v>
      </c>
    </row>
    <row r="126" spans="2:17" ht="13.5" thickTop="1" x14ac:dyDescent="0.2">
      <c r="B126" s="150" t="s">
        <v>54</v>
      </c>
      <c r="C126" s="151"/>
      <c r="D126" s="26">
        <f>COUNTIFS(INC!$B$2:$B$73,D$2,INC!$C$2:$C$73,$B126)</f>
        <v>4</v>
      </c>
      <c r="E126" s="26">
        <f>COUNTIFS(INC!$B$2:$B$73,E$2,INC!$C$2:$C$73,$B126)</f>
        <v>2</v>
      </c>
      <c r="F126" s="26">
        <f>COUNTIFS(INC!$B$2:$B$73,F$2,INC!$C$2:$C$73,$B126)</f>
        <v>0</v>
      </c>
      <c r="G126" s="26">
        <f>COUNTIFS(INC!$B$2:$B$73,G$2,INC!$C$2:$C$73,$B126)</f>
        <v>0</v>
      </c>
      <c r="H126" s="26">
        <f>COUNTIFS(INC!$B$2:$B$73,H$2,INC!$C$2:$C$73,$B126)</f>
        <v>0</v>
      </c>
      <c r="I126" s="26">
        <f>COUNTIFS(INC!$B$2:$B$73,I$2,INC!$C$2:$C$73,$B126)</f>
        <v>2</v>
      </c>
      <c r="J126" s="26">
        <f>COUNTIFS(INC!$B$2:$B$73,J$2,INC!$C$2:$C$73,$B126)</f>
        <v>1</v>
      </c>
      <c r="K126" s="26">
        <f>COUNTIFS(INC!$B$2:$B$73,K$2,INC!$C$2:$C$73,$B126)</f>
        <v>0</v>
      </c>
      <c r="L126" s="26">
        <f>COUNTIFS(INC!$B$2:$B$73,L$2,INC!$C$2:$C$73,$B126)</f>
        <v>0</v>
      </c>
      <c r="M126" s="26">
        <f>COUNTIFS(INC!$B$2:$B$73,M$2,INC!$C$2:$C$73,$B126)</f>
        <v>0</v>
      </c>
      <c r="N126" s="26">
        <f>COUNTIFS(INC!$B$2:$B$73,N$2,INC!$C$2:$C$73,$B126)</f>
        <v>2</v>
      </c>
      <c r="O126" s="24">
        <f>SUM(D126:N126)</f>
        <v>11</v>
      </c>
    </row>
    <row r="127" spans="2:17" x14ac:dyDescent="0.2">
      <c r="B127" s="152" t="s">
        <v>52</v>
      </c>
      <c r="C127" s="153"/>
      <c r="D127" s="27">
        <f>COUNTIFS(INC!$B$2:$B$73,D$2,INC!$C$2:$C$73,$B127)</f>
        <v>2</v>
      </c>
      <c r="E127" s="27">
        <f>COUNTIFS(INC!$B$2:$B$73,E$2,INC!$C$2:$C$73,$B127)</f>
        <v>4</v>
      </c>
      <c r="F127" s="27">
        <f>COUNTIFS(INC!$B$2:$B$73,F$2,INC!$C$2:$C$73,$B127)</f>
        <v>2</v>
      </c>
      <c r="G127" s="27">
        <f>COUNTIFS(INC!$B$2:$B$73,G$2,INC!$C$2:$C$73,$B127)</f>
        <v>0</v>
      </c>
      <c r="H127" s="27">
        <f>COUNTIFS(INC!$B$2:$B$73,H$2,INC!$C$2:$C$73,$B127)</f>
        <v>0</v>
      </c>
      <c r="I127" s="27">
        <f>COUNTIFS(INC!$B$2:$B$73,I$2,INC!$C$2:$C$73,$B127)</f>
        <v>1</v>
      </c>
      <c r="J127" s="27">
        <f>COUNTIFS(INC!$B$2:$B$73,J$2,INC!$C$2:$C$73,$B127)</f>
        <v>2</v>
      </c>
      <c r="K127" s="27">
        <f>COUNTIFS(INC!$B$2:$B$73,K$2,INC!$C$2:$C$73,$B127)</f>
        <v>0</v>
      </c>
      <c r="L127" s="27">
        <f>COUNTIFS(INC!$B$2:$B$73,L$2,INC!$C$2:$C$73,$B127)</f>
        <v>2</v>
      </c>
      <c r="M127" s="27">
        <f>COUNTIFS(INC!$B$2:$B$73,M$2,INC!$C$2:$C$73,$B127)</f>
        <v>0</v>
      </c>
      <c r="N127" s="27">
        <f>COUNTIFS(INC!$B$2:$B$73,N$2,INC!$C$2:$C$73,$B127)</f>
        <v>1</v>
      </c>
      <c r="O127" s="25">
        <f>SUM(D127:N127)</f>
        <v>14</v>
      </c>
    </row>
    <row r="128" spans="2:17" x14ac:dyDescent="0.2">
      <c r="B128" s="2"/>
    </row>
    <row r="129" spans="2:15" ht="15.75" thickBot="1" x14ac:dyDescent="0.3">
      <c r="B129" s="156" t="s">
        <v>59</v>
      </c>
      <c r="C129" s="157"/>
      <c r="D129" s="33">
        <f t="shared" ref="D129:O129" si="6">SUM(D130:D131)</f>
        <v>9</v>
      </c>
      <c r="E129" s="33">
        <f t="shared" si="6"/>
        <v>9.5</v>
      </c>
      <c r="F129" s="33">
        <f t="shared" si="6"/>
        <v>5</v>
      </c>
      <c r="G129" s="33">
        <f t="shared" si="6"/>
        <v>0</v>
      </c>
      <c r="H129" s="33">
        <f t="shared" si="6"/>
        <v>0</v>
      </c>
      <c r="I129" s="33">
        <f t="shared" si="6"/>
        <v>5.5</v>
      </c>
      <c r="J129" s="33">
        <f t="shared" si="6"/>
        <v>4.5</v>
      </c>
      <c r="K129" s="33">
        <f t="shared" si="6"/>
        <v>0</v>
      </c>
      <c r="L129" s="33">
        <f t="shared" si="6"/>
        <v>5</v>
      </c>
      <c r="M129" s="33">
        <f t="shared" si="6"/>
        <v>0</v>
      </c>
      <c r="N129" s="33">
        <f t="shared" si="6"/>
        <v>5</v>
      </c>
      <c r="O129" s="33">
        <f t="shared" si="6"/>
        <v>43.5</v>
      </c>
    </row>
    <row r="130" spans="2:15" ht="13.5" thickTop="1" x14ac:dyDescent="0.2">
      <c r="B130" s="150" t="s">
        <v>54</v>
      </c>
      <c r="C130" s="151"/>
      <c r="D130" s="26">
        <f>SUMIFS(INC!$K$2:$K$73,INC!$B$2:$B$73,D$2,INC!$C$2:$C$73,$B130)</f>
        <v>5</v>
      </c>
      <c r="E130" s="26">
        <f>SUMIFS(INC!$K$2:$K$73,INC!$B$2:$B$73,E$2,INC!$C$2:$C$73,$B130)</f>
        <v>3</v>
      </c>
      <c r="F130" s="26">
        <f>SUMIFS(INC!$K$2:$K$73,INC!$B$2:$B$73,F$2,INC!$C$2:$C$73,$B130)</f>
        <v>0</v>
      </c>
      <c r="G130" s="26">
        <f>SUMIFS(INC!$K$2:$K$73,INC!$B$2:$B$73,G$2,INC!$C$2:$C$73,$B130)</f>
        <v>0</v>
      </c>
      <c r="H130" s="26">
        <f>SUMIFS(INC!$K$2:$K$73,INC!$B$2:$B$73,H$2,INC!$C$2:$C$73,$B130)</f>
        <v>0</v>
      </c>
      <c r="I130" s="26">
        <f>SUMIFS(INC!$K$2:$K$73,INC!$B$2:$B$73,I$2,INC!$C$2:$C$73,$B130)</f>
        <v>2</v>
      </c>
      <c r="J130" s="26">
        <f>SUMIFS(INC!$K$2:$K$73,INC!$B$2:$B$73,J$2,INC!$C$2:$C$73,$B130)</f>
        <v>1</v>
      </c>
      <c r="K130" s="26">
        <f>SUMIFS(INC!$K$2:$K$73,INC!$B$2:$B$73,K$2,INC!$C$2:$C$73,$B130)</f>
        <v>0</v>
      </c>
      <c r="L130" s="26">
        <f>SUMIFS(INC!$K$2:$K$73,INC!$B$2:$B$73,L$2,INC!$C$2:$C$73,$B130)</f>
        <v>0</v>
      </c>
      <c r="M130" s="26">
        <f>SUMIFS(INC!$K$2:$K$73,INC!$B$2:$B$73,M$2,INC!$C$2:$C$73,$B130)</f>
        <v>0</v>
      </c>
      <c r="N130" s="26">
        <f>SUMIFS(INC!$K$2:$K$73,INC!$B$2:$B$73,N$2,INC!$C$2:$C$73,$B130)</f>
        <v>4</v>
      </c>
      <c r="O130" s="24">
        <f>SUM(D130:N130)</f>
        <v>15</v>
      </c>
    </row>
    <row r="131" spans="2:15" x14ac:dyDescent="0.2">
      <c r="B131" s="152" t="s">
        <v>52</v>
      </c>
      <c r="C131" s="153"/>
      <c r="D131" s="27">
        <f>SUMIFS(INC!$K$2:$K$73,INC!$B$2:$B$73,D$2,INC!$C$2:$C$73,$B131)</f>
        <v>4</v>
      </c>
      <c r="E131" s="27">
        <f>SUMIFS(INC!$K$2:$K$73,INC!$B$2:$B$73,E$2,INC!$C$2:$C$73,$B131)</f>
        <v>6.5</v>
      </c>
      <c r="F131" s="27">
        <f>SUMIFS(INC!$K$2:$K$73,INC!$B$2:$B$73,F$2,INC!$C$2:$C$73,$B131)</f>
        <v>5</v>
      </c>
      <c r="G131" s="27">
        <f>SUMIFS(INC!$K$2:$K$73,INC!$B$2:$B$73,G$2,INC!$C$2:$C$73,$B131)</f>
        <v>0</v>
      </c>
      <c r="H131" s="27">
        <f>SUMIFS(INC!$K$2:$K$73,INC!$B$2:$B$73,H$2,INC!$C$2:$C$73,$B131)</f>
        <v>0</v>
      </c>
      <c r="I131" s="27">
        <f>SUMIFS(INC!$K$2:$K$73,INC!$B$2:$B$73,I$2,INC!$C$2:$C$73,$B131)</f>
        <v>3.5</v>
      </c>
      <c r="J131" s="27">
        <f>SUMIFS(INC!$K$2:$K$73,INC!$B$2:$B$73,J$2,INC!$C$2:$C$73,$B131)</f>
        <v>3.5</v>
      </c>
      <c r="K131" s="27">
        <f>SUMIFS(INC!$K$2:$K$73,INC!$B$2:$B$73,K$2,INC!$C$2:$C$73,$B131)</f>
        <v>0</v>
      </c>
      <c r="L131" s="27">
        <f>SUMIFS(INC!$K$2:$K$73,INC!$B$2:$B$73,L$2,INC!$C$2:$C$73,$B131)</f>
        <v>5</v>
      </c>
      <c r="M131" s="27">
        <f>SUMIFS(INC!$K$2:$K$73,INC!$B$2:$B$73,M$2,INC!$C$2:$C$73,$B131)</f>
        <v>0</v>
      </c>
      <c r="N131" s="27">
        <f>SUMIFS(INC!$K$2:$K$73,INC!$B$2:$B$73,N$2,INC!$C$2:$C$73,$B131)</f>
        <v>1</v>
      </c>
      <c r="O131" s="25">
        <f>SUM(D131:N131)</f>
        <v>28.5</v>
      </c>
    </row>
    <row r="132" spans="2:15" x14ac:dyDescent="0.2">
      <c r="F132" s="1"/>
      <c r="G132" s="1"/>
      <c r="H132" s="1"/>
      <c r="K132" s="1"/>
      <c r="L132" s="1"/>
    </row>
    <row r="133" spans="2:15" x14ac:dyDescent="0.2">
      <c r="F133" s="1"/>
      <c r="G133" s="1"/>
      <c r="H133" s="1"/>
      <c r="K133" s="1"/>
      <c r="L133" s="1"/>
    </row>
    <row r="134" spans="2:15" x14ac:dyDescent="0.2">
      <c r="F134" s="1"/>
      <c r="G134" s="1"/>
      <c r="H134" s="1"/>
      <c r="K134" s="1"/>
      <c r="L134" s="1"/>
    </row>
    <row r="135" spans="2:15" x14ac:dyDescent="0.2">
      <c r="F135" s="1"/>
      <c r="G135" s="1"/>
      <c r="H135" s="1"/>
      <c r="K135" s="1"/>
      <c r="L135" s="1"/>
    </row>
    <row r="136" spans="2:15" x14ac:dyDescent="0.2">
      <c r="F136" s="1"/>
      <c r="G136" s="1"/>
      <c r="H136" s="1"/>
      <c r="K136" s="1"/>
      <c r="L136" s="1"/>
    </row>
    <row r="137" spans="2:15" x14ac:dyDescent="0.2"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</row>
    <row r="138" spans="2:15" x14ac:dyDescent="0.2"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</row>
    <row r="139" spans="2:15" x14ac:dyDescent="0.2"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</row>
    <row r="140" spans="2:15" x14ac:dyDescent="0.2"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</row>
    <row r="141" spans="2:15" x14ac:dyDescent="0.2">
      <c r="F141" s="1"/>
      <c r="G141" s="1"/>
      <c r="H141" s="1"/>
      <c r="K141" s="1"/>
      <c r="L141" s="1"/>
    </row>
    <row r="142" spans="2:15" x14ac:dyDescent="0.2">
      <c r="F142" s="1"/>
      <c r="G142" s="1"/>
      <c r="H142" s="1"/>
      <c r="K142" s="1"/>
      <c r="L142" s="1"/>
    </row>
  </sheetData>
  <mergeCells count="11">
    <mergeCell ref="B130:C130"/>
    <mergeCell ref="B131:C131"/>
    <mergeCell ref="B125:C125"/>
    <mergeCell ref="B126:C126"/>
    <mergeCell ref="B127:C127"/>
    <mergeCell ref="B129:C129"/>
    <mergeCell ref="B119:C119"/>
    <mergeCell ref="B120:C120"/>
    <mergeCell ref="B121:C121"/>
    <mergeCell ref="B122:C122"/>
    <mergeCell ref="B123:C123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tabSelected="1" topLeftCell="A28" workbookViewId="0">
      <selection activeCell="F48" sqref="F48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58" t="s">
        <v>62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2:16" ht="15" x14ac:dyDescent="0.25">
      <c r="D3" s="34"/>
      <c r="E3" s="159" t="s">
        <v>63</v>
      </c>
      <c r="F3" s="160"/>
      <c r="G3" s="161"/>
      <c r="H3" s="162" t="s">
        <v>16</v>
      </c>
      <c r="I3" s="162"/>
      <c r="J3" s="163"/>
      <c r="K3" s="159" t="s">
        <v>61</v>
      </c>
      <c r="L3" s="161"/>
      <c r="M3" s="159" t="s">
        <v>12</v>
      </c>
      <c r="N3" s="160"/>
      <c r="O3" s="160"/>
      <c r="P3" s="161"/>
    </row>
    <row r="4" spans="2:16" ht="15" x14ac:dyDescent="0.25">
      <c r="D4" s="37" t="s">
        <v>9</v>
      </c>
      <c r="E4" s="47" t="s">
        <v>65</v>
      </c>
      <c r="F4" s="35" t="s">
        <v>64</v>
      </c>
      <c r="G4" s="48" t="s">
        <v>18</v>
      </c>
      <c r="H4" s="47" t="s">
        <v>65</v>
      </c>
      <c r="I4" s="35" t="s">
        <v>64</v>
      </c>
      <c r="J4" s="47" t="s">
        <v>18</v>
      </c>
      <c r="K4" s="47" t="s">
        <v>65</v>
      </c>
      <c r="L4" s="35" t="s">
        <v>64</v>
      </c>
      <c r="M4" s="35" t="s">
        <v>10</v>
      </c>
      <c r="N4" s="40" t="s">
        <v>11</v>
      </c>
      <c r="O4" s="35" t="s">
        <v>61</v>
      </c>
      <c r="P4" s="35" t="s">
        <v>18</v>
      </c>
    </row>
    <row r="5" spans="2:16" ht="15" x14ac:dyDescent="0.25">
      <c r="D5" s="42" t="s">
        <v>54</v>
      </c>
      <c r="E5" s="41">
        <f>COUNTIFS(INC!$C$2:$C$73,$D5,INC!$L$2:$L$73,1)</f>
        <v>1</v>
      </c>
      <c r="F5" s="46">
        <f>G5-E5</f>
        <v>10</v>
      </c>
      <c r="G5" s="17">
        <f>COUNTIF(INC!$B$2:$C$999,$D5)</f>
        <v>11</v>
      </c>
      <c r="H5" s="44">
        <f>SUMIFS(INC!$M$2:$M$73,INC!$C$2:$C$73,D5,INC!$L$2:$L$73,1)</f>
        <v>0</v>
      </c>
      <c r="I5" s="46">
        <f>J5-H5</f>
        <v>15</v>
      </c>
      <c r="J5" s="39">
        <f>SUMIFS(INC!$K$2:$K$73,INC!$C$2:$C$73,$D5)</f>
        <v>15</v>
      </c>
      <c r="K5" s="44">
        <f>CNT!O122</f>
        <v>0</v>
      </c>
      <c r="L5" s="46">
        <f>CNT!O123</f>
        <v>0</v>
      </c>
      <c r="M5" s="46">
        <f>CNT!$O$120</f>
        <v>134</v>
      </c>
      <c r="N5" s="39">
        <f>CNT!$O$121</f>
        <v>23</v>
      </c>
      <c r="O5" s="44">
        <f>L5+K5</f>
        <v>0</v>
      </c>
      <c r="P5" s="45">
        <f>SUM(M5:O5)</f>
        <v>157</v>
      </c>
    </row>
    <row r="6" spans="2:16" ht="15" x14ac:dyDescent="0.25">
      <c r="D6" s="42" t="s">
        <v>52</v>
      </c>
      <c r="E6" s="41">
        <f>COUNTIFS(INC!$C$2:$C$73,$D6,INC!$L$2:$L$73,1)</f>
        <v>2</v>
      </c>
      <c r="F6" s="46">
        <f t="shared" ref="F6" si="0">G6-E6</f>
        <v>12</v>
      </c>
      <c r="G6" s="17">
        <f>COUNTIF(INC!$B$2:$C$999,$D6)</f>
        <v>14</v>
      </c>
      <c r="H6" s="44">
        <f>SUMIFS(INC!$M$2:$M$73,INC!$C$2:$C$73,D6,INC!$L$2:$L$73,1)</f>
        <v>1.5</v>
      </c>
      <c r="I6" s="46">
        <f t="shared" ref="I6" si="1">J6-H6</f>
        <v>27</v>
      </c>
      <c r="J6" s="39">
        <f>SUMIFS(INC!$K$2:$K$73,INC!$C$2:$C$73,$D6)</f>
        <v>28.5</v>
      </c>
      <c r="K6" s="44"/>
      <c r="L6" s="46"/>
      <c r="M6" s="46"/>
      <c r="N6" s="39"/>
      <c r="O6" s="44"/>
      <c r="P6" s="45"/>
    </row>
    <row r="7" spans="2:16" ht="15" x14ac:dyDescent="0.25">
      <c r="D7" s="37" t="s">
        <v>18</v>
      </c>
      <c r="E7" s="49">
        <f t="shared" ref="E7:P7" si="2">SUM(E5:E6)</f>
        <v>3</v>
      </c>
      <c r="F7" s="50">
        <f t="shared" si="2"/>
        <v>22</v>
      </c>
      <c r="G7" s="51">
        <f t="shared" si="2"/>
        <v>25</v>
      </c>
      <c r="H7" s="49">
        <f t="shared" si="2"/>
        <v>1.5</v>
      </c>
      <c r="I7" s="50">
        <f t="shared" si="2"/>
        <v>42</v>
      </c>
      <c r="J7" s="50">
        <f t="shared" si="2"/>
        <v>43.5</v>
      </c>
      <c r="K7" s="50">
        <f t="shared" si="2"/>
        <v>0</v>
      </c>
      <c r="L7" s="50">
        <f t="shared" si="2"/>
        <v>0</v>
      </c>
      <c r="M7" s="50">
        <f t="shared" si="2"/>
        <v>134</v>
      </c>
      <c r="N7" s="50">
        <f t="shared" si="2"/>
        <v>23</v>
      </c>
      <c r="O7" s="50">
        <f t="shared" si="2"/>
        <v>0</v>
      </c>
      <c r="P7" s="50">
        <f t="shared" si="2"/>
        <v>157</v>
      </c>
    </row>
    <row r="9" spans="2:16" ht="15" x14ac:dyDescent="0.25">
      <c r="B9" s="159"/>
      <c r="C9" s="161"/>
      <c r="D9" s="158" t="s">
        <v>60</v>
      </c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</row>
    <row r="10" spans="2:16" ht="15" x14ac:dyDescent="0.25">
      <c r="B10" s="159"/>
      <c r="C10" s="160"/>
      <c r="D10" s="61"/>
      <c r="E10" s="159" t="s">
        <v>63</v>
      </c>
      <c r="F10" s="160"/>
      <c r="G10" s="161"/>
      <c r="H10" s="162" t="s">
        <v>16</v>
      </c>
      <c r="I10" s="162"/>
      <c r="J10" s="163"/>
      <c r="K10" s="159" t="s">
        <v>61</v>
      </c>
      <c r="L10" s="161"/>
      <c r="M10" s="159" t="s">
        <v>12</v>
      </c>
      <c r="N10" s="160"/>
      <c r="O10" s="160"/>
      <c r="P10" s="161"/>
    </row>
    <row r="11" spans="2:16" ht="15" x14ac:dyDescent="0.25">
      <c r="B11" s="36" t="s">
        <v>4</v>
      </c>
      <c r="C11" s="36" t="s">
        <v>69</v>
      </c>
      <c r="D11" s="36" t="s">
        <v>9</v>
      </c>
      <c r="E11" s="47" t="s">
        <v>65</v>
      </c>
      <c r="F11" s="35" t="s">
        <v>64</v>
      </c>
      <c r="G11" s="48" t="s">
        <v>18</v>
      </c>
      <c r="H11" s="47" t="s">
        <v>65</v>
      </c>
      <c r="I11" s="35" t="s">
        <v>64</v>
      </c>
      <c r="J11" s="48" t="s">
        <v>18</v>
      </c>
      <c r="K11" s="47" t="s">
        <v>65</v>
      </c>
      <c r="L11" s="35" t="s">
        <v>64</v>
      </c>
      <c r="M11" s="35" t="s">
        <v>10</v>
      </c>
      <c r="N11" s="40" t="s">
        <v>11</v>
      </c>
      <c r="O11" s="35" t="s">
        <v>61</v>
      </c>
      <c r="P11" s="35" t="s">
        <v>18</v>
      </c>
    </row>
    <row r="12" spans="2:16" ht="15" x14ac:dyDescent="0.25">
      <c r="B12" s="35">
        <v>201314</v>
      </c>
      <c r="C12" s="35" t="s">
        <v>38</v>
      </c>
      <c r="D12" s="37" t="s">
        <v>54</v>
      </c>
      <c r="E12" s="57">
        <v>3</v>
      </c>
      <c r="F12" s="38">
        <v>2</v>
      </c>
      <c r="G12" s="57">
        <v>5</v>
      </c>
      <c r="H12" s="57">
        <v>2.5</v>
      </c>
      <c r="I12" s="38">
        <v>2.5</v>
      </c>
      <c r="J12" s="57">
        <v>5</v>
      </c>
      <c r="K12" s="57">
        <v>0</v>
      </c>
      <c r="L12" s="57">
        <v>0</v>
      </c>
      <c r="M12" s="57"/>
      <c r="N12" s="57"/>
      <c r="O12" s="57">
        <v>0</v>
      </c>
      <c r="P12" s="57">
        <v>0</v>
      </c>
    </row>
    <row r="13" spans="2:16" ht="15" x14ac:dyDescent="0.25">
      <c r="B13" s="35">
        <v>201315</v>
      </c>
      <c r="C13" s="35" t="s">
        <v>39</v>
      </c>
      <c r="D13" s="37" t="s">
        <v>54</v>
      </c>
      <c r="E13" s="57">
        <v>1</v>
      </c>
      <c r="F13" s="38">
        <v>5</v>
      </c>
      <c r="G13" s="57">
        <v>6</v>
      </c>
      <c r="H13" s="57">
        <v>1</v>
      </c>
      <c r="I13" s="38">
        <v>12.5</v>
      </c>
      <c r="J13" s="57">
        <v>13.5</v>
      </c>
      <c r="K13" s="57">
        <v>0</v>
      </c>
      <c r="L13" s="57">
        <v>0</v>
      </c>
      <c r="M13" s="57"/>
      <c r="N13" s="57"/>
      <c r="O13" s="57">
        <v>0</v>
      </c>
      <c r="P13" s="57">
        <v>0</v>
      </c>
    </row>
    <row r="14" spans="2:16" ht="15" x14ac:dyDescent="0.25">
      <c r="B14" s="35">
        <v>201316</v>
      </c>
      <c r="C14" s="35" t="s">
        <v>40</v>
      </c>
      <c r="D14" s="37" t="s">
        <v>54</v>
      </c>
      <c r="E14" s="57">
        <v>2</v>
      </c>
      <c r="F14" s="38">
        <v>7</v>
      </c>
      <c r="G14" s="57">
        <v>9</v>
      </c>
      <c r="H14" s="57">
        <v>1.5</v>
      </c>
      <c r="I14" s="38">
        <v>11.5</v>
      </c>
      <c r="J14" s="57">
        <v>13</v>
      </c>
      <c r="K14" s="57">
        <v>0</v>
      </c>
      <c r="L14" s="57">
        <v>0</v>
      </c>
      <c r="M14" s="57"/>
      <c r="N14" s="57"/>
      <c r="O14" s="57">
        <v>0</v>
      </c>
      <c r="P14" s="57">
        <v>0</v>
      </c>
    </row>
    <row r="15" spans="2:16" ht="15" x14ac:dyDescent="0.25">
      <c r="B15" s="35">
        <v>201317</v>
      </c>
      <c r="C15" s="35" t="s">
        <v>41</v>
      </c>
      <c r="D15" s="37" t="s">
        <v>54</v>
      </c>
      <c r="E15" s="57">
        <v>2</v>
      </c>
      <c r="F15" s="38">
        <v>3</v>
      </c>
      <c r="G15" s="57">
        <v>5</v>
      </c>
      <c r="H15" s="57">
        <v>1</v>
      </c>
      <c r="I15" s="38">
        <v>5</v>
      </c>
      <c r="J15" s="57">
        <v>6</v>
      </c>
      <c r="K15" s="57">
        <v>0</v>
      </c>
      <c r="L15" s="57">
        <v>0</v>
      </c>
      <c r="M15" s="57"/>
      <c r="N15" s="57"/>
      <c r="O15" s="57">
        <v>0</v>
      </c>
      <c r="P15" s="57">
        <v>0</v>
      </c>
    </row>
    <row r="16" spans="2:16" ht="15" x14ac:dyDescent="0.25">
      <c r="B16" s="35">
        <v>201318</v>
      </c>
      <c r="C16" s="35" t="s">
        <v>37</v>
      </c>
      <c r="D16" s="37" t="s">
        <v>54</v>
      </c>
      <c r="E16" s="57">
        <v>2</v>
      </c>
      <c r="F16" s="38">
        <v>3</v>
      </c>
      <c r="G16" s="57">
        <v>5</v>
      </c>
      <c r="H16" s="57">
        <v>2.5</v>
      </c>
      <c r="I16" s="38">
        <v>3</v>
      </c>
      <c r="J16" s="57">
        <v>5.5</v>
      </c>
      <c r="K16" s="57">
        <v>0</v>
      </c>
      <c r="L16" s="57">
        <v>0</v>
      </c>
      <c r="M16" s="57"/>
      <c r="N16" s="57"/>
      <c r="O16" s="57">
        <v>0</v>
      </c>
      <c r="P16" s="57">
        <v>0</v>
      </c>
    </row>
    <row r="17" spans="2:16" ht="15" x14ac:dyDescent="0.2">
      <c r="B17" s="59">
        <v>201401</v>
      </c>
      <c r="C17" s="59" t="s">
        <v>32</v>
      </c>
      <c r="D17" s="42" t="s">
        <v>54</v>
      </c>
      <c r="E17" s="103">
        <v>0</v>
      </c>
      <c r="F17" s="104">
        <v>2</v>
      </c>
      <c r="G17" s="104">
        <v>2</v>
      </c>
      <c r="H17" s="104">
        <v>0</v>
      </c>
      <c r="I17" s="104">
        <v>1.5</v>
      </c>
      <c r="J17" s="104">
        <v>1.5</v>
      </c>
      <c r="K17" s="104">
        <v>0</v>
      </c>
      <c r="L17" s="104">
        <v>0</v>
      </c>
      <c r="M17" s="104">
        <v>98</v>
      </c>
      <c r="N17" s="104">
        <v>3</v>
      </c>
      <c r="O17" s="104">
        <v>0</v>
      </c>
      <c r="P17" s="104">
        <v>101</v>
      </c>
    </row>
    <row r="18" spans="2:16" ht="15" x14ac:dyDescent="0.2">
      <c r="B18" s="60">
        <v>201401</v>
      </c>
      <c r="C18" s="60" t="s">
        <v>32</v>
      </c>
      <c r="D18" s="43" t="s">
        <v>52</v>
      </c>
      <c r="E18" s="105">
        <v>0</v>
      </c>
      <c r="F18" s="106">
        <v>0</v>
      </c>
      <c r="G18" s="106">
        <v>0</v>
      </c>
      <c r="H18" s="106">
        <v>0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6">
        <v>0</v>
      </c>
    </row>
    <row r="19" spans="2:16" ht="15" x14ac:dyDescent="0.2">
      <c r="B19" s="59">
        <v>201402</v>
      </c>
      <c r="C19" s="59" t="s">
        <v>33</v>
      </c>
      <c r="D19" s="42" t="s">
        <v>54</v>
      </c>
      <c r="E19" s="103">
        <v>4</v>
      </c>
      <c r="F19" s="104">
        <v>8</v>
      </c>
      <c r="G19" s="104">
        <v>12</v>
      </c>
      <c r="H19" s="104">
        <v>4.5</v>
      </c>
      <c r="I19" s="104">
        <v>22.5</v>
      </c>
      <c r="J19" s="104">
        <v>27</v>
      </c>
      <c r="K19" s="104">
        <v>0</v>
      </c>
      <c r="L19" s="104">
        <v>0</v>
      </c>
      <c r="M19" s="104">
        <v>91</v>
      </c>
      <c r="N19" s="104">
        <v>12</v>
      </c>
      <c r="O19" s="104">
        <v>0</v>
      </c>
      <c r="P19" s="104">
        <v>103</v>
      </c>
    </row>
    <row r="20" spans="2:16" ht="15" x14ac:dyDescent="0.2">
      <c r="B20" s="60">
        <v>201402</v>
      </c>
      <c r="C20" s="60" t="s">
        <v>33</v>
      </c>
      <c r="D20" s="43" t="s">
        <v>52</v>
      </c>
      <c r="E20" s="105">
        <v>0</v>
      </c>
      <c r="F20" s="106">
        <v>1</v>
      </c>
      <c r="G20" s="106">
        <v>1</v>
      </c>
      <c r="H20" s="106">
        <v>0</v>
      </c>
      <c r="I20" s="106">
        <v>3</v>
      </c>
      <c r="J20" s="106">
        <v>3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6">
        <v>0</v>
      </c>
    </row>
    <row r="21" spans="2:16" ht="15" x14ac:dyDescent="0.2">
      <c r="B21" s="58">
        <v>201403</v>
      </c>
      <c r="C21" s="58" t="s">
        <v>34</v>
      </c>
      <c r="D21" s="55" t="s">
        <v>54</v>
      </c>
      <c r="E21" s="101">
        <v>3</v>
      </c>
      <c r="F21" s="102">
        <v>4</v>
      </c>
      <c r="G21" s="102">
        <v>7</v>
      </c>
      <c r="H21" s="102">
        <v>1</v>
      </c>
      <c r="I21" s="102">
        <v>4</v>
      </c>
      <c r="J21" s="102">
        <v>5</v>
      </c>
      <c r="K21" s="102">
        <v>0</v>
      </c>
      <c r="L21" s="102">
        <v>0</v>
      </c>
      <c r="M21" s="102">
        <v>101</v>
      </c>
      <c r="N21" s="102">
        <v>7</v>
      </c>
      <c r="O21" s="102">
        <v>0</v>
      </c>
      <c r="P21" s="102">
        <v>108</v>
      </c>
    </row>
    <row r="22" spans="2:16" ht="15" x14ac:dyDescent="0.2">
      <c r="B22" s="60">
        <v>201403</v>
      </c>
      <c r="C22" s="60" t="s">
        <v>34</v>
      </c>
      <c r="D22" s="43" t="s">
        <v>52</v>
      </c>
      <c r="E22" s="105">
        <v>0</v>
      </c>
      <c r="F22" s="106">
        <v>1</v>
      </c>
      <c r="G22" s="106">
        <v>1</v>
      </c>
      <c r="H22" s="106">
        <v>0</v>
      </c>
      <c r="I22" s="106">
        <v>1</v>
      </c>
      <c r="J22" s="106">
        <v>1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</row>
    <row r="23" spans="2:16" ht="15" x14ac:dyDescent="0.2">
      <c r="B23" s="58">
        <v>201404</v>
      </c>
      <c r="C23" s="58" t="s">
        <v>35</v>
      </c>
      <c r="D23" s="55" t="s">
        <v>54</v>
      </c>
      <c r="E23" s="101">
        <v>1</v>
      </c>
      <c r="F23" s="102">
        <v>5</v>
      </c>
      <c r="G23" s="102">
        <v>6</v>
      </c>
      <c r="H23" s="102">
        <v>0.5</v>
      </c>
      <c r="I23" s="102">
        <v>4.5</v>
      </c>
      <c r="J23" s="102">
        <v>5</v>
      </c>
      <c r="K23" s="102">
        <v>0</v>
      </c>
      <c r="L23" s="102">
        <v>0</v>
      </c>
      <c r="M23" s="102">
        <v>116</v>
      </c>
      <c r="N23" s="102">
        <v>6</v>
      </c>
      <c r="O23" s="102">
        <v>0</v>
      </c>
      <c r="P23" s="102">
        <v>122</v>
      </c>
    </row>
    <row r="24" spans="2:16" ht="15" x14ac:dyDescent="0.2">
      <c r="B24" s="60">
        <v>201404</v>
      </c>
      <c r="C24" s="60" t="s">
        <v>35</v>
      </c>
      <c r="D24" s="43" t="s">
        <v>52</v>
      </c>
      <c r="E24" s="105">
        <v>0</v>
      </c>
      <c r="F24" s="106">
        <v>4</v>
      </c>
      <c r="G24" s="106">
        <v>4</v>
      </c>
      <c r="H24" s="106">
        <v>0</v>
      </c>
      <c r="I24" s="106">
        <v>5.5</v>
      </c>
      <c r="J24" s="106">
        <v>5.5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</row>
    <row r="25" spans="2:16" ht="15" x14ac:dyDescent="0.2">
      <c r="B25" s="59">
        <v>201405</v>
      </c>
      <c r="C25" s="59" t="s">
        <v>24</v>
      </c>
      <c r="D25" s="42" t="s">
        <v>54</v>
      </c>
      <c r="E25" s="101">
        <v>3</v>
      </c>
      <c r="F25" s="102">
        <v>16</v>
      </c>
      <c r="G25" s="102">
        <v>19</v>
      </c>
      <c r="H25" s="102">
        <v>4</v>
      </c>
      <c r="I25" s="102">
        <v>18.5</v>
      </c>
      <c r="J25" s="102">
        <v>22.5</v>
      </c>
      <c r="K25" s="102">
        <v>0</v>
      </c>
      <c r="L25" s="102">
        <v>0</v>
      </c>
      <c r="M25" s="102">
        <v>96</v>
      </c>
      <c r="N25" s="102">
        <v>23</v>
      </c>
      <c r="O25" s="102">
        <v>0</v>
      </c>
      <c r="P25" s="102">
        <v>119</v>
      </c>
    </row>
    <row r="26" spans="2:16" ht="15" x14ac:dyDescent="0.2">
      <c r="B26" s="60">
        <v>201405</v>
      </c>
      <c r="C26" s="60" t="s">
        <v>24</v>
      </c>
      <c r="D26" s="43" t="s">
        <v>52</v>
      </c>
      <c r="E26" s="105">
        <v>0</v>
      </c>
      <c r="F26" s="106">
        <v>9</v>
      </c>
      <c r="G26" s="106">
        <v>9</v>
      </c>
      <c r="H26" s="106">
        <v>0</v>
      </c>
      <c r="I26" s="106">
        <v>12.5</v>
      </c>
      <c r="J26" s="106">
        <v>12.5</v>
      </c>
      <c r="K26" s="106">
        <v>0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</row>
    <row r="27" spans="2:16" ht="15" x14ac:dyDescent="0.2">
      <c r="B27" s="58">
        <v>201406</v>
      </c>
      <c r="C27" s="58" t="s">
        <v>23</v>
      </c>
      <c r="D27" s="55" t="s">
        <v>54</v>
      </c>
      <c r="E27" s="103">
        <v>4</v>
      </c>
      <c r="F27" s="104">
        <v>10</v>
      </c>
      <c r="G27" s="104">
        <v>14</v>
      </c>
      <c r="H27" s="104">
        <v>3</v>
      </c>
      <c r="I27" s="104">
        <v>9</v>
      </c>
      <c r="J27" s="104">
        <v>12</v>
      </c>
      <c r="K27" s="104">
        <v>0</v>
      </c>
      <c r="L27" s="104">
        <v>0</v>
      </c>
      <c r="M27" s="104">
        <v>105</v>
      </c>
      <c r="N27" s="104">
        <v>12</v>
      </c>
      <c r="O27" s="104">
        <v>0</v>
      </c>
      <c r="P27" s="104">
        <v>117</v>
      </c>
    </row>
    <row r="28" spans="2:16" ht="15" x14ac:dyDescent="0.2">
      <c r="B28" s="60">
        <v>201406</v>
      </c>
      <c r="C28" s="60" t="s">
        <v>23</v>
      </c>
      <c r="D28" s="43" t="s">
        <v>52</v>
      </c>
      <c r="E28" s="105">
        <v>0</v>
      </c>
      <c r="F28" s="106">
        <v>5</v>
      </c>
      <c r="G28" s="106">
        <v>5</v>
      </c>
      <c r="H28" s="106">
        <v>0</v>
      </c>
      <c r="I28" s="106">
        <v>5</v>
      </c>
      <c r="J28" s="106">
        <v>5</v>
      </c>
      <c r="K28" s="106">
        <v>0</v>
      </c>
      <c r="L28" s="106">
        <v>0</v>
      </c>
      <c r="M28" s="106">
        <v>0</v>
      </c>
      <c r="N28" s="106">
        <v>0</v>
      </c>
      <c r="O28" s="106">
        <v>0</v>
      </c>
      <c r="P28" s="106">
        <v>0</v>
      </c>
    </row>
    <row r="29" spans="2:16" ht="15" x14ac:dyDescent="0.2">
      <c r="B29" s="58">
        <v>201407</v>
      </c>
      <c r="C29" s="58" t="s">
        <v>36</v>
      </c>
      <c r="D29" s="55" t="s">
        <v>54</v>
      </c>
      <c r="E29" s="103">
        <v>2</v>
      </c>
      <c r="F29" s="104">
        <v>16</v>
      </c>
      <c r="G29" s="104">
        <v>18</v>
      </c>
      <c r="H29" s="104">
        <v>1</v>
      </c>
      <c r="I29" s="104">
        <v>29</v>
      </c>
      <c r="J29" s="104">
        <v>30</v>
      </c>
      <c r="K29" s="104">
        <v>0</v>
      </c>
      <c r="L29" s="104">
        <v>1</v>
      </c>
      <c r="M29" s="104">
        <v>89</v>
      </c>
      <c r="N29" s="104">
        <v>22</v>
      </c>
      <c r="O29" s="104">
        <v>1</v>
      </c>
      <c r="P29" s="104">
        <v>112</v>
      </c>
    </row>
    <row r="30" spans="2:16" ht="15" x14ac:dyDescent="0.2">
      <c r="B30" s="60">
        <v>201407</v>
      </c>
      <c r="C30" s="60" t="s">
        <v>36</v>
      </c>
      <c r="D30" s="43" t="s">
        <v>52</v>
      </c>
      <c r="E30" s="105">
        <v>0</v>
      </c>
      <c r="F30" s="106">
        <v>19</v>
      </c>
      <c r="G30" s="106">
        <v>19</v>
      </c>
      <c r="H30" s="106">
        <v>0</v>
      </c>
      <c r="I30" s="106">
        <v>33</v>
      </c>
      <c r="J30" s="106">
        <v>33</v>
      </c>
      <c r="K30" s="106">
        <v>0</v>
      </c>
      <c r="L30" s="106">
        <v>0</v>
      </c>
      <c r="M30" s="106">
        <v>0</v>
      </c>
      <c r="N30" s="106">
        <v>0</v>
      </c>
      <c r="O30" s="106">
        <v>0</v>
      </c>
      <c r="P30" s="106">
        <v>0</v>
      </c>
    </row>
    <row r="31" spans="2:16" ht="15" x14ac:dyDescent="0.2">
      <c r="B31" s="58">
        <v>201408</v>
      </c>
      <c r="C31" s="58" t="s">
        <v>30</v>
      </c>
      <c r="D31" s="55" t="s">
        <v>54</v>
      </c>
      <c r="E31" s="103">
        <v>1</v>
      </c>
      <c r="F31" s="104">
        <v>16</v>
      </c>
      <c r="G31" s="104">
        <v>17</v>
      </c>
      <c r="H31" s="104">
        <v>1</v>
      </c>
      <c r="I31" s="104">
        <v>15.5</v>
      </c>
      <c r="J31" s="104">
        <v>16.5</v>
      </c>
      <c r="K31" s="104">
        <v>0</v>
      </c>
      <c r="L31" s="104">
        <v>0</v>
      </c>
      <c r="M31" s="104">
        <v>96</v>
      </c>
      <c r="N31" s="104">
        <v>24</v>
      </c>
      <c r="O31" s="104">
        <v>0</v>
      </c>
      <c r="P31" s="104">
        <v>120</v>
      </c>
    </row>
    <row r="32" spans="2:16" ht="15" x14ac:dyDescent="0.2">
      <c r="B32" s="60">
        <v>201408</v>
      </c>
      <c r="C32" s="60" t="s">
        <v>30</v>
      </c>
      <c r="D32" s="43" t="s">
        <v>52</v>
      </c>
      <c r="E32" s="105">
        <v>2</v>
      </c>
      <c r="F32" s="106">
        <v>12</v>
      </c>
      <c r="G32" s="106">
        <v>14</v>
      </c>
      <c r="H32" s="106">
        <v>5</v>
      </c>
      <c r="I32" s="106">
        <v>21.5</v>
      </c>
      <c r="J32" s="106">
        <v>26.5</v>
      </c>
      <c r="K32" s="106">
        <v>0</v>
      </c>
      <c r="L32" s="106">
        <v>0</v>
      </c>
      <c r="M32" s="106">
        <v>0</v>
      </c>
      <c r="N32" s="106">
        <v>0</v>
      </c>
      <c r="O32" s="106">
        <v>0</v>
      </c>
      <c r="P32" s="106">
        <v>0</v>
      </c>
    </row>
    <row r="33" spans="2:16" ht="15" x14ac:dyDescent="0.2">
      <c r="B33" s="58">
        <v>201409</v>
      </c>
      <c r="C33" s="58" t="s">
        <v>31</v>
      </c>
      <c r="D33" s="55" t="s">
        <v>54</v>
      </c>
      <c r="E33" s="103">
        <v>2</v>
      </c>
      <c r="F33" s="104">
        <v>7</v>
      </c>
      <c r="G33" s="104">
        <v>9</v>
      </c>
      <c r="H33" s="104">
        <v>3</v>
      </c>
      <c r="I33" s="104">
        <v>10</v>
      </c>
      <c r="J33" s="104">
        <v>13</v>
      </c>
      <c r="K33" s="104">
        <v>0</v>
      </c>
      <c r="L33" s="104">
        <v>0</v>
      </c>
      <c r="M33" s="104">
        <v>114</v>
      </c>
      <c r="N33" s="104">
        <v>21</v>
      </c>
      <c r="O33" s="104">
        <v>0</v>
      </c>
      <c r="P33" s="104">
        <v>135</v>
      </c>
    </row>
    <row r="34" spans="2:16" ht="15" x14ac:dyDescent="0.2">
      <c r="B34" s="60">
        <v>201409</v>
      </c>
      <c r="C34" s="60" t="s">
        <v>31</v>
      </c>
      <c r="D34" s="43" t="s">
        <v>52</v>
      </c>
      <c r="E34" s="105">
        <v>0</v>
      </c>
      <c r="F34" s="106">
        <v>14</v>
      </c>
      <c r="G34" s="106">
        <v>14</v>
      </c>
      <c r="H34" s="106">
        <v>0</v>
      </c>
      <c r="I34" s="106">
        <v>26</v>
      </c>
      <c r="J34" s="106">
        <v>26</v>
      </c>
      <c r="K34" s="106">
        <v>0</v>
      </c>
      <c r="L34" s="106">
        <v>0</v>
      </c>
      <c r="M34" s="106">
        <v>0</v>
      </c>
      <c r="N34" s="106">
        <v>0</v>
      </c>
      <c r="O34" s="106">
        <v>0</v>
      </c>
      <c r="P34" s="106">
        <v>0</v>
      </c>
    </row>
    <row r="35" spans="2:16" ht="15" x14ac:dyDescent="0.2">
      <c r="B35" s="58">
        <v>201410</v>
      </c>
      <c r="C35" s="58" t="s">
        <v>28</v>
      </c>
      <c r="D35" s="55" t="s">
        <v>54</v>
      </c>
      <c r="E35" s="103">
        <v>1</v>
      </c>
      <c r="F35" s="104">
        <v>15</v>
      </c>
      <c r="G35" s="104">
        <v>16</v>
      </c>
      <c r="H35" s="104">
        <v>2</v>
      </c>
      <c r="I35" s="104">
        <v>16</v>
      </c>
      <c r="J35" s="104">
        <v>18</v>
      </c>
      <c r="K35" s="104">
        <v>0</v>
      </c>
      <c r="L35" s="104">
        <v>0</v>
      </c>
      <c r="M35" s="104">
        <v>113</v>
      </c>
      <c r="N35" s="104">
        <v>34</v>
      </c>
      <c r="O35" s="104">
        <v>0</v>
      </c>
      <c r="P35" s="104">
        <v>147</v>
      </c>
    </row>
    <row r="36" spans="2:16" ht="15" x14ac:dyDescent="0.2">
      <c r="B36" s="60">
        <v>201410</v>
      </c>
      <c r="C36" s="60" t="s">
        <v>28</v>
      </c>
      <c r="D36" s="43" t="s">
        <v>52</v>
      </c>
      <c r="E36" s="105">
        <v>1</v>
      </c>
      <c r="F36" s="106">
        <v>25</v>
      </c>
      <c r="G36" s="106">
        <v>26</v>
      </c>
      <c r="H36" s="106">
        <v>0.5</v>
      </c>
      <c r="I36" s="106">
        <v>35</v>
      </c>
      <c r="J36" s="106">
        <v>35.5</v>
      </c>
      <c r="K36" s="106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</row>
    <row r="37" spans="2:16" ht="15" x14ac:dyDescent="0.2">
      <c r="B37" s="58">
        <v>201411</v>
      </c>
      <c r="C37" s="58" t="s">
        <v>29</v>
      </c>
      <c r="D37" s="55" t="s">
        <v>54</v>
      </c>
      <c r="E37" s="103">
        <v>2</v>
      </c>
      <c r="F37" s="104">
        <v>7</v>
      </c>
      <c r="G37" s="104">
        <v>9</v>
      </c>
      <c r="H37" s="104">
        <v>1.5</v>
      </c>
      <c r="I37" s="104">
        <v>13.5</v>
      </c>
      <c r="J37" s="104">
        <v>15</v>
      </c>
      <c r="K37" s="104">
        <v>0</v>
      </c>
      <c r="L37" s="104">
        <v>0</v>
      </c>
      <c r="M37" s="104">
        <v>127</v>
      </c>
      <c r="N37" s="104">
        <v>26</v>
      </c>
      <c r="O37" s="104">
        <v>0</v>
      </c>
      <c r="P37" s="104">
        <v>153</v>
      </c>
    </row>
    <row r="38" spans="2:16" ht="15" x14ac:dyDescent="0.2">
      <c r="B38" s="60">
        <v>201411</v>
      </c>
      <c r="C38" s="60" t="s">
        <v>29</v>
      </c>
      <c r="D38" s="43" t="s">
        <v>52</v>
      </c>
      <c r="E38" s="105">
        <v>0</v>
      </c>
      <c r="F38" s="106">
        <v>18</v>
      </c>
      <c r="G38" s="106">
        <v>18</v>
      </c>
      <c r="H38" s="106">
        <v>0</v>
      </c>
      <c r="I38" s="106">
        <v>25</v>
      </c>
      <c r="J38" s="106">
        <v>25</v>
      </c>
      <c r="K38" s="106">
        <v>0</v>
      </c>
      <c r="L38" s="106">
        <v>0</v>
      </c>
      <c r="M38" s="106">
        <v>0</v>
      </c>
      <c r="N38" s="106">
        <v>0</v>
      </c>
      <c r="O38" s="106">
        <v>0</v>
      </c>
      <c r="P38" s="106">
        <v>0</v>
      </c>
    </row>
    <row r="39" spans="2:16" ht="15" x14ac:dyDescent="0.2">
      <c r="B39" s="58">
        <v>201412</v>
      </c>
      <c r="C39" s="58" t="s">
        <v>27</v>
      </c>
      <c r="D39" s="55" t="s">
        <v>54</v>
      </c>
      <c r="E39" s="103">
        <v>0</v>
      </c>
      <c r="F39" s="104">
        <v>14</v>
      </c>
      <c r="G39" s="104">
        <v>14</v>
      </c>
      <c r="H39" s="104">
        <v>0</v>
      </c>
      <c r="I39" s="104">
        <v>22.5</v>
      </c>
      <c r="J39" s="104">
        <v>22.5</v>
      </c>
      <c r="K39" s="104">
        <v>0</v>
      </c>
      <c r="L39" s="104">
        <v>0</v>
      </c>
      <c r="M39" s="104">
        <v>122</v>
      </c>
      <c r="N39" s="104">
        <v>26</v>
      </c>
      <c r="O39" s="104">
        <v>0</v>
      </c>
      <c r="P39" s="104">
        <v>148</v>
      </c>
    </row>
    <row r="40" spans="2:16" ht="15" x14ac:dyDescent="0.2">
      <c r="B40" s="60">
        <v>201412</v>
      </c>
      <c r="C40" s="60" t="s">
        <v>27</v>
      </c>
      <c r="D40" s="43" t="s">
        <v>52</v>
      </c>
      <c r="E40" s="105">
        <v>1</v>
      </c>
      <c r="F40" s="106">
        <v>13</v>
      </c>
      <c r="G40" s="106">
        <v>14</v>
      </c>
      <c r="H40" s="106">
        <v>1.5</v>
      </c>
      <c r="I40" s="106">
        <v>24.5</v>
      </c>
      <c r="J40" s="106">
        <v>26</v>
      </c>
      <c r="K40" s="106">
        <v>0</v>
      </c>
      <c r="L40" s="106">
        <v>0</v>
      </c>
      <c r="M40" s="106">
        <v>0</v>
      </c>
      <c r="N40" s="106">
        <v>0</v>
      </c>
      <c r="O40" s="106">
        <v>0</v>
      </c>
      <c r="P40" s="106">
        <v>0</v>
      </c>
    </row>
    <row r="41" spans="2:16" ht="15" x14ac:dyDescent="0.2">
      <c r="B41" s="58">
        <v>201413</v>
      </c>
      <c r="C41" s="58" t="s">
        <v>26</v>
      </c>
      <c r="D41" s="55" t="s">
        <v>54</v>
      </c>
      <c r="E41" s="53">
        <f t="shared" ref="E41:P41" si="3">E5</f>
        <v>1</v>
      </c>
      <c r="F41" s="52">
        <f t="shared" si="3"/>
        <v>10</v>
      </c>
      <c r="G41" s="52">
        <f t="shared" si="3"/>
        <v>11</v>
      </c>
      <c r="H41" s="52">
        <f t="shared" si="3"/>
        <v>0</v>
      </c>
      <c r="I41" s="52">
        <f t="shared" si="3"/>
        <v>15</v>
      </c>
      <c r="J41" s="52">
        <f t="shared" si="3"/>
        <v>15</v>
      </c>
      <c r="K41" s="52">
        <f t="shared" si="3"/>
        <v>0</v>
      </c>
      <c r="L41" s="52">
        <f t="shared" si="3"/>
        <v>0</v>
      </c>
      <c r="M41" s="52">
        <f t="shared" si="3"/>
        <v>134</v>
      </c>
      <c r="N41" s="52">
        <f t="shared" si="3"/>
        <v>23</v>
      </c>
      <c r="O41" s="52">
        <f t="shared" si="3"/>
        <v>0</v>
      </c>
      <c r="P41" s="52">
        <f t="shared" si="3"/>
        <v>157</v>
      </c>
    </row>
    <row r="42" spans="2:16" ht="15" x14ac:dyDescent="0.2">
      <c r="B42" s="60">
        <v>201413</v>
      </c>
      <c r="C42" s="60" t="s">
        <v>26</v>
      </c>
      <c r="D42" s="43" t="s">
        <v>52</v>
      </c>
      <c r="E42" s="54">
        <f t="shared" ref="E42:L42" si="4">E6</f>
        <v>2</v>
      </c>
      <c r="F42" s="56">
        <f t="shared" si="4"/>
        <v>12</v>
      </c>
      <c r="G42" s="56">
        <f t="shared" si="4"/>
        <v>14</v>
      </c>
      <c r="H42" s="56">
        <f t="shared" si="4"/>
        <v>1.5</v>
      </c>
      <c r="I42" s="56">
        <f t="shared" si="4"/>
        <v>27</v>
      </c>
      <c r="J42" s="56">
        <f t="shared" si="4"/>
        <v>28.5</v>
      </c>
      <c r="K42" s="56">
        <f t="shared" si="4"/>
        <v>0</v>
      </c>
      <c r="L42" s="56">
        <f t="shared" si="4"/>
        <v>0</v>
      </c>
      <c r="M42" s="56">
        <f t="shared" ref="M42:P42" si="5">M6</f>
        <v>0</v>
      </c>
      <c r="N42" s="56">
        <f t="shared" si="5"/>
        <v>0</v>
      </c>
      <c r="O42" s="56">
        <f t="shared" si="5"/>
        <v>0</v>
      </c>
      <c r="P42" s="56">
        <f t="shared" si="5"/>
        <v>0</v>
      </c>
    </row>
  </sheetData>
  <mergeCells count="12">
    <mergeCell ref="B9:C9"/>
    <mergeCell ref="B10:C10"/>
    <mergeCell ref="H3:J3"/>
    <mergeCell ref="M3:P3"/>
    <mergeCell ref="M10:P10"/>
    <mergeCell ref="D2:P2"/>
    <mergeCell ref="D9:P9"/>
    <mergeCell ref="E10:G10"/>
    <mergeCell ref="H10:J10"/>
    <mergeCell ref="E3:G3"/>
    <mergeCell ref="K10:L10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29" workbookViewId="0">
      <selection activeCell="J17" sqref="J1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67</v>
      </c>
      <c r="B1" s="15" t="s">
        <v>56</v>
      </c>
    </row>
    <row r="2" spans="1:4" x14ac:dyDescent="0.2">
      <c r="A2" s="15" t="s">
        <v>55</v>
      </c>
      <c r="B2" t="s">
        <v>164</v>
      </c>
      <c r="C2" t="s">
        <v>165</v>
      </c>
      <c r="D2" t="s">
        <v>17</v>
      </c>
    </row>
    <row r="3" spans="1:4" x14ac:dyDescent="0.2">
      <c r="A3" s="21" t="s">
        <v>32</v>
      </c>
      <c r="B3" s="16">
        <v>2</v>
      </c>
      <c r="C3" s="16">
        <v>0</v>
      </c>
      <c r="D3" s="16">
        <v>2</v>
      </c>
    </row>
    <row r="4" spans="1:4" x14ac:dyDescent="0.2">
      <c r="A4" s="21" t="s">
        <v>33</v>
      </c>
      <c r="B4" s="16">
        <v>12</v>
      </c>
      <c r="C4" s="16">
        <v>1</v>
      </c>
      <c r="D4" s="16">
        <v>13</v>
      </c>
    </row>
    <row r="5" spans="1:4" x14ac:dyDescent="0.2">
      <c r="A5" s="21" t="s">
        <v>34</v>
      </c>
      <c r="B5" s="16">
        <v>7</v>
      </c>
      <c r="C5" s="16">
        <v>1</v>
      </c>
      <c r="D5" s="16">
        <v>8</v>
      </c>
    </row>
    <row r="6" spans="1:4" x14ac:dyDescent="0.2">
      <c r="A6" s="21" t="s">
        <v>35</v>
      </c>
      <c r="B6" s="16">
        <v>6</v>
      </c>
      <c r="C6" s="16">
        <v>4</v>
      </c>
      <c r="D6" s="16">
        <v>10</v>
      </c>
    </row>
    <row r="7" spans="1:4" x14ac:dyDescent="0.2">
      <c r="A7" s="21" t="s">
        <v>24</v>
      </c>
      <c r="B7" s="16">
        <v>19</v>
      </c>
      <c r="C7" s="16">
        <v>9</v>
      </c>
      <c r="D7" s="16">
        <v>28</v>
      </c>
    </row>
    <row r="8" spans="1:4" x14ac:dyDescent="0.2">
      <c r="A8" s="21" t="s">
        <v>23</v>
      </c>
      <c r="B8" s="16">
        <v>14</v>
      </c>
      <c r="C8" s="16">
        <v>5</v>
      </c>
      <c r="D8" s="16">
        <v>19</v>
      </c>
    </row>
    <row r="9" spans="1:4" x14ac:dyDescent="0.2">
      <c r="A9" s="21" t="s">
        <v>36</v>
      </c>
      <c r="B9" s="16">
        <v>18</v>
      </c>
      <c r="C9" s="16">
        <v>19</v>
      </c>
      <c r="D9" s="16">
        <v>37</v>
      </c>
    </row>
    <row r="10" spans="1:4" x14ac:dyDescent="0.2">
      <c r="A10" s="21" t="s">
        <v>30</v>
      </c>
      <c r="B10" s="16">
        <v>17</v>
      </c>
      <c r="C10" s="16">
        <v>14</v>
      </c>
      <c r="D10" s="16">
        <v>31</v>
      </c>
    </row>
    <row r="11" spans="1:4" x14ac:dyDescent="0.2">
      <c r="A11" s="21" t="s">
        <v>31</v>
      </c>
      <c r="B11" s="16">
        <v>9</v>
      </c>
      <c r="C11" s="16">
        <v>14</v>
      </c>
      <c r="D11" s="16">
        <v>23</v>
      </c>
    </row>
    <row r="12" spans="1:4" x14ac:dyDescent="0.2">
      <c r="A12" s="21" t="s">
        <v>28</v>
      </c>
      <c r="B12" s="16">
        <v>16</v>
      </c>
      <c r="C12" s="16">
        <v>26</v>
      </c>
      <c r="D12" s="16">
        <v>42</v>
      </c>
    </row>
    <row r="13" spans="1:4" x14ac:dyDescent="0.2">
      <c r="A13" s="21" t="s">
        <v>29</v>
      </c>
      <c r="B13" s="16">
        <v>9</v>
      </c>
      <c r="C13" s="16">
        <v>18</v>
      </c>
      <c r="D13" s="16">
        <v>27</v>
      </c>
    </row>
    <row r="14" spans="1:4" x14ac:dyDescent="0.2">
      <c r="A14" s="21" t="s">
        <v>27</v>
      </c>
      <c r="B14" s="16">
        <v>14</v>
      </c>
      <c r="C14" s="16">
        <v>14</v>
      </c>
      <c r="D14" s="16">
        <v>28</v>
      </c>
    </row>
    <row r="15" spans="1:4" x14ac:dyDescent="0.2">
      <c r="A15" s="21" t="s">
        <v>26</v>
      </c>
      <c r="B15" s="16">
        <v>11</v>
      </c>
      <c r="C15" s="16">
        <v>14</v>
      </c>
      <c r="D15" s="16">
        <v>25</v>
      </c>
    </row>
    <row r="16" spans="1:4" x14ac:dyDescent="0.2">
      <c r="A16" s="21" t="s">
        <v>17</v>
      </c>
      <c r="B16" s="16">
        <v>154</v>
      </c>
      <c r="C16" s="16">
        <v>139</v>
      </c>
      <c r="D16" s="16">
        <v>293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16" zoomScale="130" zoomScaleNormal="130" workbookViewId="0">
      <selection activeCell="G33" sqref="G33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  <col min="4" max="4" width="14.5703125" customWidth="1"/>
  </cols>
  <sheetData>
    <row r="1" spans="1:3" x14ac:dyDescent="0.2">
      <c r="A1" s="15" t="s">
        <v>9</v>
      </c>
      <c r="B1" t="s">
        <v>66</v>
      </c>
    </row>
    <row r="3" spans="1:3" x14ac:dyDescent="0.2">
      <c r="A3" s="15" t="s">
        <v>55</v>
      </c>
      <c r="B3" t="s">
        <v>161</v>
      </c>
      <c r="C3" t="s">
        <v>162</v>
      </c>
    </row>
    <row r="4" spans="1:3" x14ac:dyDescent="0.2">
      <c r="A4" s="21" t="s">
        <v>32</v>
      </c>
      <c r="B4" s="16">
        <v>2</v>
      </c>
      <c r="C4" s="16">
        <v>1.5</v>
      </c>
    </row>
    <row r="5" spans="1:3" x14ac:dyDescent="0.2">
      <c r="A5" s="21" t="s">
        <v>33</v>
      </c>
      <c r="B5" s="16">
        <v>13</v>
      </c>
      <c r="C5" s="16">
        <v>30</v>
      </c>
    </row>
    <row r="6" spans="1:3" x14ac:dyDescent="0.2">
      <c r="A6" s="21" t="s">
        <v>34</v>
      </c>
      <c r="B6" s="16">
        <v>8</v>
      </c>
      <c r="C6" s="16">
        <v>6</v>
      </c>
    </row>
    <row r="7" spans="1:3" x14ac:dyDescent="0.2">
      <c r="A7" s="21" t="s">
        <v>35</v>
      </c>
      <c r="B7" s="16">
        <v>10</v>
      </c>
      <c r="C7" s="16">
        <v>10.5</v>
      </c>
    </row>
    <row r="8" spans="1:3" x14ac:dyDescent="0.2">
      <c r="A8" s="21" t="s">
        <v>24</v>
      </c>
      <c r="B8" s="16">
        <v>28</v>
      </c>
      <c r="C8" s="16">
        <v>35</v>
      </c>
    </row>
    <row r="9" spans="1:3" x14ac:dyDescent="0.2">
      <c r="A9" s="21" t="s">
        <v>23</v>
      </c>
      <c r="B9" s="16">
        <v>19</v>
      </c>
      <c r="C9" s="16">
        <v>17</v>
      </c>
    </row>
    <row r="10" spans="1:3" x14ac:dyDescent="0.2">
      <c r="A10" s="21" t="s">
        <v>36</v>
      </c>
      <c r="B10" s="16">
        <v>37</v>
      </c>
      <c r="C10" s="16">
        <v>63</v>
      </c>
    </row>
    <row r="11" spans="1:3" x14ac:dyDescent="0.2">
      <c r="A11" s="21" t="s">
        <v>30</v>
      </c>
      <c r="B11" s="16">
        <v>31</v>
      </c>
      <c r="C11" s="16">
        <v>43</v>
      </c>
    </row>
    <row r="12" spans="1:3" x14ac:dyDescent="0.2">
      <c r="A12" s="21" t="s">
        <v>31</v>
      </c>
      <c r="B12" s="16">
        <v>23</v>
      </c>
      <c r="C12" s="16">
        <v>39</v>
      </c>
    </row>
    <row r="13" spans="1:3" x14ac:dyDescent="0.2">
      <c r="A13" s="21" t="s">
        <v>28</v>
      </c>
      <c r="B13" s="16">
        <v>42</v>
      </c>
      <c r="C13" s="16">
        <v>53.5</v>
      </c>
    </row>
    <row r="14" spans="1:3" x14ac:dyDescent="0.2">
      <c r="A14" s="21" t="s">
        <v>29</v>
      </c>
      <c r="B14" s="16">
        <v>27</v>
      </c>
      <c r="C14" s="16">
        <v>40</v>
      </c>
    </row>
    <row r="15" spans="1:3" x14ac:dyDescent="0.2">
      <c r="A15" s="21" t="s">
        <v>27</v>
      </c>
      <c r="B15" s="16">
        <v>28</v>
      </c>
      <c r="C15" s="16">
        <v>48.5</v>
      </c>
    </row>
    <row r="16" spans="1:3" x14ac:dyDescent="0.2">
      <c r="A16" s="21" t="s">
        <v>26</v>
      </c>
      <c r="B16" s="16">
        <v>25</v>
      </c>
      <c r="C16" s="16">
        <v>43.5</v>
      </c>
    </row>
    <row r="17" spans="1:3" x14ac:dyDescent="0.2">
      <c r="A17" s="21" t="s">
        <v>17</v>
      </c>
      <c r="B17" s="16">
        <v>293</v>
      </c>
      <c r="C17" s="16">
        <v>430.5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16" workbookViewId="0">
      <selection activeCell="K13" sqref="K13"/>
    </sheetView>
  </sheetViews>
  <sheetFormatPr baseColWidth="10" defaultRowHeight="12.75" x14ac:dyDescent="0.2"/>
  <cols>
    <col min="1" max="1" width="17.85546875" bestFit="1" customWidth="1"/>
    <col min="2" max="2" width="17.5703125" bestFit="1" customWidth="1"/>
    <col min="3" max="3" width="19" bestFit="1" customWidth="1"/>
  </cols>
  <sheetData>
    <row r="1" spans="1:3" x14ac:dyDescent="0.2">
      <c r="A1" s="15" t="s">
        <v>9</v>
      </c>
      <c r="B1" t="s">
        <v>66</v>
      </c>
    </row>
    <row r="3" spans="1:3" x14ac:dyDescent="0.2">
      <c r="A3" s="15" t="s">
        <v>55</v>
      </c>
      <c r="B3" t="s">
        <v>163</v>
      </c>
      <c r="C3" t="s">
        <v>169</v>
      </c>
    </row>
    <row r="4" spans="1:3" x14ac:dyDescent="0.2">
      <c r="A4" s="21" t="s">
        <v>32</v>
      </c>
      <c r="B4" s="16">
        <v>0</v>
      </c>
      <c r="C4" s="16">
        <v>2</v>
      </c>
    </row>
    <row r="5" spans="1:3" x14ac:dyDescent="0.2">
      <c r="A5" s="21" t="s">
        <v>33</v>
      </c>
      <c r="B5" s="16">
        <v>4</v>
      </c>
      <c r="C5" s="16">
        <v>9</v>
      </c>
    </row>
    <row r="6" spans="1:3" x14ac:dyDescent="0.2">
      <c r="A6" s="21" t="s">
        <v>34</v>
      </c>
      <c r="B6" s="16">
        <v>3</v>
      </c>
      <c r="C6" s="16">
        <v>5</v>
      </c>
    </row>
    <row r="7" spans="1:3" x14ac:dyDescent="0.2">
      <c r="A7" s="21" t="s">
        <v>35</v>
      </c>
      <c r="B7" s="16">
        <v>1</v>
      </c>
      <c r="C7" s="16">
        <v>9</v>
      </c>
    </row>
    <row r="8" spans="1:3" x14ac:dyDescent="0.2">
      <c r="A8" s="21" t="s">
        <v>24</v>
      </c>
      <c r="B8" s="16">
        <v>3</v>
      </c>
      <c r="C8" s="16">
        <v>25</v>
      </c>
    </row>
    <row r="9" spans="1:3" x14ac:dyDescent="0.2">
      <c r="A9" s="21" t="s">
        <v>23</v>
      </c>
      <c r="B9" s="16">
        <v>4</v>
      </c>
      <c r="C9" s="16">
        <v>15</v>
      </c>
    </row>
    <row r="10" spans="1:3" x14ac:dyDescent="0.2">
      <c r="A10" s="21" t="s">
        <v>36</v>
      </c>
      <c r="B10" s="16">
        <v>2</v>
      </c>
      <c r="C10" s="16">
        <v>35</v>
      </c>
    </row>
    <row r="11" spans="1:3" x14ac:dyDescent="0.2">
      <c r="A11" s="21" t="s">
        <v>30</v>
      </c>
      <c r="B11" s="16">
        <v>3</v>
      </c>
      <c r="C11" s="16">
        <v>28</v>
      </c>
    </row>
    <row r="12" spans="1:3" x14ac:dyDescent="0.2">
      <c r="A12" s="21" t="s">
        <v>31</v>
      </c>
      <c r="B12" s="16">
        <v>2</v>
      </c>
      <c r="C12" s="16">
        <v>21</v>
      </c>
    </row>
    <row r="13" spans="1:3" x14ac:dyDescent="0.2">
      <c r="A13" s="21" t="s">
        <v>28</v>
      </c>
      <c r="B13" s="16">
        <v>2</v>
      </c>
      <c r="C13" s="16">
        <v>40</v>
      </c>
    </row>
    <row r="14" spans="1:3" x14ac:dyDescent="0.2">
      <c r="A14" s="21" t="s">
        <v>29</v>
      </c>
      <c r="B14" s="16">
        <v>2</v>
      </c>
      <c r="C14" s="16">
        <v>25</v>
      </c>
    </row>
    <row r="15" spans="1:3" x14ac:dyDescent="0.2">
      <c r="A15" s="21" t="s">
        <v>27</v>
      </c>
      <c r="B15" s="16">
        <v>1</v>
      </c>
      <c r="C15" s="16">
        <v>27</v>
      </c>
    </row>
    <row r="16" spans="1:3" x14ac:dyDescent="0.2">
      <c r="A16" s="21" t="s">
        <v>26</v>
      </c>
      <c r="B16" s="16">
        <v>3</v>
      </c>
      <c r="C16" s="16">
        <v>22</v>
      </c>
    </row>
    <row r="17" spans="1:3" x14ac:dyDescent="0.2">
      <c r="A17" s="21" t="s">
        <v>17</v>
      </c>
      <c r="B17" s="16">
        <v>30</v>
      </c>
      <c r="C17" s="16">
        <v>263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10" workbookViewId="0">
      <selection activeCell="F29" sqref="F29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9</v>
      </c>
      <c r="B1" t="s">
        <v>54</v>
      </c>
    </row>
    <row r="3" spans="1:3" x14ac:dyDescent="0.2">
      <c r="A3" s="15" t="s">
        <v>55</v>
      </c>
      <c r="B3" t="s">
        <v>63</v>
      </c>
      <c r="C3" t="s">
        <v>16</v>
      </c>
    </row>
    <row r="4" spans="1:3" x14ac:dyDescent="0.2">
      <c r="A4" s="21" t="s">
        <v>32</v>
      </c>
      <c r="B4" s="16">
        <v>2</v>
      </c>
      <c r="C4" s="16">
        <v>1.5</v>
      </c>
    </row>
    <row r="5" spans="1:3" x14ac:dyDescent="0.2">
      <c r="A5" s="21" t="s">
        <v>33</v>
      </c>
      <c r="B5" s="16">
        <v>12</v>
      </c>
      <c r="C5" s="16">
        <v>27</v>
      </c>
    </row>
    <row r="6" spans="1:3" x14ac:dyDescent="0.2">
      <c r="A6" s="21" t="s">
        <v>34</v>
      </c>
      <c r="B6" s="16">
        <v>7</v>
      </c>
      <c r="C6" s="16">
        <v>5</v>
      </c>
    </row>
    <row r="7" spans="1:3" x14ac:dyDescent="0.2">
      <c r="A7" s="21" t="s">
        <v>35</v>
      </c>
      <c r="B7" s="16">
        <v>6</v>
      </c>
      <c r="C7" s="16">
        <v>5</v>
      </c>
    </row>
    <row r="8" spans="1:3" x14ac:dyDescent="0.2">
      <c r="A8" s="21" t="s">
        <v>24</v>
      </c>
      <c r="B8" s="16">
        <v>19</v>
      </c>
      <c r="C8" s="16">
        <v>22.5</v>
      </c>
    </row>
    <row r="9" spans="1:3" x14ac:dyDescent="0.2">
      <c r="A9" s="21" t="s">
        <v>23</v>
      </c>
      <c r="B9" s="16">
        <v>14</v>
      </c>
      <c r="C9" s="16">
        <v>12</v>
      </c>
    </row>
    <row r="10" spans="1:3" x14ac:dyDescent="0.2">
      <c r="A10" s="21" t="s">
        <v>36</v>
      </c>
      <c r="B10" s="16">
        <v>18</v>
      </c>
      <c r="C10" s="16">
        <v>30</v>
      </c>
    </row>
    <row r="11" spans="1:3" x14ac:dyDescent="0.2">
      <c r="A11" s="21" t="s">
        <v>30</v>
      </c>
      <c r="B11" s="16">
        <v>17</v>
      </c>
      <c r="C11" s="16">
        <v>16.5</v>
      </c>
    </row>
    <row r="12" spans="1:3" x14ac:dyDescent="0.2">
      <c r="A12" s="21" t="s">
        <v>31</v>
      </c>
      <c r="B12" s="16">
        <v>9</v>
      </c>
      <c r="C12" s="16">
        <v>13</v>
      </c>
    </row>
    <row r="13" spans="1:3" x14ac:dyDescent="0.2">
      <c r="A13" s="21" t="s">
        <v>28</v>
      </c>
      <c r="B13" s="16">
        <v>16</v>
      </c>
      <c r="C13" s="16">
        <v>18</v>
      </c>
    </row>
    <row r="14" spans="1:3" x14ac:dyDescent="0.2">
      <c r="A14" s="21" t="s">
        <v>29</v>
      </c>
      <c r="B14" s="16">
        <v>9</v>
      </c>
      <c r="C14" s="16">
        <v>15</v>
      </c>
    </row>
    <row r="15" spans="1:3" x14ac:dyDescent="0.2">
      <c r="A15" s="21" t="s">
        <v>27</v>
      </c>
      <c r="B15" s="16">
        <v>14</v>
      </c>
      <c r="C15" s="16">
        <v>22.5</v>
      </c>
    </row>
    <row r="16" spans="1:3" x14ac:dyDescent="0.2">
      <c r="A16" s="21" t="s">
        <v>26</v>
      </c>
      <c r="B16" s="16">
        <v>11</v>
      </c>
      <c r="C16" s="16">
        <v>15</v>
      </c>
    </row>
    <row r="17" spans="1:3" x14ac:dyDescent="0.2">
      <c r="A17" s="21" t="s">
        <v>17</v>
      </c>
      <c r="B17" s="16">
        <v>154</v>
      </c>
      <c r="C17" s="16">
        <v>203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9</v>
      </c>
      <c r="B1" t="s">
        <v>54</v>
      </c>
    </row>
    <row r="3" spans="1:3" x14ac:dyDescent="0.2">
      <c r="A3" s="15" t="s">
        <v>55</v>
      </c>
      <c r="B3" t="s">
        <v>167</v>
      </c>
      <c r="C3" t="s">
        <v>168</v>
      </c>
    </row>
    <row r="4" spans="1:3" x14ac:dyDescent="0.2">
      <c r="A4" s="21" t="s">
        <v>32</v>
      </c>
      <c r="B4" s="16">
        <v>0</v>
      </c>
      <c r="C4" s="16">
        <v>2</v>
      </c>
    </row>
    <row r="5" spans="1:3" x14ac:dyDescent="0.2">
      <c r="A5" s="21" t="s">
        <v>33</v>
      </c>
      <c r="B5" s="16">
        <v>4</v>
      </c>
      <c r="C5" s="16">
        <v>8</v>
      </c>
    </row>
    <row r="6" spans="1:3" x14ac:dyDescent="0.2">
      <c r="A6" s="21" t="s">
        <v>34</v>
      </c>
      <c r="B6" s="16">
        <v>3</v>
      </c>
      <c r="C6" s="16">
        <v>4</v>
      </c>
    </row>
    <row r="7" spans="1:3" x14ac:dyDescent="0.2">
      <c r="A7" s="21" t="s">
        <v>35</v>
      </c>
      <c r="B7" s="16">
        <v>1</v>
      </c>
      <c r="C7" s="16">
        <v>5</v>
      </c>
    </row>
    <row r="8" spans="1:3" x14ac:dyDescent="0.2">
      <c r="A8" s="21" t="s">
        <v>24</v>
      </c>
      <c r="B8" s="16">
        <v>3</v>
      </c>
      <c r="C8" s="16">
        <v>16</v>
      </c>
    </row>
    <row r="9" spans="1:3" x14ac:dyDescent="0.2">
      <c r="A9" s="21" t="s">
        <v>23</v>
      </c>
      <c r="B9" s="16">
        <v>4</v>
      </c>
      <c r="C9" s="16">
        <v>10</v>
      </c>
    </row>
    <row r="10" spans="1:3" x14ac:dyDescent="0.2">
      <c r="A10" s="21" t="s">
        <v>36</v>
      </c>
      <c r="B10" s="16">
        <v>2</v>
      </c>
      <c r="C10" s="16">
        <v>16</v>
      </c>
    </row>
    <row r="11" spans="1:3" x14ac:dyDescent="0.2">
      <c r="A11" s="21" t="s">
        <v>30</v>
      </c>
      <c r="B11" s="16">
        <v>1</v>
      </c>
      <c r="C11" s="16">
        <v>16</v>
      </c>
    </row>
    <row r="12" spans="1:3" x14ac:dyDescent="0.2">
      <c r="A12" s="21" t="s">
        <v>31</v>
      </c>
      <c r="B12" s="16">
        <v>2</v>
      </c>
      <c r="C12" s="16">
        <v>7</v>
      </c>
    </row>
    <row r="13" spans="1:3" x14ac:dyDescent="0.2">
      <c r="A13" s="21" t="s">
        <v>28</v>
      </c>
      <c r="B13" s="16">
        <v>1</v>
      </c>
      <c r="C13" s="16">
        <v>15</v>
      </c>
    </row>
    <row r="14" spans="1:3" x14ac:dyDescent="0.2">
      <c r="A14" s="21" t="s">
        <v>29</v>
      </c>
      <c r="B14" s="16">
        <v>2</v>
      </c>
      <c r="C14" s="16">
        <v>7</v>
      </c>
    </row>
    <row r="15" spans="1:3" x14ac:dyDescent="0.2">
      <c r="A15" s="21" t="s">
        <v>27</v>
      </c>
      <c r="B15" s="16">
        <v>0</v>
      </c>
      <c r="C15" s="16">
        <v>14</v>
      </c>
    </row>
    <row r="16" spans="1:3" x14ac:dyDescent="0.2">
      <c r="A16" s="21" t="s">
        <v>26</v>
      </c>
      <c r="B16" s="16">
        <v>1</v>
      </c>
      <c r="C16" s="16">
        <v>10</v>
      </c>
    </row>
    <row r="17" spans="1:3" x14ac:dyDescent="0.2">
      <c r="A17" s="21" t="s">
        <v>17</v>
      </c>
      <c r="B17" s="16">
        <v>24</v>
      </c>
      <c r="C17" s="16">
        <v>130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C4" workbookViewId="0">
      <selection activeCell="J19" sqref="J19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9</v>
      </c>
      <c r="B1" t="s">
        <v>54</v>
      </c>
    </row>
    <row r="3" spans="1:4" x14ac:dyDescent="0.2">
      <c r="A3" s="15" t="s">
        <v>55</v>
      </c>
      <c r="B3" t="s">
        <v>71</v>
      </c>
      <c r="C3" t="s">
        <v>72</v>
      </c>
      <c r="D3" t="s">
        <v>70</v>
      </c>
    </row>
    <row r="4" spans="1:4" x14ac:dyDescent="0.2">
      <c r="A4" s="21" t="s">
        <v>32</v>
      </c>
      <c r="B4" s="16">
        <v>98</v>
      </c>
      <c r="C4" s="16">
        <v>3</v>
      </c>
      <c r="D4" s="16">
        <v>0</v>
      </c>
    </row>
    <row r="5" spans="1:4" x14ac:dyDescent="0.2">
      <c r="A5" s="21" t="s">
        <v>33</v>
      </c>
      <c r="B5" s="16">
        <v>91</v>
      </c>
      <c r="C5" s="16">
        <v>12</v>
      </c>
      <c r="D5" s="16">
        <v>0</v>
      </c>
    </row>
    <row r="6" spans="1:4" x14ac:dyDescent="0.2">
      <c r="A6" s="21" t="s">
        <v>34</v>
      </c>
      <c r="B6" s="16">
        <v>101</v>
      </c>
      <c r="C6" s="16">
        <v>7</v>
      </c>
      <c r="D6" s="16">
        <v>0</v>
      </c>
    </row>
    <row r="7" spans="1:4" x14ac:dyDescent="0.2">
      <c r="A7" s="21" t="s">
        <v>35</v>
      </c>
      <c r="B7" s="16">
        <v>116</v>
      </c>
      <c r="C7" s="16">
        <v>6</v>
      </c>
      <c r="D7" s="16">
        <v>0</v>
      </c>
    </row>
    <row r="8" spans="1:4" x14ac:dyDescent="0.2">
      <c r="A8" s="21" t="s">
        <v>24</v>
      </c>
      <c r="B8" s="16">
        <v>96</v>
      </c>
      <c r="C8" s="16">
        <v>23</v>
      </c>
      <c r="D8" s="16">
        <v>0</v>
      </c>
    </row>
    <row r="9" spans="1:4" x14ac:dyDescent="0.2">
      <c r="A9" s="21" t="s">
        <v>23</v>
      </c>
      <c r="B9" s="16">
        <v>105</v>
      </c>
      <c r="C9" s="16">
        <v>12</v>
      </c>
      <c r="D9" s="16">
        <v>0</v>
      </c>
    </row>
    <row r="10" spans="1:4" x14ac:dyDescent="0.2">
      <c r="A10" s="21" t="s">
        <v>36</v>
      </c>
      <c r="B10" s="16">
        <v>89</v>
      </c>
      <c r="C10" s="16">
        <v>22</v>
      </c>
      <c r="D10" s="16">
        <v>1</v>
      </c>
    </row>
    <row r="11" spans="1:4" x14ac:dyDescent="0.2">
      <c r="A11" s="21" t="s">
        <v>30</v>
      </c>
      <c r="B11" s="16">
        <v>96</v>
      </c>
      <c r="C11" s="16">
        <v>24</v>
      </c>
      <c r="D11" s="16">
        <v>0</v>
      </c>
    </row>
    <row r="12" spans="1:4" x14ac:dyDescent="0.2">
      <c r="A12" s="21" t="s">
        <v>31</v>
      </c>
      <c r="B12" s="16">
        <v>114</v>
      </c>
      <c r="C12" s="16">
        <v>21</v>
      </c>
      <c r="D12" s="16">
        <v>0</v>
      </c>
    </row>
    <row r="13" spans="1:4" x14ac:dyDescent="0.2">
      <c r="A13" s="21" t="s">
        <v>28</v>
      </c>
      <c r="B13" s="16">
        <v>113</v>
      </c>
      <c r="C13" s="16">
        <v>34</v>
      </c>
      <c r="D13" s="16">
        <v>0</v>
      </c>
    </row>
    <row r="14" spans="1:4" x14ac:dyDescent="0.2">
      <c r="A14" s="21" t="s">
        <v>29</v>
      </c>
      <c r="B14" s="16">
        <v>127</v>
      </c>
      <c r="C14" s="16">
        <v>26</v>
      </c>
      <c r="D14" s="16">
        <v>0</v>
      </c>
    </row>
    <row r="15" spans="1:4" x14ac:dyDescent="0.2">
      <c r="A15" s="21" t="s">
        <v>27</v>
      </c>
      <c r="B15" s="16">
        <v>122</v>
      </c>
      <c r="C15" s="16">
        <v>26</v>
      </c>
      <c r="D15" s="16">
        <v>0</v>
      </c>
    </row>
    <row r="16" spans="1:4" x14ac:dyDescent="0.2">
      <c r="A16" s="21" t="s">
        <v>26</v>
      </c>
      <c r="B16" s="16">
        <v>134</v>
      </c>
      <c r="C16" s="16">
        <v>23</v>
      </c>
      <c r="D16" s="16">
        <v>0</v>
      </c>
    </row>
    <row r="17" spans="1:4" x14ac:dyDescent="0.2">
      <c r="A17" s="21" t="s">
        <v>17</v>
      </c>
      <c r="B17" s="16">
        <v>1402</v>
      </c>
      <c r="C17" s="16">
        <v>239</v>
      </c>
      <c r="D17" s="1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2014-12-15T21:55:07Z</dcterms:modified>
</cp:coreProperties>
</file>