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61" activeTab="1"/>
  </bookViews>
  <sheets>
    <sheet name="INC" sheetId="15" r:id="rId1"/>
    <sheet name="CNT" sheetId="16" r:id="rId2"/>
    <sheet name="STD" sheetId="32" r:id="rId3"/>
    <sheet name="G1" sheetId="35" r:id="rId4"/>
    <sheet name="G2" sheetId="65" r:id="rId5"/>
    <sheet name="G3" sheetId="66" r:id="rId6"/>
    <sheet name="F1" sheetId="52" r:id="rId7"/>
    <sheet name="F2" sheetId="53" r:id="rId8"/>
    <sheet name="F3" sheetId="51" r:id="rId9"/>
    <sheet name="A1" sheetId="62" r:id="rId10"/>
    <sheet name="A2" sheetId="56" r:id="rId11"/>
    <sheet name="A3" sheetId="41" r:id="rId12"/>
    <sheet name="B1" sheetId="61" r:id="rId13"/>
    <sheet name="B2" sheetId="59" r:id="rId14"/>
    <sheet name="B3" sheetId="60" r:id="rId15"/>
    <sheet name="V1" sheetId="63" r:id="rId16"/>
    <sheet name="V2" sheetId="64" r:id="rId17"/>
  </sheets>
  <definedNames>
    <definedName name="_xlnm._FilterDatabase" localSheetId="0" hidden="1">INC!$A$1:$S$29</definedName>
    <definedName name="_xlnm.Print_Area" localSheetId="0">INC!#REF!</definedName>
  </definedNames>
  <calcPr calcId="152511"/>
  <pivotCaches>
    <pivotCache cacheId="12" r:id="rId18"/>
    <pivotCache cacheId="17" r:id="rId19"/>
    <pivotCache cacheId="22" r:id="rId20"/>
    <pivotCache cacheId="27" r:id="rId21"/>
  </pivotCaches>
</workbook>
</file>

<file path=xl/calcChain.xml><?xml version="1.0" encoding="utf-8"?>
<calcChain xmlns="http://schemas.openxmlformats.org/spreadsheetml/2006/main">
  <c r="M6" i="15" l="1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" i="15"/>
  <c r="M4" i="15"/>
  <c r="M5" i="15"/>
  <c r="C28" i="51" l="1"/>
  <c r="M2" i="15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L51" i="32"/>
  <c r="K51" i="32"/>
  <c r="O51" i="32"/>
  <c r="M51" i="32" l="1"/>
  <c r="N51" i="32"/>
  <c r="P51" i="32"/>
  <c r="H6" i="32"/>
  <c r="H51" i="32" s="1"/>
  <c r="H5" i="32"/>
  <c r="H50" i="32" s="1"/>
  <c r="E6" i="32"/>
  <c r="E51" i="32" s="1"/>
  <c r="E5" i="32"/>
  <c r="E50" i="32" s="1"/>
  <c r="G6" i="32"/>
  <c r="G51" i="32" s="1"/>
  <c r="J6" i="32"/>
  <c r="J51" i="32" s="1"/>
  <c r="J5" i="32"/>
  <c r="J50" i="32" s="1"/>
  <c r="G5" i="32"/>
  <c r="G50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F5" i="32"/>
  <c r="F50" i="32" s="1"/>
  <c r="I6" i="32"/>
  <c r="I51" i="32" s="1"/>
  <c r="F6" i="32"/>
  <c r="F51" i="32" s="1"/>
  <c r="I5" i="32"/>
  <c r="I50" i="32" s="1"/>
  <c r="G7" i="32"/>
  <c r="J7" i="32"/>
  <c r="H7" i="32"/>
  <c r="E7" i="32"/>
  <c r="I136" i="16"/>
  <c r="D136" i="16"/>
  <c r="O134" i="16"/>
  <c r="O138" i="16"/>
  <c r="O133" i="16"/>
  <c r="O137" i="16"/>
  <c r="F7" i="32" l="1"/>
  <c r="I7" i="32"/>
  <c r="O136" i="16"/>
  <c r="M5" i="32"/>
  <c r="N5" i="32"/>
  <c r="K5" i="32"/>
  <c r="L5" i="32"/>
  <c r="L7" i="32" l="1"/>
  <c r="O5" i="32"/>
  <c r="L50" i="32"/>
  <c r="N50" i="32"/>
  <c r="N7" i="32"/>
  <c r="M50" i="32"/>
  <c r="M7" i="32"/>
  <c r="K7" i="32"/>
  <c r="K50" i="32"/>
  <c r="O50" i="32" l="1"/>
  <c r="O7" i="32"/>
  <c r="P5" i="32"/>
  <c r="O132" i="16"/>
  <c r="P50" i="32" l="1"/>
  <c r="P7" i="32"/>
</calcChain>
</file>

<file path=xl/sharedStrings.xml><?xml version="1.0" encoding="utf-8"?>
<sst xmlns="http://schemas.openxmlformats.org/spreadsheetml/2006/main" count="924" uniqueCount="187">
  <si>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</si>
  <si>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</si>
  <si>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</si>
  <si>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</si>
  <si>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</si>
  <si>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</si>
  <si>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</si>
  <si>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</si>
  <si>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</si>
  <si>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</si>
  <si>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</si>
  <si>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</si>
  <si>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</si>
  <si>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</si>
  <si>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</si>
  <si>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</si>
  <si>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</si>
  <si>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</si>
  <si>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</si>
  <si>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</si>
  <si>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</si>
  <si>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</si>
  <si>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</si>
  <si>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</si>
  <si>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</si>
  <si>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</si>
  <si>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</si>
  <si>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</si>
  <si>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</si>
  <si>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</si>
  <si>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</si>
  <si>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</si>
  <si>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</si>
  <si>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</si>
  <si>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</si>
  <si>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</si>
  <si>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</si>
  <si>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</si>
  <si>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</si>
  <si>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</si>
  <si>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</si>
  <si>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</si>
  <si>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</si>
  <si>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</si>
  <si>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</si>
  <si>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</si>
  <si>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</si>
  <si>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</si>
  <si>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</si>
  <si>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</si>
  <si>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</si>
  <si>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</si>
  <si>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</si>
  <si>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</si>
  <si>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</si>
  <si>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</si>
  <si>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</si>
  <si>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</si>
  <si>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</si>
  <si>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</si>
  <si>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</si>
  <si>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(Todas)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</si>
  <si>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</si>
  <si>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</si>
  <si>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</si>
  <si>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</si>
  <si>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</si>
  <si>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</si>
  <si>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</si>
  <si>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</si>
  <si>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</si>
  <si>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</si>
  <si>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</si>
  <si>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</si>
  <si>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</si>
  <si>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</si>
  <si>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</si>
  <si>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</si>
  <si>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</si>
  <si>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</si>
  <si>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</si>
  <si>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</si>
  <si>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</si>
  <si>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</si>
  <si>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</si>
  <si>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</si>
  <si>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</si>
  <si>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Proceso Facturacion</t>
  </si>
  <si>
    <t>Proceso Perifericos</t>
  </si>
  <si>
    <t>Cuenta de Fecha</t>
  </si>
  <si>
    <t>Incidentes SiCC/SSiCC</t>
  </si>
  <si>
    <t xml:space="preserve"> Otros Motivos</t>
  </si>
  <si>
    <t>Responsable</t>
  </si>
  <si>
    <t>#</t>
  </si>
  <si>
    <t>C15</t>
  </si>
  <si>
    <t>DAT</t>
  </si>
  <si>
    <t>Error DAT-BICON</t>
  </si>
  <si>
    <t>FFVV</t>
  </si>
  <si>
    <t>C16</t>
  </si>
  <si>
    <t>Año</t>
  </si>
  <si>
    <t>Analista de turno</t>
  </si>
  <si>
    <t>Total SiCC/SSiCC</t>
  </si>
  <si>
    <t>Total Otros</t>
  </si>
  <si>
    <t>Total Incidentes</t>
  </si>
  <si>
    <t>Total Horas Empleadas</t>
  </si>
  <si>
    <t>C17</t>
  </si>
  <si>
    <t>C18</t>
  </si>
  <si>
    <t>Datamart</t>
  </si>
  <si>
    <t>Error SAP</t>
  </si>
  <si>
    <t>Doris Martinich</t>
  </si>
  <si>
    <t>Gerardo Morales</t>
  </si>
  <si>
    <t>Alan Choquesillo</t>
  </si>
  <si>
    <t>IMP</t>
  </si>
  <si>
    <t>Error RV</t>
  </si>
  <si>
    <t>Soporte RV</t>
  </si>
  <si>
    <t>SAM7</t>
  </si>
  <si>
    <t>SAM</t>
  </si>
  <si>
    <t>Analista reprocesa informacion</t>
  </si>
  <si>
    <t>Error DAT-SICC</t>
  </si>
  <si>
    <t>Actualizacion Clasificacion Clientes</t>
  </si>
  <si>
    <t>Error Proceso duplicado</t>
  </si>
  <si>
    <t>Equipo FFVV revisa e indica continuar</t>
  </si>
  <si>
    <t>Error ACO</t>
  </si>
  <si>
    <t>Operaciones</t>
  </si>
  <si>
    <t>Informe de Facturación 13/01/2015 CR Campaña 2015/02</t>
  </si>
  <si>
    <t>Generacion Datareport</t>
  </si>
  <si>
    <t>Error por data duplicada en archivo</t>
  </si>
  <si>
    <t>Equipo FFVV corrige archivo y se reprocesa</t>
  </si>
  <si>
    <t>Luis Chavez</t>
  </si>
  <si>
    <t>Informe de Facturación 14/01/2015 CO Esika Campaña 2015/02</t>
  </si>
  <si>
    <t>IVR</t>
  </si>
  <si>
    <t>Demora en proceso IVR</t>
  </si>
  <si>
    <t>Se espera a que el proceso termine</t>
  </si>
  <si>
    <t>Demora BBDD</t>
  </si>
  <si>
    <t>Plataforma</t>
  </si>
  <si>
    <t>Soporte Level3</t>
  </si>
  <si>
    <t>Informe de Facturación Final 19/01/2015 CO Esika Campaña 2015/02</t>
  </si>
  <si>
    <t>SAM6</t>
  </si>
  <si>
    <t>Inconsistencia en informacion SAM6</t>
  </si>
  <si>
    <t>Equipo de CCPP revisa e indica continuar</t>
  </si>
  <si>
    <t>Inconsistencia en data</t>
  </si>
  <si>
    <t>SAP</t>
  </si>
  <si>
    <t>Monica Chacon</t>
  </si>
  <si>
    <t>Informe de Facturacion 20/01/2015 VE LBel Campaña 2015-02</t>
  </si>
  <si>
    <t>Demora en proceso DAT por encolamiento</t>
  </si>
  <si>
    <t>Analista indica espera a que el proceso finalice en el orden en que fue encolado</t>
  </si>
  <si>
    <t>BICON</t>
  </si>
  <si>
    <t>Informe de Facturación 20/01/2015 GT Campaña 2015/02</t>
  </si>
  <si>
    <t>Generacion Proyeccion Parcial</t>
  </si>
  <si>
    <t>PRY</t>
  </si>
  <si>
    <t>Error por tmeoout SAP</t>
  </si>
  <si>
    <t>S escala con SAP para la revision</t>
  </si>
  <si>
    <t>Informe de Facturación 20/01/2015 CR Campaña 2015/02</t>
  </si>
  <si>
    <t>Procesos de Facturacion</t>
  </si>
  <si>
    <t>Lentitud Base de datos</t>
  </si>
  <si>
    <t>Level 3 hace revision</t>
  </si>
  <si>
    <t>Lentitud Base de Datos</t>
  </si>
  <si>
    <t>Ricardo Rojas</t>
  </si>
  <si>
    <t>Informe Final de Facturación 20/01/2015 CO Esika Campaña 2015/02</t>
  </si>
  <si>
    <t>(en blanco)</t>
  </si>
  <si>
    <t>Cierre de procesos diarios</t>
  </si>
  <si>
    <t>GEN</t>
  </si>
  <si>
    <t>Error configuracion FFVV</t>
  </si>
  <si>
    <t>No carga pantalla para ejecucion de proceso</t>
  </si>
  <si>
    <t>Equipo FFVV configura funcionalidad</t>
  </si>
  <si>
    <t>Carlos Mori</t>
  </si>
  <si>
    <t>Informe de Facturación 21/01/2015 PA Campaña 2015/02</t>
  </si>
  <si>
    <t>Error DAT BICON</t>
  </si>
  <si>
    <t>Informe de Facturacion 21/01/2015 VE LBel Campaña 2015-02</t>
  </si>
  <si>
    <t>APE</t>
  </si>
  <si>
    <t>RV3</t>
  </si>
  <si>
    <t>Demora en proceso APE por perdida de conexión</t>
  </si>
  <si>
    <t>Error APE</t>
  </si>
  <si>
    <t>Diana Muñoz</t>
  </si>
  <si>
    <t>Informe de Facturacion 21/01/2015 CL Esika Campaña 2015/02</t>
  </si>
  <si>
    <t>Error generacion de archivo para impresión</t>
  </si>
  <si>
    <t>Soporte RV reprocesa informacion</t>
  </si>
  <si>
    <t>No se reciben confirmaciones de BDI</t>
  </si>
  <si>
    <t>BDI</t>
  </si>
  <si>
    <t>Informe de Facturación 23/01/2015 PA Campaña 2015/02</t>
  </si>
  <si>
    <t>Error FTP YOBEL</t>
  </si>
  <si>
    <t>Informe de Facturacion 23/01/2015 EC Lbel Campaña 2015/02</t>
  </si>
  <si>
    <t>Informe de Facturación 23/01/2015 PE Esika Campaña 2015/02</t>
  </si>
  <si>
    <t>Juan Gonzales</t>
  </si>
  <si>
    <t>Informe de Facturación 29/01/2015 PE Esika Campaña 2015/02  (FINAL)</t>
  </si>
  <si>
    <t>Demora DAT BICON</t>
  </si>
  <si>
    <t>Informe de Facturacion 05/02/2015 VE LBel Campaña 2015/02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</si>
</sst>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Arial"/>
    </font>
    <font>
      <sz val="9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7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1" xfId="3" applyFont="1" applyBorder="1"/>
    <xf numFmtId="0" fontId="5" fillId="5" borderId="22" xfId="3" applyFont="1" applyBorder="1"/>
    <xf numFmtId="0" fontId="5" fillId="5" borderId="26" xfId="3" applyFont="1" applyBorder="1"/>
    <xf numFmtId="0" fontId="5" fillId="5" borderId="27" xfId="3" applyFont="1" applyBorder="1"/>
    <xf numFmtId="0" fontId="18" fillId="5" borderId="28" xfId="6" applyFill="1" applyBorder="1"/>
    <xf numFmtId="0" fontId="18" fillId="9" borderId="29" xfId="6" applyFill="1" applyBorder="1"/>
    <xf numFmtId="0" fontId="14" fillId="3" borderId="26" xfId="1" applyBorder="1"/>
    <xf numFmtId="0" fontId="15" fillId="4" borderId="26" xfId="2" applyBorder="1"/>
    <xf numFmtId="0" fontId="15" fillId="4" borderId="27" xfId="2" applyBorder="1"/>
    <xf numFmtId="0" fontId="18" fillId="5" borderId="29" xfId="6" applyFill="1" applyBorder="1"/>
    <xf numFmtId="0" fontId="16" fillId="6" borderId="18" xfId="4" applyBorder="1" applyAlignment="1">
      <alignment horizontal="center"/>
    </xf>
    <xf numFmtId="0" fontId="18" fillId="8" borderId="18" xfId="7" applyFont="1" applyBorder="1" applyAlignment="1">
      <alignment horizontal="center"/>
    </xf>
    <xf numFmtId="0" fontId="18" fillId="8" borderId="18" xfId="7" applyFont="1" applyBorder="1" applyAlignment="1">
      <alignment horizontal="center" vertical="center"/>
    </xf>
    <xf numFmtId="0" fontId="18" fillId="8" borderId="18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5" xfId="7" applyFont="1" applyBorder="1" applyAlignment="1">
      <alignment horizontal="center"/>
    </xf>
    <xf numFmtId="0" fontId="3" fillId="0" borderId="19" xfId="5" applyFill="1" applyBorder="1" applyAlignment="1"/>
    <xf numFmtId="0" fontId="18" fillId="8" borderId="26" xfId="7" applyFont="1" applyBorder="1" applyAlignment="1">
      <alignment vertical="center"/>
    </xf>
    <xf numFmtId="0" fontId="18" fillId="8" borderId="27" xfId="7" applyFont="1" applyBorder="1" applyAlignment="1">
      <alignment vertical="center"/>
    </xf>
    <xf numFmtId="0" fontId="1" fillId="0" borderId="19" xfId="7" applyFill="1" applyBorder="1" applyAlignment="1"/>
    <xf numFmtId="0" fontId="1" fillId="0" borderId="21" xfId="6" applyFont="1" applyFill="1" applyBorder="1" applyAlignment="1"/>
    <xf numFmtId="0" fontId="1" fillId="0" borderId="26" xfId="6" applyFont="1" applyFill="1" applyBorder="1" applyAlignment="1"/>
    <xf numFmtId="0" fontId="18" fillId="8" borderId="23" xfId="7" applyFont="1" applyBorder="1" applyAlignment="1">
      <alignment horizontal="center"/>
    </xf>
    <xf numFmtId="0" fontId="18" fillId="8" borderId="24" xfId="7" applyFont="1" applyBorder="1" applyAlignment="1">
      <alignment horizontal="center"/>
    </xf>
    <xf numFmtId="0" fontId="18" fillId="8" borderId="23" xfId="7" applyFont="1" applyBorder="1" applyAlignment="1"/>
    <xf numFmtId="0" fontId="18" fillId="8" borderId="18" xfId="7" applyFont="1" applyBorder="1" applyAlignment="1"/>
    <xf numFmtId="0" fontId="18" fillId="8" borderId="24" xfId="7" applyFont="1" applyBorder="1" applyAlignment="1"/>
    <xf numFmtId="0" fontId="9" fillId="0" borderId="31" xfId="0" applyFont="1" applyBorder="1"/>
    <xf numFmtId="0" fontId="9" fillId="0" borderId="12" xfId="0" applyFont="1" applyBorder="1"/>
    <xf numFmtId="0" fontId="9" fillId="0" borderId="15" xfId="0" applyFont="1" applyBorder="1"/>
    <xf numFmtId="0" fontId="18" fillId="8" borderId="31" xfId="7" applyFont="1" applyBorder="1" applyAlignment="1">
      <alignment vertical="center"/>
    </xf>
    <xf numFmtId="0" fontId="9" fillId="0" borderId="27" xfId="0" applyFont="1" applyBorder="1"/>
    <xf numFmtId="0" fontId="18" fillId="8" borderId="31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8" fillId="8" borderId="27" xfId="7" applyFont="1" applyBorder="1" applyAlignment="1">
      <alignment horizontal="center" vertical="center"/>
    </xf>
    <xf numFmtId="0" fontId="16" fillId="6" borderId="25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4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8" fillId="9" borderId="39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1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15" xfId="0" applyFont="1" applyBorder="1"/>
    <xf numFmtId="0" fontId="5" fillId="0" borderId="27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4" fontId="20" fillId="7" borderId="3" xfId="5" applyNumberFormat="1" applyFont="1" applyBorder="1" applyAlignment="1">
      <alignment horizontal="center" vertical="center"/>
    </xf>
    <xf numFmtId="14" fontId="20" fillId="7" borderId="8" xfId="5" applyNumberFormat="1" applyFont="1" applyBorder="1" applyAlignment="1">
      <alignment horizontal="center" vertical="center"/>
    </xf>
    <xf numFmtId="14" fontId="20" fillId="7" borderId="4" xfId="5" applyNumberFormat="1" applyFont="1" applyBorder="1" applyAlignment="1">
      <alignment horizontal="center" vertical="center"/>
    </xf>
    <xf numFmtId="14" fontId="20" fillId="7" borderId="33" xfId="5" applyNumberFormat="1" applyFont="1" applyBorder="1" applyAlignment="1">
      <alignment horizontal="center" vertical="center"/>
    </xf>
    <xf numFmtId="14" fontId="20" fillId="7" borderId="6" xfId="5" applyNumberFormat="1" applyFont="1" applyBorder="1" applyAlignment="1">
      <alignment horizontal="center" vertical="center"/>
    </xf>
    <xf numFmtId="14" fontId="20" fillId="7" borderId="10" xfId="5" applyNumberFormat="1" applyFont="1" applyBorder="1" applyAlignment="1">
      <alignment horizontal="center" vertical="center"/>
    </xf>
    <xf numFmtId="14" fontId="20" fillId="7" borderId="7" xfId="5" applyNumberFormat="1" applyFont="1" applyBorder="1" applyAlignment="1">
      <alignment horizontal="center" vertical="center"/>
    </xf>
    <xf numFmtId="14" fontId="20" fillId="7" borderId="34" xfId="5" applyNumberFormat="1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4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14" fontId="29" fillId="7" borderId="33" xfId="5" applyNumberFormat="1" applyFont="1" applyBorder="1" applyAlignment="1">
      <alignment horizontal="center" vertical="center"/>
    </xf>
    <xf numFmtId="14" fontId="29" fillId="7" borderId="6" xfId="5" applyNumberFormat="1" applyFont="1" applyBorder="1" applyAlignment="1">
      <alignment horizontal="center" vertical="center"/>
    </xf>
    <xf numFmtId="14" fontId="29" fillId="7" borderId="10" xfId="5" applyNumberFormat="1" applyFont="1" applyBorder="1" applyAlignment="1">
      <alignment horizontal="center" vertical="center"/>
    </xf>
    <xf numFmtId="14" fontId="29" fillId="7" borderId="7" xfId="5" applyNumberFormat="1" applyFont="1" applyBorder="1" applyAlignment="1">
      <alignment horizontal="center" vertical="center"/>
    </xf>
    <xf numFmtId="14" fontId="29" fillId="7" borderId="34" xfId="5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4" fontId="29" fillId="7" borderId="16" xfId="5" applyNumberFormat="1" applyFont="1" applyBorder="1" applyAlignment="1">
      <alignment horizontal="center" vertical="center"/>
    </xf>
    <xf numFmtId="14" fontId="29" fillId="7" borderId="14" xfId="5" applyNumberFormat="1" applyFont="1" applyBorder="1" applyAlignment="1">
      <alignment horizontal="center" vertical="center"/>
    </xf>
    <xf numFmtId="14" fontId="29" fillId="7" borderId="15" xfId="5" applyNumberFormat="1" applyFont="1" applyBorder="1" applyAlignment="1">
      <alignment horizontal="center" vertical="center"/>
    </xf>
    <xf numFmtId="14" fontId="29" fillId="7" borderId="27" xfId="5" applyNumberFormat="1" applyFont="1" applyBorder="1" applyAlignment="1">
      <alignment horizontal="center" vertical="center"/>
    </xf>
    <xf numFmtId="43" fontId="29" fillId="0" borderId="9" xfId="8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horizontal="center" vertical="center" wrapText="1"/>
    </xf>
    <xf numFmtId="14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vertical="top" wrapText="1"/>
    </xf>
    <xf numFmtId="0" fontId="31" fillId="0" borderId="0" xfId="0" applyNumberFormat="1" applyFont="1" applyFill="1" applyBorder="1" applyAlignment="1">
      <alignment horizontal="left" vertical="top" wrapText="1"/>
    </xf>
    <xf numFmtId="0" fontId="32" fillId="0" borderId="0" xfId="0" applyNumberFormat="1" applyFont="1" applyFill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14" fontId="29" fillId="7" borderId="13" xfId="5" applyNumberFormat="1" applyFont="1" applyBorder="1" applyAlignment="1">
      <alignment horizontal="center" vertical="center"/>
    </xf>
    <xf numFmtId="14" fontId="29" fillId="7" borderId="11" xfId="5" applyNumberFormat="1" applyFont="1" applyBorder="1" applyAlignment="1">
      <alignment horizontal="center" vertical="center"/>
    </xf>
    <xf numFmtId="14" fontId="29" fillId="7" borderId="12" xfId="5" applyNumberFormat="1" applyFont="1" applyBorder="1" applyAlignment="1">
      <alignment horizontal="center" vertical="center"/>
    </xf>
    <xf numFmtId="14" fontId="29" fillId="7" borderId="31" xfId="5" applyNumberFormat="1" applyFont="1" applyBorder="1" applyAlignment="1">
      <alignment horizontal="center" vertical="center"/>
    </xf>
    <xf numFmtId="0" fontId="5" fillId="5" borderId="36" xfId="3" applyFont="1" applyBorder="1" applyAlignment="1">
      <alignment horizontal="center"/>
    </xf>
    <xf numFmtId="0" fontId="5" fillId="5" borderId="37" xfId="3" applyFont="1" applyBorder="1" applyAlignment="1">
      <alignment horizontal="center"/>
    </xf>
    <xf numFmtId="0" fontId="5" fillId="5" borderId="15" xfId="3" applyFont="1" applyBorder="1" applyAlignment="1">
      <alignment horizontal="center"/>
    </xf>
    <xf numFmtId="0" fontId="5" fillId="5" borderId="22" xfId="3" applyFont="1" applyBorder="1" applyAlignment="1">
      <alignment horizontal="center"/>
    </xf>
    <xf numFmtId="0" fontId="22" fillId="5" borderId="17" xfId="6" applyFont="1" applyFill="1" applyBorder="1" applyAlignment="1">
      <alignment horizontal="center"/>
    </xf>
    <xf numFmtId="0" fontId="22" fillId="5" borderId="28" xfId="6" applyFont="1" applyFill="1" applyBorder="1" applyAlignment="1">
      <alignment horizontal="center"/>
    </xf>
    <xf numFmtId="0" fontId="22" fillId="5" borderId="30" xfId="6" applyFont="1" applyFill="1" applyBorder="1" applyAlignment="1">
      <alignment horizontal="center"/>
    </xf>
    <xf numFmtId="0" fontId="22" fillId="5" borderId="38" xfId="6" applyFont="1" applyFill="1" applyBorder="1" applyAlignment="1">
      <alignment horizontal="center"/>
    </xf>
    <xf numFmtId="0" fontId="22" fillId="9" borderId="17" xfId="6" applyFont="1" applyFill="1" applyBorder="1" applyAlignment="1">
      <alignment horizontal="center"/>
    </xf>
    <xf numFmtId="0" fontId="22" fillId="9" borderId="28" xfId="6" applyFont="1" applyFill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3" fillId="3" borderId="37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1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5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20" xfId="4" applyBorder="1" applyAlignment="1">
      <alignment horizontal="center"/>
    </xf>
    <xf numFmtId="0" fontId="16" fillId="6" borderId="18" xfId="4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C02.xlsx]G1!Tabla dinámica3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591199251126532E-2"/>
          <c:y val="8.6409165334188492E-2"/>
          <c:w val="0.96540880074887347"/>
          <c:h val="0.83583229115272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'G1'!$A$3:$A$25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'G1'!$B$3:$B$25</c:f>
              <c:numCache>
                <c:formatCode>General</c:formatCode>
                <c:ptCount val="20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'G1'!$C$1:$C$2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'G1'!$A$3:$A$25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'G1'!$C$3:$C$25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26</c:v>
                </c:pt>
                <c:pt idx="10">
                  <c:v>18</c:v>
                </c:pt>
                <c:pt idx="11">
                  <c:v>14</c:v>
                </c:pt>
                <c:pt idx="12">
                  <c:v>28</c:v>
                </c:pt>
                <c:pt idx="13">
                  <c:v>25</c:v>
                </c:pt>
                <c:pt idx="14">
                  <c:v>18</c:v>
                </c:pt>
                <c:pt idx="15">
                  <c:v>13</c:v>
                </c:pt>
                <c:pt idx="16">
                  <c:v>38</c:v>
                </c:pt>
                <c:pt idx="17">
                  <c:v>5</c:v>
                </c:pt>
                <c:pt idx="18">
                  <c:v>23</c:v>
                </c:pt>
                <c:pt idx="19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80936264"/>
        <c:axId val="480937440"/>
      </c:barChart>
      <c:catAx>
        <c:axId val="48093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37440"/>
        <c:crosses val="autoZero"/>
        <c:auto val="1"/>
        <c:lblAlgn val="ctr"/>
        <c:lblOffset val="100"/>
        <c:noMultiLvlLbl val="0"/>
      </c:catAx>
      <c:valAx>
        <c:axId val="480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3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'A3'!$B$5:$B$18</c:f>
              <c:numCache>
                <c:formatCode>General</c:formatCode>
                <c:ptCount val="11"/>
                <c:pt idx="5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'A3'!$C$5:$C$18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'A3'!$D$5:$D$18</c:f>
              <c:numCache>
                <c:formatCode>General</c:formatCode>
                <c:ptCount val="11"/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'A3'!$E$5:$E$18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'A3'!$F$5:$F$18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'A3'!$G$5:$G$18</c:f>
              <c:numCache>
                <c:formatCode>General</c:formatCode>
                <c:ptCount val="11"/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'A3'!$H$5:$H$18</c:f>
              <c:numCache>
                <c:formatCode>General</c:formatCode>
                <c:ptCount val="11"/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'A3'!$I$3:$I$4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'A3'!$A$5:$A$18</c:f>
              <c:multiLvlStrCache>
                <c:ptCount val="11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RV</c:v>
                  </c:pt>
                  <c:pt idx="4">
                    <c:v>Error ACO</c:v>
                  </c:pt>
                  <c:pt idx="5">
                    <c:v>Lentitud Base de Datos</c:v>
                  </c:pt>
                  <c:pt idx="6">
                    <c:v>Error configuracion FFVV</c:v>
                  </c:pt>
                  <c:pt idx="7">
                    <c:v>Error FTP YOBEL</c:v>
                  </c:pt>
                  <c:pt idx="8">
                    <c:v>Error DAT-BICON</c:v>
                  </c:pt>
                  <c:pt idx="9">
                    <c:v>Error DAT-SICC</c:v>
                  </c:pt>
                  <c:pt idx="10">
                    <c:v>Demora BBDD</c:v>
                  </c:pt>
                </c:lvl>
                <c:lvl>
                  <c:pt idx="0">
                    <c:v>Facturacion</c:v>
                  </c:pt>
                  <c:pt idx="8">
                    <c:v>Perifericos</c:v>
                  </c:pt>
                </c:lvl>
              </c:multiLvlStrCache>
            </c:multiLvlStrRef>
          </c:cat>
          <c:val>
            <c:numRef>
              <c:f>'A3'!$I$5:$I$18</c:f>
              <c:numCache>
                <c:formatCode>General</c:formatCode>
                <c:ptCount val="11"/>
                <c:pt idx="2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935416"/>
        <c:axId val="376946784"/>
      </c:barChart>
      <c:valAx>
        <c:axId val="3769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35416"/>
        <c:crosses val="autoZero"/>
        <c:crossBetween val="between"/>
      </c:valAx>
      <c:catAx>
        <c:axId val="3769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4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'B1'!$A$3:$A$11</c:f>
              <c:strCache>
                <c:ptCount val="8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CHILE</c:v>
                </c:pt>
                <c:pt idx="5">
                  <c:v>COSTA RICA</c:v>
                </c:pt>
                <c:pt idx="6">
                  <c:v>PANAMA</c:v>
                </c:pt>
                <c:pt idx="7">
                  <c:v>VENEZUELA</c:v>
                </c:pt>
              </c:strCache>
            </c:strRef>
          </c:cat>
          <c:val>
            <c:numRef>
              <c:f>'B1'!$B$3:$B$11</c:f>
              <c:numCache>
                <c:formatCode>General</c:formatCode>
                <c:ptCount val="8"/>
                <c:pt idx="0">
                  <c:v>2</c:v>
                </c:pt>
                <c:pt idx="1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'B1'!$A$3:$A$11</c:f>
              <c:strCache>
                <c:ptCount val="8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CHILE</c:v>
                </c:pt>
                <c:pt idx="5">
                  <c:v>COSTA RICA</c:v>
                </c:pt>
                <c:pt idx="6">
                  <c:v>PANAMA</c:v>
                </c:pt>
                <c:pt idx="7">
                  <c:v>VENEZUELA</c:v>
                </c:pt>
              </c:strCache>
            </c:strRef>
          </c:cat>
          <c:val>
            <c:numRef>
              <c:f>'B1'!$C$3:$C$11</c:f>
              <c:numCache>
                <c:formatCode>General</c:formatCode>
                <c:ptCount val="8"/>
                <c:pt idx="0">
                  <c:v>4</c:v>
                </c:pt>
                <c:pt idx="2">
                  <c:v>4</c:v>
                </c:pt>
                <c:pt idx="3">
                  <c:v>0.5</c:v>
                </c:pt>
                <c:pt idx="7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6955408"/>
        <c:axId val="376955800"/>
      </c:barChart>
      <c:catAx>
        <c:axId val="3769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55800"/>
        <c:crosses val="autoZero"/>
        <c:auto val="1"/>
        <c:lblAlgn val="ctr"/>
        <c:lblOffset val="100"/>
        <c:noMultiLvlLbl val="0"/>
      </c:catAx>
      <c:valAx>
        <c:axId val="376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horas empleadas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'B2'!$A$2:$A$14</c:f>
              <c:strCache>
                <c:ptCount val="12"/>
                <c:pt idx="0">
                  <c:v>Error APE</c:v>
                </c:pt>
                <c:pt idx="1">
                  <c:v>Error DAT-BICON</c:v>
                </c:pt>
                <c:pt idx="2">
                  <c:v>Error SAP</c:v>
                </c:pt>
                <c:pt idx="3">
                  <c:v>(en blanco)</c:v>
                </c:pt>
                <c:pt idx="4">
                  <c:v>Inconsistencia en data</c:v>
                </c:pt>
                <c:pt idx="5">
                  <c:v>Error RV</c:v>
                </c:pt>
                <c:pt idx="6">
                  <c:v>Error DAT-SICC</c:v>
                </c:pt>
                <c:pt idx="7">
                  <c:v>Error ACO</c:v>
                </c:pt>
                <c:pt idx="8">
                  <c:v>Demora BBDD</c:v>
                </c:pt>
                <c:pt idx="9">
                  <c:v>Lentitud Base de Datos</c:v>
                </c:pt>
                <c:pt idx="10">
                  <c:v>Error configuracion FFVV</c:v>
                </c:pt>
                <c:pt idx="11">
                  <c:v>Error FTP YOBEL</c:v>
                </c:pt>
              </c:strCache>
            </c:strRef>
          </c:cat>
          <c:val>
            <c:numRef>
              <c:f>'B2'!$B$2:$B$14</c:f>
              <c:numCache>
                <c:formatCode>General</c:formatCode>
                <c:ptCount val="12"/>
                <c:pt idx="0">
                  <c:v>0.5</c:v>
                </c:pt>
                <c:pt idx="1">
                  <c:v>6.5</c:v>
                </c:pt>
                <c:pt idx="2">
                  <c:v>1.5</c:v>
                </c:pt>
                <c:pt idx="4">
                  <c:v>0.5</c:v>
                </c:pt>
                <c:pt idx="5">
                  <c:v>0.5</c:v>
                </c:pt>
                <c:pt idx="6">
                  <c:v>3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'B3'!$A$3:$A$9</c:f>
              <c:multiLvlStrCache>
                <c:ptCount val="4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DAT-BICON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'B3'!$B$3:$B$9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'B3'!$A$3:$A$9</c:f>
              <c:multiLvlStrCache>
                <c:ptCount val="4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DAT-BICON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'B3'!$C$3:$C$9</c:f>
              <c:numCache>
                <c:formatCode>General</c:formatCode>
                <c:ptCount val="4"/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'B3'!$A$3:$A$9</c:f>
              <c:multiLvlStrCache>
                <c:ptCount val="4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DAT-BICON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'B3'!$D$3:$D$9</c:f>
              <c:numCache>
                <c:formatCode>General</c:formatCode>
                <c:ptCount val="4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'B3'!$A$3:$A$9</c:f>
              <c:multiLvlStrCache>
                <c:ptCount val="4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DAT-BICON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'B3'!$E$3:$E$9</c:f>
              <c:numCache>
                <c:formatCode>General</c:formatCode>
                <c:ptCount val="4"/>
                <c:pt idx="1">
                  <c:v>1.5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'B3'!$A$3:$A$9</c:f>
              <c:multiLvlStrCache>
                <c:ptCount val="4"/>
                <c:lvl>
                  <c:pt idx="0">
                    <c:v>Error APE</c:v>
                  </c:pt>
                  <c:pt idx="1">
                    <c:v>Error SAP</c:v>
                  </c:pt>
                  <c:pt idx="2">
                    <c:v>Inconsistencia en data</c:v>
                  </c:pt>
                  <c:pt idx="3">
                    <c:v>Error DAT-BICON</c:v>
                  </c:pt>
                </c:lvl>
                <c:lvl>
                  <c:pt idx="0">
                    <c:v>Facturacion</c:v>
                  </c:pt>
                  <c:pt idx="3">
                    <c:v>Perifericos</c:v>
                  </c:pt>
                </c:lvl>
              </c:multiLvlStrCache>
            </c:multiLvlStrRef>
          </c:cat>
          <c:val>
            <c:numRef>
              <c:f>'B3'!$F$3:$F$9</c:f>
              <c:numCache>
                <c:formatCode>General</c:formatCode>
                <c:ptCount val="4"/>
                <c:pt idx="2">
                  <c:v>0.5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965208"/>
        <c:axId val="298189408"/>
      </c:barChart>
      <c:catAx>
        <c:axId val="3769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189408"/>
        <c:crosses val="autoZero"/>
        <c:auto val="1"/>
        <c:lblAlgn val="ctr"/>
        <c:lblOffset val="100"/>
        <c:noMultiLvlLbl val="0"/>
      </c:catAx>
      <c:valAx>
        <c:axId val="298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C02.xlsx]V1!Tabla 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'V1'!$A$4:$A$8</c:f>
              <c:multiLvlStrCache>
                <c:ptCount val="2"/>
                <c:lvl>
                  <c:pt idx="0">
                    <c:v>Inconsistencia en data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'V1'!$B$4:$B$8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8193328"/>
        <c:axId val="298189800"/>
      </c:barChart>
      <c:catAx>
        <c:axId val="298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189800"/>
        <c:crosses val="autoZero"/>
        <c:auto val="1"/>
        <c:lblAlgn val="ctr"/>
        <c:lblOffset val="100"/>
        <c:noMultiLvlLbl val="0"/>
      </c:catAx>
      <c:valAx>
        <c:axId val="2981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1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[2015 - Registro de Incidencias (Facturacion SiCC-SSiCC)  C02.xlsx]V2!Tabla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empleadas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'V2'!$A$4:$A$8</c:f>
              <c:multiLvlStrCache>
                <c:ptCount val="2"/>
                <c:lvl>
                  <c:pt idx="0">
                    <c:v>Inconsistencia en data</c:v>
                  </c:pt>
                  <c:pt idx="1">
                    <c:v>Error DAT-BICON</c:v>
                  </c:pt>
                </c:lvl>
                <c:lvl>
                  <c:pt idx="0">
                    <c:v>Facturacion</c:v>
                  </c:pt>
                  <c:pt idx="1">
                    <c:v>Perifericos</c:v>
                  </c:pt>
                </c:lvl>
              </c:multiLvlStrCache>
            </c:multiLvlStrRef>
          </c:cat>
          <c:val>
            <c:numRef>
              <c:f>'V2'!$B$4:$B$8</c:f>
              <c:numCache>
                <c:formatCode>General</c:formatCode>
                <c:ptCount val="2"/>
                <c:pt idx="0">
                  <c:v>0.5</c:v>
                </c:pt>
                <c:pt idx="1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98192936"/>
        <c:axId val="298190584"/>
      </c:barChart>
      <c:catAx>
        <c:axId val="2981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190584"/>
        <c:crosses val="autoZero"/>
        <c:auto val="1"/>
        <c:lblAlgn val="ctr"/>
        <c:lblOffset val="100"/>
        <c:noMultiLvlLbl val="0"/>
      </c:catAx>
      <c:valAx>
        <c:axId val="2981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19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[2015 - Registro de Incidencias (Facturacion SiCC-SSiCC)  C02.xlsx]G2!Tabla dinámica1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'G2'!$B$1</c:f>
              <c:strCache>
                <c:ptCount val="1"/>
                <c:pt idx="0">
                  <c:v>Total Incidentes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'G2'!$A$2:$A$24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'G2'!$B$2:$B$24</c:f>
              <c:numCache>
                <c:formatCode>General</c:formatCode>
                <c:ptCount val="20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28</c:v>
                </c:pt>
                <c:pt idx="5">
                  <c:v>19</c:v>
                </c:pt>
                <c:pt idx="6">
                  <c:v>37</c:v>
                </c:pt>
                <c:pt idx="7">
                  <c:v>31</c:v>
                </c:pt>
                <c:pt idx="8">
                  <c:v>23</c:v>
                </c:pt>
                <c:pt idx="9">
                  <c:v>42</c:v>
                </c:pt>
                <c:pt idx="10">
                  <c:v>27</c:v>
                </c:pt>
                <c:pt idx="11">
                  <c:v>28</c:v>
                </c:pt>
                <c:pt idx="12">
                  <c:v>38</c:v>
                </c:pt>
                <c:pt idx="13">
                  <c:v>35</c:v>
                </c:pt>
                <c:pt idx="14">
                  <c:v>30</c:v>
                </c:pt>
                <c:pt idx="15">
                  <c:v>27</c:v>
                </c:pt>
                <c:pt idx="16">
                  <c:v>43</c:v>
                </c:pt>
                <c:pt idx="17">
                  <c:v>7</c:v>
                </c:pt>
                <c:pt idx="18">
                  <c:v>28</c:v>
                </c:pt>
                <c:pt idx="19">
                  <c:v>17</c:v>
                </c:pt>
              </c:numCache>
            </c:numRef>
          </c:val>
        </c:ser>
        <c:ser>
          <c:idx val="1"/>
          <c:order val="1"/>
          <c:tx>
            <c:strRef>
              <c:f>'G2'!$C$1</c:f>
              <c:strCache>
                <c:ptCount val="1"/>
                <c:pt idx="0">
                  <c:v>Total Horas Empleadas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'G2'!$A$2:$A$24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'G2'!$C$2:$C$24</c:f>
              <c:numCache>
                <c:formatCode>General</c:formatCode>
                <c:ptCount val="20"/>
                <c:pt idx="0">
                  <c:v>1.5</c:v>
                </c:pt>
                <c:pt idx="1">
                  <c:v>30</c:v>
                </c:pt>
                <c:pt idx="2">
                  <c:v>6</c:v>
                </c:pt>
                <c:pt idx="3">
                  <c:v>10.5</c:v>
                </c:pt>
                <c:pt idx="4">
                  <c:v>35</c:v>
                </c:pt>
                <c:pt idx="5">
                  <c:v>17</c:v>
                </c:pt>
                <c:pt idx="6">
                  <c:v>63</c:v>
                </c:pt>
                <c:pt idx="7">
                  <c:v>43</c:v>
                </c:pt>
                <c:pt idx="8">
                  <c:v>39</c:v>
                </c:pt>
                <c:pt idx="9">
                  <c:v>53.5</c:v>
                </c:pt>
                <c:pt idx="10">
                  <c:v>40</c:v>
                </c:pt>
                <c:pt idx="11">
                  <c:v>48.5</c:v>
                </c:pt>
                <c:pt idx="12">
                  <c:v>79.5</c:v>
                </c:pt>
                <c:pt idx="13">
                  <c:v>75.5</c:v>
                </c:pt>
                <c:pt idx="14">
                  <c:v>78.5</c:v>
                </c:pt>
                <c:pt idx="15">
                  <c:v>31.5</c:v>
                </c:pt>
                <c:pt idx="16">
                  <c:v>82</c:v>
                </c:pt>
                <c:pt idx="17">
                  <c:v>19</c:v>
                </c:pt>
                <c:pt idx="18">
                  <c:v>50.5</c:v>
                </c:pt>
                <c:pt idx="19">
                  <c:v>18.5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938616"/>
        <c:axId val="480947240"/>
      </c:barChart>
      <c:catAx>
        <c:axId val="4809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47240"/>
        <c:crosses val="autoZero"/>
        <c:auto val="1"/>
        <c:lblAlgn val="ctr"/>
        <c:lblOffset val="100"/>
        <c:noMultiLvlLbl val="0"/>
      </c:catAx>
      <c:valAx>
        <c:axId val="4809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C02.xlsx]G3!Tabla 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'G3'!$B$3</c:f>
              <c:strCache>
                <c:ptCount val="1"/>
                <c:pt idx="0">
                  <c:v>Total SiCC/SSiCC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'G3'!$A$4:$A$26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'G3'!$B$4:$B$26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'G3'!$C$3</c:f>
              <c:strCache>
                <c:ptCount val="1"/>
                <c:pt idx="0">
                  <c:v>Total Otros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'G3'!$A$4:$A$26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'G3'!$C$4:$C$26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25</c:v>
                </c:pt>
                <c:pt idx="5">
                  <c:v>15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40</c:v>
                </c:pt>
                <c:pt idx="10">
                  <c:v>25</c:v>
                </c:pt>
                <c:pt idx="11">
                  <c:v>27</c:v>
                </c:pt>
                <c:pt idx="12">
                  <c:v>38</c:v>
                </c:pt>
                <c:pt idx="13">
                  <c:v>35</c:v>
                </c:pt>
                <c:pt idx="14">
                  <c:v>29</c:v>
                </c:pt>
                <c:pt idx="15">
                  <c:v>21</c:v>
                </c:pt>
                <c:pt idx="16">
                  <c:v>43</c:v>
                </c:pt>
                <c:pt idx="17">
                  <c:v>7</c:v>
                </c:pt>
                <c:pt idx="18">
                  <c:v>26</c:v>
                </c:pt>
                <c:pt idx="19">
                  <c:v>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0953904"/>
        <c:axId val="480954688"/>
      </c:lineChart>
      <c:catAx>
        <c:axId val="4809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54688"/>
        <c:crosses val="autoZero"/>
        <c:auto val="1"/>
        <c:lblAlgn val="ctr"/>
        <c:lblOffset val="100"/>
        <c:noMultiLvlLbl val="0"/>
      </c:catAx>
      <c:valAx>
        <c:axId val="480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9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C02.xlsx]F1!Tabla dinámica11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</c:f>
              <c:strCache>
                <c:ptCount val="1"/>
                <c:pt idx="0">
                  <c:v>Incidentes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'F1'!$A$4:$A$26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'F1'!$B$4:$B$26</c:f>
              <c:numCache>
                <c:formatCode>General</c:formatCode>
                <c:ptCount val="20"/>
                <c:pt idx="0">
                  <c:v>2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'F1'!$C$3</c:f>
              <c:strCache>
                <c:ptCount val="1"/>
                <c:pt idx="0">
                  <c:v>Horas Empleadas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'F1'!$A$4:$A$26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'F1'!$C$4:$C$26</c:f>
              <c:numCache>
                <c:formatCode>General</c:formatCode>
                <c:ptCount val="20"/>
                <c:pt idx="0">
                  <c:v>1.5</c:v>
                </c:pt>
                <c:pt idx="1">
                  <c:v>27</c:v>
                </c:pt>
                <c:pt idx="2">
                  <c:v>5</c:v>
                </c:pt>
                <c:pt idx="3">
                  <c:v>5</c:v>
                </c:pt>
                <c:pt idx="4">
                  <c:v>22.5</c:v>
                </c:pt>
                <c:pt idx="5">
                  <c:v>12</c:v>
                </c:pt>
                <c:pt idx="6">
                  <c:v>30</c:v>
                </c:pt>
                <c:pt idx="7">
                  <c:v>16.5</c:v>
                </c:pt>
                <c:pt idx="8">
                  <c:v>13</c:v>
                </c:pt>
                <c:pt idx="9">
                  <c:v>18</c:v>
                </c:pt>
                <c:pt idx="10">
                  <c:v>15</c:v>
                </c:pt>
                <c:pt idx="11">
                  <c:v>22.5</c:v>
                </c:pt>
                <c:pt idx="12">
                  <c:v>13</c:v>
                </c:pt>
                <c:pt idx="13">
                  <c:v>13</c:v>
                </c:pt>
                <c:pt idx="14">
                  <c:v>14.5</c:v>
                </c:pt>
                <c:pt idx="15">
                  <c:v>12</c:v>
                </c:pt>
                <c:pt idx="16">
                  <c:v>4.5</c:v>
                </c:pt>
                <c:pt idx="17">
                  <c:v>3</c:v>
                </c:pt>
                <c:pt idx="18">
                  <c:v>18.5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23896"/>
        <c:axId val="299924680"/>
      </c:barChart>
      <c:catAx>
        <c:axId val="29992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24680"/>
        <c:crosses val="autoZero"/>
        <c:auto val="1"/>
        <c:lblAlgn val="ctr"/>
        <c:lblOffset val="100"/>
        <c:noMultiLvlLbl val="0"/>
      </c:catAx>
      <c:valAx>
        <c:axId val="2999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[2015 - Registro de Incidencias (Facturacion SiCC-SSiCC)  C02.xlsx]F2!Tabla dinámica12</c:name>
    <c:fmtId val="0"/>
  </c:pivotSource>
  <c:chart>
    <c:autoTitleDeleted val="1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'F2'!$B$3</c:f>
              <c:strCache>
                <c:ptCount val="1"/>
                <c:pt idx="0">
                  <c:v>Incidentes SiCC/SSiCC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'F2'!$A$4:$A$26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'F2'!$B$4:$B$26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'F2'!$C$3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'F2'!$A$4:$A$26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'F2'!$C$4:$C$26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16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14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25072"/>
        <c:axId val="299925464"/>
      </c:lineChart>
      <c:catAx>
        <c:axId val="299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25464"/>
        <c:crosses val="autoZero"/>
        <c:auto val="1"/>
        <c:lblAlgn val="ctr"/>
        <c:lblOffset val="100"/>
        <c:noMultiLvlLbl val="0"/>
      </c:catAx>
      <c:valAx>
        <c:axId val="2999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[2015 - Registro de Incidencias (Facturacion SiCC-SSiCC)  C02.xlsx]F3!Tabla dinámica10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'F3'!$B$3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'F3'!$B$4:$B$26</c:f>
              <c:numCache>
                <c:formatCode>General</c:formatCode>
                <c:ptCount val="20"/>
                <c:pt idx="0">
                  <c:v>98</c:v>
                </c:pt>
                <c:pt idx="1">
                  <c:v>91</c:v>
                </c:pt>
                <c:pt idx="2">
                  <c:v>101</c:v>
                </c:pt>
                <c:pt idx="3">
                  <c:v>116</c:v>
                </c:pt>
                <c:pt idx="4">
                  <c:v>96</c:v>
                </c:pt>
                <c:pt idx="5">
                  <c:v>105</c:v>
                </c:pt>
                <c:pt idx="6">
                  <c:v>89</c:v>
                </c:pt>
                <c:pt idx="7">
                  <c:v>96</c:v>
                </c:pt>
                <c:pt idx="8">
                  <c:v>114</c:v>
                </c:pt>
                <c:pt idx="9">
                  <c:v>113</c:v>
                </c:pt>
                <c:pt idx="10">
                  <c:v>127</c:v>
                </c:pt>
                <c:pt idx="11">
                  <c:v>122</c:v>
                </c:pt>
                <c:pt idx="12">
                  <c:v>128</c:v>
                </c:pt>
                <c:pt idx="13">
                  <c:v>114</c:v>
                </c:pt>
                <c:pt idx="14">
                  <c:v>113</c:v>
                </c:pt>
                <c:pt idx="15">
                  <c:v>114</c:v>
                </c:pt>
                <c:pt idx="16">
                  <c:v>94</c:v>
                </c:pt>
                <c:pt idx="17">
                  <c:v>87</c:v>
                </c:pt>
                <c:pt idx="18">
                  <c:v>106</c:v>
                </c:pt>
                <c:pt idx="19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'F3'!$C$3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'F3'!$C$4:$C$26</c:f>
              <c:numCache>
                <c:formatCode>General</c:formatCode>
                <c:ptCount val="20"/>
                <c:pt idx="0">
                  <c:v>3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23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21</c:v>
                </c:pt>
                <c:pt idx="9">
                  <c:v>34</c:v>
                </c:pt>
                <c:pt idx="10">
                  <c:v>26</c:v>
                </c:pt>
                <c:pt idx="11">
                  <c:v>26</c:v>
                </c:pt>
                <c:pt idx="12">
                  <c:v>31</c:v>
                </c:pt>
                <c:pt idx="13">
                  <c:v>28</c:v>
                </c:pt>
                <c:pt idx="14">
                  <c:v>26</c:v>
                </c:pt>
                <c:pt idx="15">
                  <c:v>26</c:v>
                </c:pt>
                <c:pt idx="16">
                  <c:v>39</c:v>
                </c:pt>
                <c:pt idx="17">
                  <c:v>6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</c:ser>
        <c:ser>
          <c:idx val="2"/>
          <c:order val="2"/>
          <c:tx>
            <c:strRef>
              <c:f>'F3'!$D$3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'F3'!$A$4:$A$26</c:f>
              <c:multiLvlStrCache>
                <c:ptCount val="20"/>
                <c:lvl>
                  <c:pt idx="0">
                    <c:v>C01</c:v>
                  </c:pt>
                  <c:pt idx="1">
                    <c:v>C02</c:v>
                  </c:pt>
                  <c:pt idx="2">
                    <c:v>C03</c:v>
                  </c:pt>
                  <c:pt idx="3">
                    <c:v>C04</c:v>
                  </c:pt>
                  <c:pt idx="4">
                    <c:v>C05</c:v>
                  </c:pt>
                  <c:pt idx="5">
                    <c:v>C06</c:v>
                  </c:pt>
                  <c:pt idx="6">
                    <c:v>C07</c:v>
                  </c:pt>
                  <c:pt idx="7">
                    <c:v>C08</c:v>
                  </c:pt>
                  <c:pt idx="8">
                    <c:v>C09</c:v>
                  </c:pt>
                  <c:pt idx="9">
                    <c:v>C10</c:v>
                  </c:pt>
                  <c:pt idx="10">
                    <c:v>C11</c:v>
                  </c:pt>
                  <c:pt idx="11">
                    <c:v>C12</c:v>
                  </c:pt>
                  <c:pt idx="12">
                    <c:v>C13</c:v>
                  </c:pt>
                  <c:pt idx="13">
                    <c:v>C14</c:v>
                  </c:pt>
                  <c:pt idx="14">
                    <c:v>C15</c:v>
                  </c:pt>
                  <c:pt idx="15">
                    <c:v>C16</c:v>
                  </c:pt>
                  <c:pt idx="16">
                    <c:v>C17</c:v>
                  </c:pt>
                  <c:pt idx="17">
                    <c:v>C18</c:v>
                  </c:pt>
                  <c:pt idx="18">
                    <c:v>C01</c:v>
                  </c:pt>
                  <c:pt idx="19">
                    <c:v>C02</c:v>
                  </c:pt>
                </c:lvl>
                <c:lvl>
                  <c:pt idx="0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'F3'!$D$4:$D$26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99920760"/>
        <c:axId val="299918016"/>
      </c:barChart>
      <c:catAx>
        <c:axId val="29992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18016"/>
        <c:crosses val="autoZero"/>
        <c:auto val="1"/>
        <c:lblAlgn val="ctr"/>
        <c:lblOffset val="100"/>
        <c:noMultiLvlLbl val="0"/>
      </c:catAx>
      <c:valAx>
        <c:axId val="299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 de Incidentes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'A1'!$A$3:$A$11</c:f>
              <c:strCache>
                <c:ptCount val="8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CHILE</c:v>
                </c:pt>
                <c:pt idx="5">
                  <c:v>COSTA RICA</c:v>
                </c:pt>
                <c:pt idx="6">
                  <c:v>PANAMA</c:v>
                </c:pt>
                <c:pt idx="7">
                  <c:v>VENEZUELA</c:v>
                </c:pt>
              </c:strCache>
            </c:strRef>
          </c:cat>
          <c:val>
            <c:numRef>
              <c:f>'A1'!$B$3:$B$11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'A1'!$A$3:$A$11</c:f>
              <c:strCache>
                <c:ptCount val="8"/>
                <c:pt idx="0">
                  <c:v>COLOMBIA</c:v>
                </c:pt>
                <c:pt idx="1">
                  <c:v>ECUADOR</c:v>
                </c:pt>
                <c:pt idx="2">
                  <c:v>GUATEMALA</c:v>
                </c:pt>
                <c:pt idx="3">
                  <c:v>PERU</c:v>
                </c:pt>
                <c:pt idx="4">
                  <c:v>CHILE</c:v>
                </c:pt>
                <c:pt idx="5">
                  <c:v>COSTA RICA</c:v>
                </c:pt>
                <c:pt idx="6">
                  <c:v>PANAMA</c:v>
                </c:pt>
                <c:pt idx="7">
                  <c:v>VENEZUELA</c:v>
                </c:pt>
              </c:strCache>
            </c:strRef>
          </c:cat>
          <c:val>
            <c:numRef>
              <c:f>'A1'!$C$3:$C$11</c:f>
              <c:numCache>
                <c:formatCode>General</c:formatCode>
                <c:ptCount val="8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7">
                  <c:v>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9919192"/>
        <c:axId val="299919584"/>
      </c:barChart>
      <c:catAx>
        <c:axId val="29991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19584"/>
        <c:crosses val="autoZero"/>
        <c:auto val="1"/>
        <c:lblAlgn val="ctr"/>
        <c:lblOffset val="100"/>
        <c:noMultiLvlLbl val="0"/>
      </c:catAx>
      <c:valAx>
        <c:axId val="2999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91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9921544"/>
        <c:axId val="299920368"/>
      </c:barChart>
      <c:valAx>
        <c:axId val="29992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21544"/>
        <c:crosses val="autoZero"/>
        <c:crossBetween val="between"/>
      </c:valAx>
      <c:catAx>
        <c:axId val="29992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920368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C02.xlsx]A2!Tabla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% de 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'A2'!$A$4:$A$16</c:f>
              <c:strCache>
                <c:ptCount val="12"/>
                <c:pt idx="0">
                  <c:v>Error DAT-BICON</c:v>
                </c:pt>
                <c:pt idx="1">
                  <c:v>Error SAP</c:v>
                </c:pt>
                <c:pt idx="2">
                  <c:v>(en blanco)</c:v>
                </c:pt>
                <c:pt idx="3">
                  <c:v>Error APE</c:v>
                </c:pt>
                <c:pt idx="4">
                  <c:v>Inconsistencia en data</c:v>
                </c:pt>
                <c:pt idx="5">
                  <c:v>Error RV</c:v>
                </c:pt>
                <c:pt idx="6">
                  <c:v>Error DAT-SICC</c:v>
                </c:pt>
                <c:pt idx="7">
                  <c:v>Error ACO</c:v>
                </c:pt>
                <c:pt idx="8">
                  <c:v>Demora BBDD</c:v>
                </c:pt>
                <c:pt idx="9">
                  <c:v>Lentitud Base de Datos</c:v>
                </c:pt>
                <c:pt idx="10">
                  <c:v>Error configuracion FFVV</c:v>
                </c:pt>
                <c:pt idx="11">
                  <c:v>Error FTP YOBEL</c:v>
                </c:pt>
              </c:strCache>
            </c:strRef>
          </c:cat>
          <c:val>
            <c:numRef>
              <c:f>'A2'!$B$4:$B$16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21</xdr:row>
      <xdr:rowOff>95249</xdr:rowOff>
    </xdr:from>
    <xdr:to>
      <xdr:col>8</xdr:col>
      <xdr:colOff>76200</xdr:colOff>
      <xdr:row>55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1104899</xdr:colOff>
      <xdr:row>11</xdr:row>
      <xdr:rowOff>104774</xdr:rowOff>
    </xdr:from>
    <xdr:to>
      <xdr:col>9</xdr:col>
      <xdr:colOff>247650</xdr:colOff>
      <xdr:row>31</xdr:row>
      <xdr:rowOff>133349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161924</xdr:rowOff>
    </xdr:from>
    <xdr:to>
      <xdr:col>10</xdr:col>
      <xdr:colOff>466725</xdr:colOff>
      <xdr:row>21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10</xdr:col>
      <xdr:colOff>200024</xdr:colOff>
      <xdr:row>31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</xdr:row>
      <xdr:rowOff>0</xdr:rowOff>
    </xdr:from>
    <xdr:to>
      <xdr:col>8</xdr:col>
      <xdr:colOff>771526</xdr:colOff>
      <xdr:row>17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0</xdr:rowOff>
    </xdr:from>
    <xdr:to>
      <xdr:col>7</xdr:col>
      <xdr:colOff>380999</xdr:colOff>
      <xdr:row>16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19</xdr:row>
      <xdr:rowOff>104776</xdr:rowOff>
    </xdr:from>
    <xdr:to>
      <xdr:col>11</xdr:col>
      <xdr:colOff>0</xdr:colOff>
      <xdr:row>35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647700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9</xdr:col>
      <xdr:colOff>66676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2</xdr:row>
      <xdr:rowOff>38100</xdr:rowOff>
    </xdr:from>
    <xdr:to>
      <xdr:col>11</xdr:col>
      <xdr:colOff>752475</xdr:colOff>
      <xdr:row>16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0</xdr:row>
      <xdr:rowOff>95250</xdr:rowOff>
    </xdr:from>
    <xdr:to>
      <xdr:col>8</xdr:col>
      <xdr:colOff>1352550</xdr:colOff>
      <xdr:row>30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85724</xdr:rowOff>
    </xdr:from>
    <xdr:to>
      <xdr:col>6</xdr:col>
      <xdr:colOff>285750</xdr:colOff>
      <xdr:row>34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142875</xdr:rowOff>
    </xdr:from>
    <xdr:to>
      <xdr:col>10</xdr:col>
      <xdr:colOff>32386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20</xdr:row>
      <xdr:rowOff>28575</xdr:rowOff>
    </xdr:from>
    <xdr:to>
      <xdr:col>10</xdr:col>
      <xdr:colOff>133350</xdr:colOff>
      <xdr:row>37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512537499999" createdVersion="4" refreshedVersion="5" minRefreshableVersion="3" recordCount="72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17"/>
    </cacheField>
    <cacheField name="País" numFmtId="0">
      <sharedItems containsBlank="1" count="12">
        <s v="COSTA RICA"/>
        <s v="COLOMBIA"/>
        <s v="VENEZUELA"/>
        <s v="GUATEMALA"/>
        <s v="PANAMA"/>
        <s v="CHILE"/>
        <s v="ECUADOR"/>
        <s v="PERU"/>
        <m/>
        <s v="PUERTO RICO" u="1"/>
        <s v="DOMINICANA" u="1"/>
        <s v="SALVADOR" u="1"/>
      </sharedItems>
    </cacheField>
    <cacheField name="Categoria" numFmtId="0">
      <sharedItems containsBlank="1" count="4">
        <s v="Facturacion"/>
        <s v="Perifericos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5-01-13T00:00:00" maxDate="2015-02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64">
        <s v="Error ACO"/>
        <s v="Error DAT-SICC"/>
        <s v="Demora BBDD"/>
        <s v="Inconsistencia en data"/>
        <s v="Error DAT-BICON"/>
        <s v="Error SAP"/>
        <s v="Lentitud Base de Datos"/>
        <s v="Error configuracion FFVV"/>
        <s v="Error APE"/>
        <s v="Error RV"/>
        <s v="Error FTP YOBEL"/>
        <m/>
        <s v="Inconsitencia en DATA" u="1"/>
        <s v="Error Espacio" u="1"/>
        <s v="Error programa" u="1"/>
        <s v="Error Plataforma" u="1"/>
        <s v="Error APEZURE" u="1"/>
        <s v="Error Operación" u="1"/>
        <s v="Congelamiento SiCC" u="1"/>
        <s v="Error Web" u="1"/>
        <s v="Inconsistencia Data" u="1"/>
        <s v="Casono contemplado" u="1"/>
        <s v="Error Migracion" u="1"/>
        <s v="Error compilacion" u="1"/>
        <s v="Error Operaciones" u="1"/>
        <s v="Error infraestructura" u="1"/>
        <s v="Error Carga de Bancos" u="1"/>
        <s v="Demora DAT BICON" u="1"/>
        <s v="Inconsistencia de data" u="1"/>
        <s v="Error Configuración" u="1"/>
        <s v="Error Aplicación" u="1"/>
        <s v="Caso no contemplado" u="1"/>
        <s v="Error AIP-SAP" u="1"/>
        <s v="Error Redes" u="1"/>
        <s v="Error SAPBPS-SICC" u="1"/>
        <s v="Error Usuario" u="1"/>
        <s v="Error BDI" u="1"/>
        <s v="Error DAT BICON" u="1"/>
        <s v="Archivos Corruptos" u="1"/>
        <s v="Inconsitencia data" u="1"/>
        <s v="Error DAT.SiCC" u="1"/>
        <s v="Error IPM" u="1"/>
        <s v="Error DAT-Datareports" u="1"/>
        <s v="Demora Base de Datos" u="1"/>
        <s v="Error reinicio Servidor" u="1"/>
        <s v="Error DAT-SSiCC" u="1"/>
        <s v="Error de comunicaciones" u="1"/>
        <s v="Inconsistencia de datos" u="1"/>
        <s v="Error Base de Datos" u="1"/>
        <s v="Error IVR SSICC" u="1"/>
        <s v="Error comunicación" u="1"/>
        <s v="Bloqueo de Datos" u="1"/>
        <s v="Error Comunicaciones" u="1"/>
        <s v="Error FTP" u="1"/>
        <s v="Error Coordinacion" u="1"/>
        <s v="Error APE-SAT" u="1"/>
        <s v="Error SSiCC-DAT" u="1"/>
        <s v="Error Congelamiento" u="1"/>
        <s v="Error DAT SICC" u="1"/>
        <s v="Error Servidor" u="1"/>
        <s v="Bloqueo" u="1"/>
        <s v="Error configuracion" u="1"/>
        <s v="Error SAPFI" u="1"/>
        <s v="Error Conexión Base de Dato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tring="0" containsBlank="1" containsNumber="1" containsInteger="1" minValue="0" maxValue="0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512538194445" createdVersion="4" refreshedVersion="5" minRefreshableVersion="3" recordCount="40">
  <cacheSource type="worksheet">
    <worksheetSource ref="B11:G51" sheet="STD"/>
  </cacheSource>
  <cacheFields count="6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512538425923" createdVersion="4" refreshedVersion="5" minRefreshableVersion="3" recordCount="40">
  <cacheSource type="worksheet">
    <worksheetSource ref="B11:P51" sheet="STD"/>
  </cacheSource>
  <cacheFields count="15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512539467592" createdVersion="4" refreshedVersion="5" minRefreshableVersion="3" recordCount="28">
  <cacheSource type="worksheet">
    <worksheetSource name="Tabla1"/>
  </cacheSource>
  <cacheFields count="19">
    <cacheField name="#" numFmtId="0">
      <sharedItems containsString="0" containsBlank="1" containsNumber="1" containsInteger="1" minValue="1" maxValue="17"/>
    </cacheField>
    <cacheField name="País" numFmtId="0">
      <sharedItems containsBlank="1" count="12">
        <s v="COSTA RICA"/>
        <s v="COLOMBIA"/>
        <s v="VENEZUELA"/>
        <s v="GUATEMALA"/>
        <s v="PANAMA"/>
        <s v="CHILE"/>
        <s v="ECUADOR"/>
        <s v="PERU"/>
        <m/>
        <s v="PUERTO RICO" u="1"/>
        <s v="DOMINICANA" u="1"/>
        <s v="SALVADOR" u="1"/>
      </sharedItems>
    </cacheField>
    <cacheField name="Categoria" numFmtId="0">
      <sharedItems containsBlank="1" count="3">
        <s v="Facturacion"/>
        <s v="Perifericos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5-01-13T00:00:00" maxDate="2015-02-06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40">
        <s v="Error ACO"/>
        <s v="Error DAT-SICC"/>
        <s v="Demora BBDD"/>
        <s v="Inconsistencia en data"/>
        <s v="Error DAT-BICON"/>
        <s v="Error SAP"/>
        <s v="Lentitud Base de Datos"/>
        <s v="Error configuracion FFVV"/>
        <s v="Error APE"/>
        <s v="Error RV"/>
        <s v="Error FTP YOBEL"/>
        <m/>
        <s v="Inconsitencia en DATA" u="1"/>
        <s v="Error DAT BICON" u="1"/>
        <s v="Bloqueo" u="1"/>
        <s v="Archivos Corruptos" u="1"/>
        <s v="Inconsistencia de data" u="1"/>
        <s v="Error Aplicación" u="1"/>
        <s v="Error Comunicaciones" u="1"/>
        <s v="Error Usuario" u="1"/>
        <s v="Error Plataforma" u="1"/>
        <s v="Error compilacion" u="1"/>
        <s v="Casono contemplado" u="1"/>
        <s v="Inconsistencia de datos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IVR SSICC" u="1"/>
        <s v="Error Base de Datos" u="1"/>
        <s v="Error configuracion" u="1"/>
        <s v="Error Migracion" u="1"/>
        <s v="Error Carga de Bancos" u="1"/>
        <s v="Error Coordinacion" u="1"/>
        <s v="Error DAT-SSiCC" u="1"/>
        <s v="Error BDI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0"/>
    </cacheField>
    <cacheField name="Duración Error SICC/SSICC" numFmtId="0">
      <sharedItems containsSemiMixedTypes="0" containsString="0" containsNumber="1" containsInteger="1" minValue="0" maxValue="0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x v="0"/>
    <x v="0"/>
    <s v="Actualizacion Clasificacion Clientes"/>
    <s v="FAC"/>
    <d v="2015-01-13T00:00:00"/>
    <s v="Error Proceso duplicado"/>
    <s v="Equipo FFVV revisa e indica continuar"/>
    <x v="0"/>
    <s v="Operaciones"/>
    <n v="0.5"/>
    <n v="0"/>
    <n v="0"/>
    <s v="SI"/>
    <s v="Doris Martinich"/>
    <s v="Terminado"/>
    <n v="2015"/>
    <s v="C02"/>
    <s v="Informe de Facturación 13/01/2015 CR Campaña 2015/02"/>
  </r>
  <r>
    <n v="2"/>
    <x v="1"/>
    <x v="1"/>
    <s v="Generacion Datareport"/>
    <s v="DAT"/>
    <d v="2015-01-14T00:00:00"/>
    <s v="Error por data duplicada en archivo"/>
    <s v="Equipo FFVV corrige archivo y se reprocesa"/>
    <x v="1"/>
    <s v="FFVV"/>
    <n v="3"/>
    <n v="0"/>
    <n v="0"/>
    <s v="SI"/>
    <s v="Luis Chavez"/>
    <s v="Terminado"/>
    <n v="2015"/>
    <s v="C02"/>
    <s v="Informe de Facturación 14/01/2015 CO Esika Campaña 2015/02"/>
  </r>
  <r>
    <n v="3"/>
    <x v="1"/>
    <x v="1"/>
    <s v="IVR"/>
    <s v="IVR"/>
    <d v="2015-01-19T00:00:00"/>
    <s v="Demora en proceso IVR"/>
    <s v="Se espera a que el proceso termine"/>
    <x v="2"/>
    <s v="Plataforma"/>
    <n v="1"/>
    <n v="0"/>
    <n v="0"/>
    <s v="SI"/>
    <s v="Soporte Level3"/>
    <s v="Terminado"/>
    <n v="2015"/>
    <s v="C02"/>
    <s v="Informe de Facturación Final 19/01/2015 CO Esika Campaña 2015/02"/>
  </r>
  <r>
    <n v="4"/>
    <x v="2"/>
    <x v="0"/>
    <s v="SAM6"/>
    <s v="SAM"/>
    <d v="2015-01-20T00:00:00"/>
    <s v="Inconsistencia en informacion SAM6"/>
    <s v="Equipo de CCPP revisa e indica continuar"/>
    <x v="3"/>
    <s v="SAP"/>
    <n v="0.5"/>
    <n v="0"/>
    <n v="0"/>
    <s v="SI"/>
    <s v="Monica Chacon"/>
    <s v="Terminado"/>
    <n v="2015"/>
    <s v="C02"/>
    <s v="Informe de Facturacion 20/01/2015 VE LBel Campaña 2015-02"/>
  </r>
  <r>
    <n v="5"/>
    <x v="3"/>
    <x v="1"/>
    <s v="Datamart"/>
    <s v="DAT"/>
    <d v="2015-01-20T00:00:00"/>
    <s v="Demora en proceso DAT por encolamiento"/>
    <s v="Analista indica espera a que el proceso finalice en el orden en que fue encolado"/>
    <x v="4"/>
    <s v="BICON"/>
    <n v="2"/>
    <n v="0"/>
    <n v="0"/>
    <s v="SI"/>
    <s v="Alan Choquesillo"/>
    <s v="Terminado"/>
    <n v="2015"/>
    <s v="C02"/>
    <s v="Informe de Facturación 20/01/2015 GT Campaña 2015/02"/>
  </r>
  <r>
    <n v="6"/>
    <x v="0"/>
    <x v="0"/>
    <s v="Generacion Proyeccion Parcial"/>
    <s v="PRY"/>
    <d v="2015-01-20T00:00:00"/>
    <s v="Error por tmeoout SAP"/>
    <s v="S escala con SAP para la revision"/>
    <x v="5"/>
    <s v="SAP"/>
    <n v="1.5"/>
    <n v="0"/>
    <n v="0"/>
    <s v="SI"/>
    <s v="Monica Chacon"/>
    <s v="Terminado"/>
    <n v="2015"/>
    <s v="C02"/>
    <s v="Informe de Facturación 20/01/2015 CR Campaña 2015/02"/>
  </r>
  <r>
    <n v="7"/>
    <x v="3"/>
    <x v="1"/>
    <s v="Datamart"/>
    <s v="DAT"/>
    <d v="2015-01-20T00:00:00"/>
    <s v="Demora en proceso DAT por encolamiento"/>
    <s v="Analista indica espera a que el proceso finalice en el orden en que fue encolado"/>
    <x v="4"/>
    <s v="BICON"/>
    <n v="2"/>
    <n v="0"/>
    <n v="0"/>
    <s v="SI"/>
    <s v="Alan Choquesillo"/>
    <s v="Terminado"/>
    <n v="2015"/>
    <s v="C02"/>
    <s v="Informe de Facturación 20/01/2015 CR Campaña 2015/02"/>
  </r>
  <r>
    <n v="8"/>
    <x v="1"/>
    <x v="0"/>
    <s v="Procesos de Facturacion"/>
    <s v="FAC"/>
    <d v="2015-01-20T00:00:00"/>
    <s v="Lentitud Base de datos"/>
    <s v="Level 3 hace revision"/>
    <x v="6"/>
    <s v="Plataforma"/>
    <n v="2"/>
    <n v="0"/>
    <n v="0"/>
    <s v="SI"/>
    <s v="Ricardo Rojas"/>
    <s v="Terminado"/>
    <n v="2015"/>
    <s v="C02"/>
    <s v="Informe Final de Facturación 20/01/2015 CO Esika Campaña 2015/02"/>
  </r>
  <r>
    <n v="9"/>
    <x v="4"/>
    <x v="0"/>
    <s v="Cierre de procesos diarios"/>
    <s v="GEN"/>
    <d v="2015-01-21T00:00:00"/>
    <s v="No carga pantalla para ejecucion de proceso"/>
    <s v="Equipo FFVV configura funcionalidad"/>
    <x v="7"/>
    <s v="FFVV"/>
    <n v="1"/>
    <n v="0"/>
    <n v="0"/>
    <s v="SI"/>
    <s v="Carlos Mori"/>
    <s v="Terminado"/>
    <n v="2015"/>
    <s v="C02"/>
    <s v="Informe de Facturación 21/01/2015 PA Campaña 2015/02"/>
  </r>
  <r>
    <n v="10"/>
    <x v="2"/>
    <x v="1"/>
    <s v="Datamart"/>
    <s v="DAT"/>
    <d v="2015-01-21T00:00:00"/>
    <s v="Error DAT BICON"/>
    <s v="Analista reprocesa informacion"/>
    <x v="4"/>
    <s v="BICON"/>
    <n v="0.5"/>
    <n v="0"/>
    <n v="0"/>
    <s v="SI"/>
    <s v="Alan Choquesillo"/>
    <s v="Terminado"/>
    <n v="2015"/>
    <s v="C02"/>
    <s v="Informe de Facturacion 21/01/2015 VE LBel Campaña 2015-02"/>
  </r>
  <r>
    <n v="11"/>
    <x v="5"/>
    <x v="0"/>
    <s v="APE"/>
    <s v="APE"/>
    <d v="2015-01-21T00:00:00"/>
    <s v="Demora en proceso APE por perdida de conexión"/>
    <s v="Analista reprocesa informacion"/>
    <x v="8"/>
    <s v="APE"/>
    <n v="0.5"/>
    <n v="0"/>
    <n v="0"/>
    <s v="SI"/>
    <s v="Diana Muñoz"/>
    <s v="Terminado"/>
    <n v="2015"/>
    <s v="C02"/>
    <s v="Informe de Facturacion 21/01/2015 CL Esika Campaña 2015/02"/>
  </r>
  <r>
    <n v="12"/>
    <x v="5"/>
    <x v="0"/>
    <s v="RV3"/>
    <s v="IMP"/>
    <d v="2015-01-21T00:00:00"/>
    <s v="Error generacion de archivo para impresión"/>
    <s v="Soporte RV reprocesa informacion"/>
    <x v="9"/>
    <s v="Soporte RV"/>
    <n v="0.5"/>
    <n v="0"/>
    <n v="0"/>
    <s v="SI"/>
    <s v="Soporte RV"/>
    <s v="Terminado"/>
    <n v="2015"/>
    <s v="C02"/>
    <s v="Informe de Facturacion 21/01/2015 CL Esika Campaña 2015/02"/>
  </r>
  <r>
    <n v="13"/>
    <x v="4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ón 23/01/2015 PA Campaña 2015/02"/>
  </r>
  <r>
    <n v="14"/>
    <x v="6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on 23/01/2015 EC Lbel Campaña 2015/02"/>
  </r>
  <r>
    <n v="15"/>
    <x v="7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ón 23/01/2015 PE Esika Campaña 2015/02"/>
  </r>
  <r>
    <n v="16"/>
    <x v="7"/>
    <x v="1"/>
    <s v="Datamart"/>
    <s v="DAT"/>
    <d v="2015-01-29T00:00:00"/>
    <s v="Error DAT BICON"/>
    <s v="Analista reprocesa informacion"/>
    <x v="4"/>
    <s v="BICON"/>
    <n v="0.5"/>
    <n v="0"/>
    <n v="0"/>
    <s v="SI"/>
    <s v="Juan Gonzales"/>
    <s v="Terminado"/>
    <n v="2015"/>
    <s v="C02"/>
    <s v="Informe de Facturación 29/01/2015 PE Esika Campaña 2015/02  (FINAL)"/>
  </r>
  <r>
    <n v="17"/>
    <x v="2"/>
    <x v="1"/>
    <s v="Datamart"/>
    <s v="DAT"/>
    <d v="2015-02-05T00:00:00"/>
    <s v="Demora DAT BICON"/>
    <s v="Analista reprocesa informacion"/>
    <x v="4"/>
    <s v="BICON"/>
    <n v="1.5"/>
    <n v="0"/>
    <n v="0"/>
    <s v="SI"/>
    <s v="Gerardo Morales"/>
    <s v="Terminado"/>
    <n v="2015"/>
    <s v="C02"/>
    <s v="Informe de Facturacion 05/02/2015 VE LBel Campaña 2015/02"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  <r>
    <m/>
    <x v="8"/>
    <x v="2"/>
    <m/>
    <m/>
    <m/>
    <m/>
    <m/>
    <x v="1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0"/>
    <n v="2"/>
    <n v="2"/>
  </r>
  <r>
    <x v="0"/>
    <x v="0"/>
    <x v="1"/>
    <n v="0"/>
    <n v="0"/>
    <n v="0"/>
  </r>
  <r>
    <x v="0"/>
    <x v="1"/>
    <x v="0"/>
    <n v="4"/>
    <n v="8"/>
    <n v="12"/>
  </r>
  <r>
    <x v="0"/>
    <x v="1"/>
    <x v="1"/>
    <n v="0"/>
    <n v="1"/>
    <n v="1"/>
  </r>
  <r>
    <x v="0"/>
    <x v="2"/>
    <x v="0"/>
    <n v="3"/>
    <n v="4"/>
    <n v="7"/>
  </r>
  <r>
    <x v="0"/>
    <x v="2"/>
    <x v="1"/>
    <n v="0"/>
    <n v="1"/>
    <n v="1"/>
  </r>
  <r>
    <x v="0"/>
    <x v="3"/>
    <x v="0"/>
    <n v="1"/>
    <n v="5"/>
    <n v="6"/>
  </r>
  <r>
    <x v="0"/>
    <x v="3"/>
    <x v="1"/>
    <n v="0"/>
    <n v="4"/>
    <n v="4"/>
  </r>
  <r>
    <x v="0"/>
    <x v="4"/>
    <x v="0"/>
    <n v="3"/>
    <n v="16"/>
    <n v="19"/>
  </r>
  <r>
    <x v="0"/>
    <x v="4"/>
    <x v="1"/>
    <n v="0"/>
    <n v="9"/>
    <n v="9"/>
  </r>
  <r>
    <x v="0"/>
    <x v="5"/>
    <x v="0"/>
    <n v="4"/>
    <n v="10"/>
    <n v="14"/>
  </r>
  <r>
    <x v="0"/>
    <x v="5"/>
    <x v="1"/>
    <n v="0"/>
    <n v="5"/>
    <n v="5"/>
  </r>
  <r>
    <x v="0"/>
    <x v="6"/>
    <x v="0"/>
    <n v="2"/>
    <n v="16"/>
    <n v="18"/>
  </r>
  <r>
    <x v="0"/>
    <x v="6"/>
    <x v="1"/>
    <n v="0"/>
    <n v="19"/>
    <n v="19"/>
  </r>
  <r>
    <x v="0"/>
    <x v="7"/>
    <x v="0"/>
    <n v="1"/>
    <n v="16"/>
    <n v="17"/>
  </r>
  <r>
    <x v="0"/>
    <x v="7"/>
    <x v="1"/>
    <n v="2"/>
    <n v="12"/>
    <n v="14"/>
  </r>
  <r>
    <x v="0"/>
    <x v="8"/>
    <x v="0"/>
    <n v="2"/>
    <n v="7"/>
    <n v="9"/>
  </r>
  <r>
    <x v="0"/>
    <x v="8"/>
    <x v="1"/>
    <n v="0"/>
    <n v="14"/>
    <n v="14"/>
  </r>
  <r>
    <x v="0"/>
    <x v="9"/>
    <x v="0"/>
    <n v="1"/>
    <n v="15"/>
    <n v="16"/>
  </r>
  <r>
    <x v="0"/>
    <x v="9"/>
    <x v="1"/>
    <n v="1"/>
    <n v="25"/>
    <n v="26"/>
  </r>
  <r>
    <x v="0"/>
    <x v="10"/>
    <x v="0"/>
    <n v="2"/>
    <n v="7"/>
    <n v="9"/>
  </r>
  <r>
    <x v="0"/>
    <x v="10"/>
    <x v="1"/>
    <n v="0"/>
    <n v="18"/>
    <n v="18"/>
  </r>
  <r>
    <x v="0"/>
    <x v="11"/>
    <x v="0"/>
    <n v="0"/>
    <n v="14"/>
    <n v="14"/>
  </r>
  <r>
    <x v="0"/>
    <x v="11"/>
    <x v="1"/>
    <n v="1"/>
    <n v="13"/>
    <n v="14"/>
  </r>
  <r>
    <x v="0"/>
    <x v="12"/>
    <x v="0"/>
    <n v="0"/>
    <n v="10"/>
    <n v="10"/>
  </r>
  <r>
    <x v="0"/>
    <x v="12"/>
    <x v="1"/>
    <n v="0"/>
    <n v="28"/>
    <n v="28"/>
  </r>
  <r>
    <x v="0"/>
    <x v="13"/>
    <x v="0"/>
    <n v="0"/>
    <n v="10"/>
    <n v="10"/>
  </r>
  <r>
    <x v="0"/>
    <x v="13"/>
    <x v="1"/>
    <n v="0"/>
    <n v="25"/>
    <n v="25"/>
  </r>
  <r>
    <x v="0"/>
    <x v="14"/>
    <x v="0"/>
    <n v="1"/>
    <n v="11"/>
    <n v="12"/>
  </r>
  <r>
    <x v="0"/>
    <x v="14"/>
    <x v="1"/>
    <n v="0"/>
    <n v="18"/>
    <n v="18"/>
  </r>
  <r>
    <x v="0"/>
    <x v="15"/>
    <x v="0"/>
    <n v="3"/>
    <n v="11"/>
    <n v="14"/>
  </r>
  <r>
    <x v="0"/>
    <x v="15"/>
    <x v="1"/>
    <n v="3"/>
    <n v="10"/>
    <n v="13"/>
  </r>
  <r>
    <x v="0"/>
    <x v="16"/>
    <x v="0"/>
    <n v="0"/>
    <n v="5"/>
    <n v="5"/>
  </r>
  <r>
    <x v="0"/>
    <x v="16"/>
    <x v="1"/>
    <n v="0"/>
    <n v="38"/>
    <n v="38"/>
  </r>
  <r>
    <x v="0"/>
    <x v="17"/>
    <x v="0"/>
    <n v="0"/>
    <n v="2"/>
    <n v="2"/>
  </r>
  <r>
    <x v="0"/>
    <x v="17"/>
    <x v="1"/>
    <n v="0"/>
    <n v="5"/>
    <n v="5"/>
  </r>
  <r>
    <x v="1"/>
    <x v="0"/>
    <x v="0"/>
    <n v="0"/>
    <n v="5"/>
    <n v="5"/>
  </r>
  <r>
    <x v="1"/>
    <x v="0"/>
    <x v="1"/>
    <n v="2"/>
    <n v="21"/>
    <n v="23"/>
  </r>
  <r>
    <x v="1"/>
    <x v="1"/>
    <x v="0"/>
    <n v="0"/>
    <n v="10"/>
    <n v="10"/>
  </r>
  <r>
    <x v="1"/>
    <x v="1"/>
    <x v="1"/>
    <n v="0"/>
    <n v="7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n v="0"/>
    <n v="0"/>
    <n v="0"/>
    <n v="0"/>
    <n v="0"/>
    <n v="0"/>
    <n v="0"/>
    <n v="0"/>
    <n v="0"/>
    <n v="0"/>
    <n v="0"/>
    <n v="0"/>
  </r>
  <r>
    <x v="0"/>
    <x v="1"/>
    <x v="0"/>
    <n v="4"/>
    <n v="8"/>
    <n v="12"/>
    <n v="4.5"/>
    <n v="22.5"/>
    <n v="27"/>
    <n v="0"/>
    <n v="0"/>
    <n v="91"/>
    <n v="12"/>
    <n v="0"/>
    <n v="103"/>
  </r>
  <r>
    <x v="0"/>
    <x v="1"/>
    <x v="1"/>
    <n v="0"/>
    <n v="1"/>
    <n v="1"/>
    <n v="0"/>
    <n v="3"/>
    <n v="3"/>
    <n v="0"/>
    <n v="0"/>
    <n v="0"/>
    <n v="0"/>
    <n v="0"/>
    <n v="0"/>
  </r>
  <r>
    <x v="0"/>
    <x v="2"/>
    <x v="0"/>
    <n v="3"/>
    <n v="4"/>
    <n v="7"/>
    <n v="1"/>
    <n v="4"/>
    <n v="5"/>
    <n v="0"/>
    <n v="0"/>
    <n v="101"/>
    <n v="7"/>
    <n v="0"/>
    <n v="108"/>
  </r>
  <r>
    <x v="0"/>
    <x v="2"/>
    <x v="1"/>
    <n v="0"/>
    <n v="1"/>
    <n v="1"/>
    <n v="0"/>
    <n v="1"/>
    <n v="1"/>
    <n v="0"/>
    <n v="0"/>
    <n v="0"/>
    <n v="0"/>
    <n v="0"/>
    <n v="0"/>
  </r>
  <r>
    <x v="0"/>
    <x v="3"/>
    <x v="0"/>
    <n v="1"/>
    <n v="5"/>
    <n v="6"/>
    <n v="0.5"/>
    <n v="4.5"/>
    <n v="5"/>
    <n v="0"/>
    <n v="0"/>
    <n v="116"/>
    <n v="6"/>
    <n v="0"/>
    <n v="122"/>
  </r>
  <r>
    <x v="0"/>
    <x v="3"/>
    <x v="1"/>
    <n v="0"/>
    <n v="4"/>
    <n v="4"/>
    <n v="0"/>
    <n v="5.5"/>
    <n v="5.5"/>
    <n v="0"/>
    <n v="0"/>
    <n v="0"/>
    <n v="0"/>
    <n v="0"/>
    <n v="0"/>
  </r>
  <r>
    <x v="0"/>
    <x v="4"/>
    <x v="0"/>
    <n v="3"/>
    <n v="16"/>
    <n v="19"/>
    <n v="4"/>
    <n v="18.5"/>
    <n v="22.5"/>
    <n v="0"/>
    <n v="0"/>
    <n v="96"/>
    <n v="23"/>
    <n v="0"/>
    <n v="119"/>
  </r>
  <r>
    <x v="0"/>
    <x v="4"/>
    <x v="1"/>
    <n v="0"/>
    <n v="9"/>
    <n v="9"/>
    <n v="0"/>
    <n v="12.5"/>
    <n v="12.5"/>
    <n v="0"/>
    <n v="0"/>
    <n v="0"/>
    <n v="0"/>
    <n v="0"/>
    <n v="0"/>
  </r>
  <r>
    <x v="0"/>
    <x v="5"/>
    <x v="0"/>
    <n v="4"/>
    <n v="10"/>
    <n v="14"/>
    <n v="3"/>
    <n v="9"/>
    <n v="12"/>
    <n v="0"/>
    <n v="0"/>
    <n v="105"/>
    <n v="12"/>
    <n v="0"/>
    <n v="117"/>
  </r>
  <r>
    <x v="0"/>
    <x v="5"/>
    <x v="1"/>
    <n v="0"/>
    <n v="5"/>
    <n v="5"/>
    <n v="0"/>
    <n v="5"/>
    <n v="5"/>
    <n v="0"/>
    <n v="0"/>
    <n v="0"/>
    <n v="0"/>
    <n v="0"/>
    <n v="0"/>
  </r>
  <r>
    <x v="0"/>
    <x v="6"/>
    <x v="0"/>
    <n v="2"/>
    <n v="16"/>
    <n v="18"/>
    <n v="1"/>
    <n v="29"/>
    <n v="30"/>
    <n v="0"/>
    <n v="1"/>
    <n v="89"/>
    <n v="22"/>
    <n v="1"/>
    <n v="112"/>
  </r>
  <r>
    <x v="0"/>
    <x v="6"/>
    <x v="1"/>
    <n v="0"/>
    <n v="19"/>
    <n v="19"/>
    <n v="0"/>
    <n v="33"/>
    <n v="33"/>
    <n v="0"/>
    <n v="0"/>
    <n v="0"/>
    <n v="0"/>
    <n v="0"/>
    <n v="0"/>
  </r>
  <r>
    <x v="0"/>
    <x v="7"/>
    <x v="0"/>
    <n v="1"/>
    <n v="16"/>
    <n v="17"/>
    <n v="1"/>
    <n v="15.5"/>
    <n v="16.5"/>
    <n v="0"/>
    <n v="0"/>
    <n v="96"/>
    <n v="24"/>
    <n v="0"/>
    <n v="120"/>
  </r>
  <r>
    <x v="0"/>
    <x v="7"/>
    <x v="1"/>
    <n v="2"/>
    <n v="12"/>
    <n v="14"/>
    <n v="5"/>
    <n v="21.5"/>
    <n v="26.5"/>
    <n v="0"/>
    <n v="0"/>
    <n v="0"/>
    <n v="0"/>
    <n v="0"/>
    <n v="0"/>
  </r>
  <r>
    <x v="0"/>
    <x v="8"/>
    <x v="0"/>
    <n v="2"/>
    <n v="7"/>
    <n v="9"/>
    <n v="3"/>
    <n v="10"/>
    <n v="13"/>
    <n v="0"/>
    <n v="0"/>
    <n v="114"/>
    <n v="21"/>
    <n v="0"/>
    <n v="135"/>
  </r>
  <r>
    <x v="0"/>
    <x v="8"/>
    <x v="1"/>
    <n v="0"/>
    <n v="14"/>
    <n v="14"/>
    <n v="0"/>
    <n v="26"/>
    <n v="26"/>
    <n v="0"/>
    <n v="0"/>
    <n v="0"/>
    <n v="0"/>
    <n v="0"/>
    <n v="0"/>
  </r>
  <r>
    <x v="0"/>
    <x v="9"/>
    <x v="0"/>
    <n v="1"/>
    <n v="15"/>
    <n v="16"/>
    <n v="2"/>
    <n v="16"/>
    <n v="18"/>
    <n v="0"/>
    <n v="0"/>
    <n v="113"/>
    <n v="34"/>
    <n v="0"/>
    <n v="147"/>
  </r>
  <r>
    <x v="0"/>
    <x v="9"/>
    <x v="1"/>
    <n v="1"/>
    <n v="25"/>
    <n v="26"/>
    <n v="0.5"/>
    <n v="35"/>
    <n v="35.5"/>
    <n v="0"/>
    <n v="0"/>
    <n v="0"/>
    <n v="0"/>
    <n v="0"/>
    <n v="0"/>
  </r>
  <r>
    <x v="0"/>
    <x v="10"/>
    <x v="0"/>
    <n v="2"/>
    <n v="7"/>
    <n v="9"/>
    <n v="1.5"/>
    <n v="13.5"/>
    <n v="15"/>
    <n v="0"/>
    <n v="0"/>
    <n v="127"/>
    <n v="26"/>
    <n v="0"/>
    <n v="153"/>
  </r>
  <r>
    <x v="0"/>
    <x v="10"/>
    <x v="1"/>
    <n v="0"/>
    <n v="18"/>
    <n v="18"/>
    <n v="0"/>
    <n v="25"/>
    <n v="25"/>
    <n v="0"/>
    <n v="0"/>
    <n v="0"/>
    <n v="0"/>
    <n v="0"/>
    <n v="0"/>
  </r>
  <r>
    <x v="0"/>
    <x v="11"/>
    <x v="0"/>
    <n v="0"/>
    <n v="14"/>
    <n v="14"/>
    <n v="0"/>
    <n v="22.5"/>
    <n v="22.5"/>
    <n v="0"/>
    <n v="0"/>
    <n v="122"/>
    <n v="26"/>
    <n v="0"/>
    <n v="148"/>
  </r>
  <r>
    <x v="0"/>
    <x v="11"/>
    <x v="1"/>
    <n v="1"/>
    <n v="13"/>
    <n v="14"/>
    <n v="1.5"/>
    <n v="24.5"/>
    <n v="26"/>
    <n v="0"/>
    <n v="0"/>
    <n v="0"/>
    <n v="0"/>
    <n v="0"/>
    <n v="0"/>
  </r>
  <r>
    <x v="0"/>
    <x v="12"/>
    <x v="0"/>
    <n v="0"/>
    <n v="10"/>
    <n v="10"/>
    <n v="0"/>
    <n v="13"/>
    <n v="13"/>
    <n v="0"/>
    <n v="0"/>
    <n v="128"/>
    <n v="31"/>
    <n v="0"/>
    <n v="159"/>
  </r>
  <r>
    <x v="0"/>
    <x v="12"/>
    <x v="1"/>
    <n v="0"/>
    <n v="28"/>
    <n v="28"/>
    <n v="0"/>
    <n v="66.5"/>
    <n v="66.5"/>
    <n v="0"/>
    <n v="0"/>
    <n v="0"/>
    <n v="0"/>
    <n v="0"/>
    <n v="0"/>
  </r>
  <r>
    <x v="0"/>
    <x v="13"/>
    <x v="0"/>
    <n v="0"/>
    <n v="10"/>
    <n v="10"/>
    <n v="0"/>
    <n v="13"/>
    <n v="13"/>
    <n v="0"/>
    <n v="0"/>
    <n v="114"/>
    <n v="28"/>
    <n v="0"/>
    <n v="142"/>
  </r>
  <r>
    <x v="0"/>
    <x v="13"/>
    <x v="1"/>
    <n v="0"/>
    <n v="25"/>
    <n v="25"/>
    <n v="0"/>
    <n v="62.5"/>
    <n v="62.5"/>
    <n v="0"/>
    <n v="0"/>
    <n v="0"/>
    <n v="0"/>
    <n v="0"/>
    <n v="0"/>
  </r>
  <r>
    <x v="0"/>
    <x v="14"/>
    <x v="0"/>
    <n v="1"/>
    <n v="11"/>
    <n v="12"/>
    <n v="2.5"/>
    <n v="12"/>
    <n v="14.5"/>
    <n v="0"/>
    <n v="0"/>
    <n v="113"/>
    <n v="26"/>
    <n v="0"/>
    <n v="139"/>
  </r>
  <r>
    <x v="0"/>
    <x v="14"/>
    <x v="1"/>
    <n v="0"/>
    <n v="18"/>
    <n v="18"/>
    <n v="0"/>
    <n v="64"/>
    <n v="64"/>
    <n v="0"/>
    <n v="0"/>
    <n v="0"/>
    <n v="0"/>
    <n v="0"/>
    <n v="0"/>
  </r>
  <r>
    <x v="0"/>
    <x v="15"/>
    <x v="0"/>
    <n v="3"/>
    <n v="11"/>
    <n v="14"/>
    <n v="2.5"/>
    <n v="9.5"/>
    <n v="12"/>
    <n v="0"/>
    <n v="0"/>
    <n v="114"/>
    <n v="26"/>
    <n v="0"/>
    <n v="140"/>
  </r>
  <r>
    <x v="0"/>
    <x v="15"/>
    <x v="1"/>
    <n v="3"/>
    <n v="10"/>
    <n v="13"/>
    <n v="6"/>
    <n v="13.5"/>
    <n v="19.5"/>
    <n v="0"/>
    <n v="0"/>
    <n v="0"/>
    <n v="0"/>
    <n v="0"/>
    <n v="0"/>
  </r>
  <r>
    <x v="0"/>
    <x v="16"/>
    <x v="0"/>
    <n v="0"/>
    <n v="5"/>
    <n v="5"/>
    <n v="0"/>
    <n v="4.5"/>
    <n v="4.5"/>
    <n v="0"/>
    <n v="0"/>
    <n v="94"/>
    <n v="39"/>
    <n v="0"/>
    <n v="133"/>
  </r>
  <r>
    <x v="0"/>
    <x v="16"/>
    <x v="1"/>
    <n v="0"/>
    <n v="38"/>
    <n v="38"/>
    <n v="0"/>
    <n v="77.5"/>
    <n v="77.5"/>
    <n v="0"/>
    <n v="0"/>
    <n v="0"/>
    <n v="0"/>
    <n v="0"/>
    <n v="0"/>
  </r>
  <r>
    <x v="0"/>
    <x v="17"/>
    <x v="0"/>
    <n v="0"/>
    <n v="2"/>
    <n v="2"/>
    <n v="0"/>
    <n v="3"/>
    <n v="3"/>
    <n v="0"/>
    <n v="0"/>
    <n v="87"/>
    <n v="6"/>
    <n v="0"/>
    <n v="93"/>
  </r>
  <r>
    <x v="0"/>
    <x v="17"/>
    <x v="1"/>
    <n v="0"/>
    <n v="5"/>
    <n v="5"/>
    <n v="0"/>
    <n v="16"/>
    <n v="16"/>
    <n v="0"/>
    <n v="0"/>
    <n v="0"/>
    <n v="0"/>
    <n v="0"/>
    <n v="0"/>
  </r>
  <r>
    <x v="1"/>
    <x v="0"/>
    <x v="0"/>
    <n v="0"/>
    <n v="5"/>
    <n v="5"/>
    <n v="0"/>
    <n v="18.5"/>
    <n v="18.5"/>
    <n v="0"/>
    <n v="0"/>
    <n v="106"/>
    <n v="19"/>
    <n v="0"/>
    <n v="125"/>
  </r>
  <r>
    <x v="1"/>
    <x v="0"/>
    <x v="1"/>
    <n v="2"/>
    <n v="21"/>
    <n v="23"/>
    <n v="2"/>
    <n v="30"/>
    <n v="32"/>
    <n v="0"/>
    <n v="0"/>
    <n v="0"/>
    <n v="0"/>
    <n v="0"/>
    <n v="0"/>
  </r>
  <r>
    <x v="1"/>
    <x v="1"/>
    <x v="0"/>
    <n v="0"/>
    <n v="10"/>
    <n v="10"/>
    <n v="0"/>
    <n v="8"/>
    <n v="8"/>
    <n v="0"/>
    <n v="1"/>
    <n v="120"/>
    <n v="13"/>
    <n v="1"/>
    <n v="134"/>
  </r>
  <r>
    <x v="1"/>
    <x v="1"/>
    <x v="1"/>
    <n v="0"/>
    <n v="7"/>
    <n v="7"/>
    <n v="0"/>
    <n v="10.5"/>
    <n v="10.5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n v="1"/>
    <x v="0"/>
    <x v="0"/>
    <s v="Actualizacion Clasificacion Clientes"/>
    <s v="FAC"/>
    <d v="2015-01-13T00:00:00"/>
    <s v="Error Proceso duplicado"/>
    <s v="Equipo FFVV revisa e indica continuar"/>
    <x v="0"/>
    <s v="Operaciones"/>
    <n v="0.5"/>
    <n v="0"/>
    <n v="0"/>
    <s v="SI"/>
    <s v="Doris Martinich"/>
    <s v="Terminado"/>
    <n v="2015"/>
    <s v="C02"/>
    <s v="Informe de Facturación 13/01/2015 CR Campaña 2015/02"/>
  </r>
  <r>
    <n v="2"/>
    <x v="1"/>
    <x v="1"/>
    <s v="Generacion Datareport"/>
    <s v="DAT"/>
    <d v="2015-01-14T00:00:00"/>
    <s v="Error por data duplicada en archivo"/>
    <s v="Equipo FFVV corrige archivo y se reprocesa"/>
    <x v="1"/>
    <s v="FFVV"/>
    <n v="3"/>
    <n v="0"/>
    <n v="0"/>
    <s v="SI"/>
    <s v="Luis Chavez"/>
    <s v="Terminado"/>
    <n v="2015"/>
    <s v="C02"/>
    <s v="Informe de Facturación 14/01/2015 CO Esika Campaña 2015/02"/>
  </r>
  <r>
    <n v="3"/>
    <x v="1"/>
    <x v="1"/>
    <s v="IVR"/>
    <s v="IVR"/>
    <d v="2015-01-19T00:00:00"/>
    <s v="Demora en proceso IVR"/>
    <s v="Se espera a que el proceso termine"/>
    <x v="2"/>
    <s v="Plataforma"/>
    <n v="1"/>
    <n v="0"/>
    <n v="0"/>
    <s v="SI"/>
    <s v="Soporte Level3"/>
    <s v="Terminado"/>
    <n v="2015"/>
    <s v="C02"/>
    <s v="Informe de Facturación Final 19/01/2015 CO Esika Campaña 2015/02"/>
  </r>
  <r>
    <n v="4"/>
    <x v="2"/>
    <x v="0"/>
    <s v="SAM6"/>
    <s v="SAM"/>
    <d v="2015-01-20T00:00:00"/>
    <s v="Inconsistencia en informacion SAM6"/>
    <s v="Equipo de CCPP revisa e indica continuar"/>
    <x v="3"/>
    <s v="SAP"/>
    <n v="0.5"/>
    <n v="0"/>
    <n v="0"/>
    <s v="SI"/>
    <s v="Monica Chacon"/>
    <s v="Terminado"/>
    <n v="2015"/>
    <s v="C02"/>
    <s v="Informe de Facturacion 20/01/2015 VE LBel Campaña 2015-02"/>
  </r>
  <r>
    <n v="5"/>
    <x v="3"/>
    <x v="1"/>
    <s v="Datamart"/>
    <s v="DAT"/>
    <d v="2015-01-20T00:00:00"/>
    <s v="Demora en proceso DAT por encolamiento"/>
    <s v="Analista indica espera a que el proceso finalice en el orden en que fue encolado"/>
    <x v="4"/>
    <s v="BICON"/>
    <n v="2"/>
    <n v="0"/>
    <n v="0"/>
    <s v="SI"/>
    <s v="Alan Choquesillo"/>
    <s v="Terminado"/>
    <n v="2015"/>
    <s v="C02"/>
    <s v="Informe de Facturación 20/01/2015 GT Campaña 2015/02"/>
  </r>
  <r>
    <n v="6"/>
    <x v="0"/>
    <x v="0"/>
    <s v="Generacion Proyeccion Parcial"/>
    <s v="PRY"/>
    <d v="2015-01-20T00:00:00"/>
    <s v="Error por tmeoout SAP"/>
    <s v="S escala con SAP para la revision"/>
    <x v="5"/>
    <s v="SAP"/>
    <n v="1.5"/>
    <n v="0"/>
    <n v="0"/>
    <s v="SI"/>
    <s v="Monica Chacon"/>
    <s v="Terminado"/>
    <n v="2015"/>
    <s v="C02"/>
    <s v="Informe de Facturación 20/01/2015 CR Campaña 2015/02"/>
  </r>
  <r>
    <n v="7"/>
    <x v="3"/>
    <x v="1"/>
    <s v="Datamart"/>
    <s v="DAT"/>
    <d v="2015-01-20T00:00:00"/>
    <s v="Demora en proceso DAT por encolamiento"/>
    <s v="Analista indica espera a que el proceso finalice en el orden en que fue encolado"/>
    <x v="4"/>
    <s v="BICON"/>
    <n v="2"/>
    <n v="0"/>
    <n v="0"/>
    <s v="SI"/>
    <s v="Alan Choquesillo"/>
    <s v="Terminado"/>
    <n v="2015"/>
    <s v="C02"/>
    <s v="Informe de Facturación 20/01/2015 CR Campaña 2015/02"/>
  </r>
  <r>
    <n v="8"/>
    <x v="1"/>
    <x v="0"/>
    <s v="Procesos de Facturacion"/>
    <s v="FAC"/>
    <d v="2015-01-20T00:00:00"/>
    <s v="Lentitud Base de datos"/>
    <s v="Level 3 hace revision"/>
    <x v="6"/>
    <s v="Plataforma"/>
    <n v="2"/>
    <n v="0"/>
    <n v="0"/>
    <s v="SI"/>
    <s v="Ricardo Rojas"/>
    <s v="Terminado"/>
    <n v="2015"/>
    <s v="C02"/>
    <s v="Informe Final de Facturación 20/01/2015 CO Esika Campaña 2015/02"/>
  </r>
  <r>
    <n v="9"/>
    <x v="4"/>
    <x v="0"/>
    <s v="Cierre de procesos diarios"/>
    <s v="GEN"/>
    <d v="2015-01-21T00:00:00"/>
    <s v="No carga pantalla para ejecucion de proceso"/>
    <s v="Equipo FFVV configura funcionalidad"/>
    <x v="7"/>
    <s v="FFVV"/>
    <n v="1"/>
    <n v="0"/>
    <n v="0"/>
    <s v="SI"/>
    <s v="Carlos Mori"/>
    <s v="Terminado"/>
    <n v="2015"/>
    <s v="C02"/>
    <s v="Informe de Facturación 21/01/2015 PA Campaña 2015/02"/>
  </r>
  <r>
    <n v="10"/>
    <x v="2"/>
    <x v="1"/>
    <s v="Datamart"/>
    <s v="DAT"/>
    <d v="2015-01-21T00:00:00"/>
    <s v="Error DAT BICON"/>
    <s v="Analista reprocesa informacion"/>
    <x v="4"/>
    <s v="BICON"/>
    <n v="0.5"/>
    <n v="0"/>
    <n v="0"/>
    <s v="SI"/>
    <s v="Alan Choquesillo"/>
    <s v="Terminado"/>
    <n v="2015"/>
    <s v="C02"/>
    <s v="Informe de Facturacion 21/01/2015 VE LBel Campaña 2015-02"/>
  </r>
  <r>
    <n v="11"/>
    <x v="5"/>
    <x v="0"/>
    <s v="APE"/>
    <s v="APE"/>
    <d v="2015-01-21T00:00:00"/>
    <s v="Demora en proceso APE por perdida de conexión"/>
    <s v="Analista reprocesa informacion"/>
    <x v="8"/>
    <s v="APE"/>
    <n v="0.5"/>
    <n v="0"/>
    <n v="0"/>
    <s v="SI"/>
    <s v="Diana Muñoz"/>
    <s v="Terminado"/>
    <n v="2015"/>
    <s v="C02"/>
    <s v="Informe de Facturacion 21/01/2015 CL Esika Campaña 2015/02"/>
  </r>
  <r>
    <n v="12"/>
    <x v="5"/>
    <x v="0"/>
    <s v="RV3"/>
    <s v="IMP"/>
    <d v="2015-01-21T00:00:00"/>
    <s v="Error generacion de archivo para impresión"/>
    <s v="Soporte RV reprocesa informacion"/>
    <x v="9"/>
    <s v="Soporte RV"/>
    <n v="0.5"/>
    <n v="0"/>
    <n v="0"/>
    <s v="SI"/>
    <s v="Soporte RV"/>
    <s v="Terminado"/>
    <n v="2015"/>
    <s v="C02"/>
    <s v="Informe de Facturacion 21/01/2015 CL Esika Campaña 2015/02"/>
  </r>
  <r>
    <n v="13"/>
    <x v="4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ón 23/01/2015 PA Campaña 2015/02"/>
  </r>
  <r>
    <n v="14"/>
    <x v="6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on 23/01/2015 EC Lbel Campaña 2015/02"/>
  </r>
  <r>
    <n v="15"/>
    <x v="7"/>
    <x v="0"/>
    <s v="SAM7"/>
    <s v="SAM"/>
    <d v="2015-01-23T00:00:00"/>
    <s v="No se reciben confirmaciones de BDI"/>
    <s v="Analista reprocesa informacion"/>
    <x v="10"/>
    <s v="BDI"/>
    <n v="0.5"/>
    <n v="0"/>
    <n v="0"/>
    <s v="SI"/>
    <s v="Gerardo Morales"/>
    <s v="Terminado"/>
    <n v="2015"/>
    <s v="C02"/>
    <s v="Informe de Facturación 23/01/2015 PE Esika Campaña 2015/02"/>
  </r>
  <r>
    <n v="16"/>
    <x v="7"/>
    <x v="1"/>
    <s v="Datamart"/>
    <s v="DAT"/>
    <d v="2015-01-29T00:00:00"/>
    <s v="Error DAT BICON"/>
    <s v="Analista reprocesa informacion"/>
    <x v="4"/>
    <s v="BICON"/>
    <n v="0.5"/>
    <n v="0"/>
    <n v="0"/>
    <s v="SI"/>
    <s v="Juan Gonzales"/>
    <s v="Terminado"/>
    <n v="2015"/>
    <s v="C02"/>
    <s v="Informe de Facturación 29/01/2015 PE Esika Campaña 2015/02  (FINAL)"/>
  </r>
  <r>
    <n v="17"/>
    <x v="2"/>
    <x v="1"/>
    <s v="Datamart"/>
    <s v="DAT"/>
    <d v="2015-02-05T00:00:00"/>
    <s v="Demora DAT BICON"/>
    <s v="Analista reprocesa informacion"/>
    <x v="4"/>
    <s v="BICON"/>
    <n v="1.5"/>
    <n v="0"/>
    <n v="0"/>
    <s v="SI"/>
    <s v="Gerardo Morales"/>
    <s v="Terminado"/>
    <n v="2015"/>
    <s v="C02"/>
    <s v="Informe de Facturacion 05/02/2015 VE LBel Campaña 2015/02"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  <r>
    <m/>
    <x v="8"/>
    <x v="2"/>
    <m/>
    <m/>
    <m/>
    <m/>
    <m/>
    <x v="11"/>
    <m/>
    <m/>
    <m/>
    <n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2">
  <location ref="A1:D25" firstHeaderRow="1" firstDataRow="2" firstDataCol="1"/>
  <pivotFields count="6">
    <pivotField axis="axisRow" showAll="0" defaultSubtotal="0">
      <items count="2">
        <item x="0"/>
        <item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showAll="0"/>
    <pivotField showAll="0"/>
    <pivotField dataField="1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Suma de Total" fld="5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9">
  <location ref="A1:D11" firstHeaderRow="1" firstDataRow="2" firstDataCol="1"/>
  <pivotFields count="19">
    <pivotField showAll="0" defaultSubtotal="0"/>
    <pivotField axis="axisRow" showAll="0">
      <items count="13">
        <item x="1"/>
        <item m="1" x="10"/>
        <item x="6"/>
        <item x="3"/>
        <item x="7"/>
        <item m="1" x="11"/>
        <item x="8"/>
        <item x="5"/>
        <item x="0"/>
        <item m="1" x="9"/>
        <item x="4"/>
        <item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9">
    <i>
      <x/>
    </i>
    <i>
      <x v="2"/>
    </i>
    <i>
      <x v="3"/>
    </i>
    <i>
      <x v="4"/>
    </i>
    <i>
      <x v="7"/>
    </i>
    <i>
      <x v="8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B14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5">
        <item m="1" x="43"/>
        <item m="1" x="27"/>
        <item m="1" x="32"/>
        <item x="8"/>
        <item m="1" x="55"/>
        <item m="1" x="16"/>
        <item m="1" x="48"/>
        <item m="1" x="36"/>
        <item m="1" x="52"/>
        <item m="1" x="63"/>
        <item m="1" x="61"/>
        <item m="1" x="29"/>
        <item m="1" x="57"/>
        <item m="1" x="37"/>
        <item m="1" x="58"/>
        <item x="4"/>
        <item m="1" x="42"/>
        <item m="1" x="25"/>
        <item m="1" x="17"/>
        <item m="1" x="24"/>
        <item m="1" x="33"/>
        <item m="1" x="44"/>
        <item x="5"/>
        <item m="1" x="59"/>
        <item m="1" x="56"/>
        <item m="1" x="35"/>
        <item m="1" x="19"/>
        <item m="1" x="20"/>
        <item m="1" x="28"/>
        <item m="1" x="39"/>
        <item x="11"/>
        <item m="1" x="41"/>
        <item m="1" x="14"/>
        <item m="1" x="30"/>
        <item m="1" x="18"/>
        <item m="1" x="50"/>
        <item m="1" x="13"/>
        <item x="3"/>
        <item m="1" x="53"/>
        <item m="1" x="62"/>
        <item m="1" x="47"/>
        <item m="1" x="49"/>
        <item m="1" x="22"/>
        <item m="1" x="54"/>
        <item m="1" x="15"/>
        <item m="1" x="46"/>
        <item m="1" x="60"/>
        <item m="1" x="38"/>
        <item m="1" x="40"/>
        <item m="1" x="51"/>
        <item m="1" x="34"/>
        <item m="1" x="21"/>
        <item m="1" x="31"/>
        <item m="1" x="23"/>
        <item m="1" x="12"/>
        <item m="1" x="45"/>
        <item x="9"/>
        <item m="1" x="26"/>
        <item x="1"/>
        <item x="0"/>
        <item x="2"/>
        <item x="6"/>
        <item x="7"/>
        <item x="1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13">
    <i>
      <x v="3"/>
    </i>
    <i>
      <x v="15"/>
    </i>
    <i>
      <x v="22"/>
    </i>
    <i>
      <x v="30"/>
    </i>
    <i>
      <x v="37"/>
    </i>
    <i>
      <x v="56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Suma de Duracion (horas)" fld="10" baseField="8" baseItem="1"/>
  </dataFields>
  <chartFormats count="1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1">
  <location ref="A1:G9" firstHeaderRow="1" firstDataRow="2" firstDataCol="1"/>
  <pivotFields count="19">
    <pivotField showAll="0" defaultSubtotal="0"/>
    <pivotField axis="axisCol" showAll="0">
      <items count="13">
        <item x="1"/>
        <item m="1" x="10"/>
        <item x="6"/>
        <item x="3"/>
        <item x="7"/>
        <item m="1" x="11"/>
        <item x="8"/>
        <item x="5"/>
        <item x="0"/>
        <item m="1" x="9"/>
        <item x="4"/>
        <item x="2"/>
        <item t="default"/>
      </items>
    </pivotField>
    <pivotField axis="axisRow" showAll="0">
      <items count="5"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5">
        <item m="1" x="43"/>
        <item m="1" x="27"/>
        <item m="1" x="32"/>
        <item x="8"/>
        <item m="1" x="55"/>
        <item m="1" x="16"/>
        <item m="1" x="48"/>
        <item m="1" x="36"/>
        <item m="1" x="52"/>
        <item m="1" x="63"/>
        <item m="1" x="61"/>
        <item m="1" x="29"/>
        <item m="1" x="57"/>
        <item m="1" x="37"/>
        <item m="1" x="58"/>
        <item x="4"/>
        <item m="1" x="42"/>
        <item m="1" x="25"/>
        <item m="1" x="17"/>
        <item m="1" x="24"/>
        <item m="1" x="33"/>
        <item m="1" x="44"/>
        <item x="5"/>
        <item m="1" x="59"/>
        <item m="1" x="56"/>
        <item m="1" x="35"/>
        <item m="1" x="19"/>
        <item m="1" x="20"/>
        <item m="1" x="28"/>
        <item m="1" x="39"/>
        <item h="1" x="11"/>
        <item m="1" x="41"/>
        <item m="1" x="14"/>
        <item m="1" x="30"/>
        <item m="1" x="18"/>
        <item m="1" x="50"/>
        <item m="1" x="13"/>
        <item x="3"/>
        <item m="1" x="53"/>
        <item m="1" x="62"/>
        <item m="1" x="47"/>
        <item m="1" x="49"/>
        <item m="1" x="22"/>
        <item m="1" x="54"/>
        <item m="1" x="15"/>
        <item m="1" x="46"/>
        <item m="1" x="60"/>
        <item m="1" x="38"/>
        <item m="1" x="40"/>
        <item m="1" x="51"/>
        <item m="1" x="34"/>
        <item m="1" x="21"/>
        <item m="1" x="31"/>
        <item m="1" x="23"/>
        <item h="1" m="1" x="12"/>
        <item h="1" m="1" x="45"/>
        <item h="1" x="9"/>
        <item h="1" m="1" x="26"/>
        <item h="1" x="1"/>
        <item h="1" x="0"/>
        <item h="1" x="2"/>
        <item h="1" x="6"/>
        <item h="1" x="7"/>
        <item h="1" x="1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7">
    <i>
      <x v="1"/>
    </i>
    <i r="1">
      <x v="3"/>
    </i>
    <i r="1">
      <x v="22"/>
    </i>
    <i r="1">
      <x v="37"/>
    </i>
    <i>
      <x v="2"/>
    </i>
    <i r="1">
      <x v="15"/>
    </i>
    <i t="grand">
      <x/>
    </i>
  </rowItems>
  <colFields count="1">
    <field x="1"/>
  </colFields>
  <colItems count="6">
    <i>
      <x v="3"/>
    </i>
    <i>
      <x v="4"/>
    </i>
    <i>
      <x v="7"/>
    </i>
    <i>
      <x v="8"/>
    </i>
    <i>
      <x v="11"/>
    </i>
    <i t="grand">
      <x/>
    </i>
  </colItems>
  <dataFields count="1">
    <dataField name="Suma de Duracion (horas)" fld="10" baseField="0" baseItem="320808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5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">
  <location ref="A3:B8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1"/>
        <item h="1" m="1" x="10"/>
        <item h="1" x="6"/>
        <item h="1" x="3"/>
        <item h="1" x="7"/>
        <item h="1" m="1" x="11"/>
        <item h="1" x="8"/>
        <item h="1" x="5"/>
        <item h="1" x="0"/>
        <item h="1" m="1" x="9"/>
        <item h="1" x="4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1">
        <item m="1" x="32"/>
        <item m="1" x="38"/>
        <item m="1" x="18"/>
        <item m="1" x="13"/>
        <item m="1" x="31"/>
        <item m="1" x="26"/>
        <item m="1" x="19"/>
        <item m="1" x="23"/>
        <item x="11"/>
        <item x="4"/>
        <item m="1" x="16"/>
        <item m="1" x="34"/>
        <item m="1" x="36"/>
        <item x="5"/>
        <item x="8"/>
        <item m="1" x="20"/>
        <item m="1" x="25"/>
        <item m="1" x="14"/>
        <item m="1" x="39"/>
        <item m="1" x="15"/>
        <item m="1" x="29"/>
        <item m="1" x="17"/>
        <item m="1" x="24"/>
        <item m="1" x="30"/>
        <item m="1" x="28"/>
        <item m="1" x="27"/>
        <item m="1" x="22"/>
        <item m="1" x="21"/>
        <item m="1" x="33"/>
        <item x="3"/>
        <item m="1" x="12"/>
        <item m="1" x="37"/>
        <item x="9"/>
        <item m="1" x="35"/>
        <item x="1"/>
        <item x="0"/>
        <item x="2"/>
        <item x="6"/>
        <item x="7"/>
        <item x="1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5">
    <i>
      <x/>
    </i>
    <i r="1">
      <x v="29"/>
    </i>
    <i>
      <x v="1"/>
    </i>
    <i r="1">
      <x v="9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6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3:B8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1"/>
        <item h="1" m="1" x="10"/>
        <item h="1" x="6"/>
        <item h="1" x="3"/>
        <item h="1" x="7"/>
        <item h="1" m="1" x="11"/>
        <item h="1" x="8"/>
        <item h="1" x="5"/>
        <item h="1" x="0"/>
        <item h="1" m="1" x="9"/>
        <item h="1" x="4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m="1" x="32"/>
        <item m="1" x="38"/>
        <item m="1" x="18"/>
        <item m="1" x="13"/>
        <item m="1" x="31"/>
        <item m="1" x="26"/>
        <item m="1" x="19"/>
        <item m="1" x="23"/>
        <item x="11"/>
        <item x="4"/>
        <item m="1" x="16"/>
        <item m="1" x="34"/>
        <item m="1" x="36"/>
        <item x="5"/>
        <item x="8"/>
        <item m="1" x="20"/>
        <item m="1" x="25"/>
        <item m="1" x="14"/>
        <item m="1" x="39"/>
        <item m="1" x="15"/>
        <item m="1" x="29"/>
        <item m="1" x="17"/>
        <item m="1" x="24"/>
        <item m="1" x="30"/>
        <item m="1" x="28"/>
        <item m="1" x="27"/>
        <item m="1" x="22"/>
        <item m="1" x="21"/>
        <item m="1" x="33"/>
        <item x="3"/>
        <item m="1" x="12"/>
        <item m="1" x="37"/>
        <item x="9"/>
        <item m="1" x="35"/>
        <item x="1"/>
        <item x="0"/>
        <item x="2"/>
        <item x="6"/>
        <item x="7"/>
        <item x="10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5">
    <i>
      <x/>
    </i>
    <i r="1">
      <x v="29"/>
    </i>
    <i>
      <x v="1"/>
    </i>
    <i r="1">
      <x v="9"/>
    </i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4">
  <location ref="A1:C24" firstHeaderRow="0" firstDataRow="1" firstDataCol="1"/>
  <pivotFields count="15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identes" fld="5" baseField="0" baseItem="0"/>
    <dataField name="Total Horas Empleadas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3:C26" firstHeaderRow="0" firstDataRow="1" firstDataCol="1" rowPageCount="1" colPageCount="1"/>
  <pivotFields count="15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Total SiCC/SSiCC" fld="3" baseField="0" baseItem="0"/>
    <dataField name="Total Otro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3:C26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" fld="5" baseField="1" baseItem="0"/>
    <dataField name="Horas Empleadas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2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7">
  <location ref="A3:C26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Incidentes SiCC/SSiCC" fld="3" baseField="1" baseItem="0"/>
    <dataField name=" Otros Motivos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0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5">
  <location ref="A3:D26" firstHeaderRow="0" firstDataRow="1" firstDataCol="1" rowPageCount="1" colPageCount="1"/>
  <pivotFields count="15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in Incidentes" fld="11" baseField="0" baseItem="12"/>
    <dataField name="Con incidentes" fld="12" baseField="0" baseItem="12"/>
    <dataField name=" Fuera de Hora" fld="13" baseField="0" baseItem="12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5">
  <location ref="A1:D11" firstHeaderRow="1" firstDataRow="2" firstDataCol="1"/>
  <pivotFields count="19">
    <pivotField showAll="0" defaultSubtotal="0"/>
    <pivotField axis="axisRow" showAll="0">
      <items count="13">
        <item x="1"/>
        <item m="1" x="10"/>
        <item x="6"/>
        <item x="3"/>
        <item x="7"/>
        <item m="1" x="11"/>
        <item x="8"/>
        <item x="5"/>
        <item x="0"/>
        <item m="1" x="9"/>
        <item x="4"/>
        <item x="2"/>
        <item t="default"/>
      </items>
    </pivotField>
    <pivotField axis="axisCol" showAll="0">
      <items count="4">
        <item n="Proceso Facturacion" x="0"/>
        <item n="Proceso Perifericos" x="1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9">
    <i>
      <x/>
    </i>
    <i>
      <x v="2"/>
    </i>
    <i>
      <x v="3"/>
    </i>
    <i>
      <x v="4"/>
    </i>
    <i>
      <x v="7"/>
    </i>
    <i>
      <x v="8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2">
  <location ref="A3:B16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5">
        <item m="1" x="43"/>
        <item m="1" x="55"/>
        <item m="1" x="16"/>
        <item m="1" x="63"/>
        <item m="1" x="61"/>
        <item x="4"/>
        <item m="1" x="42"/>
        <item m="1" x="25"/>
        <item m="1" x="24"/>
        <item m="1" x="33"/>
        <item m="1" x="44"/>
        <item x="5"/>
        <item m="1" x="59"/>
        <item m="1" x="35"/>
        <item m="1" x="20"/>
        <item x="11"/>
        <item m="1" x="29"/>
        <item m="1" x="32"/>
        <item m="1" x="36"/>
        <item m="1" x="17"/>
        <item m="1" x="56"/>
        <item m="1" x="57"/>
        <item m="1" x="39"/>
        <item m="1" x="52"/>
        <item m="1" x="48"/>
        <item x="8"/>
        <item m="1" x="37"/>
        <item m="1" x="58"/>
        <item m="1" x="28"/>
        <item m="1" x="19"/>
        <item m="1" x="27"/>
        <item m="1" x="41"/>
        <item m="1" x="14"/>
        <item m="1" x="30"/>
        <item m="1" x="18"/>
        <item m="1" x="50"/>
        <item m="1" x="13"/>
        <item x="3"/>
        <item m="1" x="53"/>
        <item m="1" x="62"/>
        <item m="1" x="47"/>
        <item m="1" x="49"/>
        <item m="1" x="22"/>
        <item m="1" x="54"/>
        <item m="1" x="15"/>
        <item m="1" x="46"/>
        <item m="1" x="60"/>
        <item m="1" x="38"/>
        <item m="1" x="40"/>
        <item m="1" x="51"/>
        <item m="1" x="34"/>
        <item m="1" x="21"/>
        <item m="1" x="31"/>
        <item m="1" x="23"/>
        <item m="1" x="12"/>
        <item m="1" x="45"/>
        <item x="9"/>
        <item m="1" x="26"/>
        <item x="1"/>
        <item x="0"/>
        <item x="2"/>
        <item x="6"/>
        <item x="7"/>
        <item x="1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13">
    <i>
      <x v="5"/>
    </i>
    <i>
      <x v="11"/>
    </i>
    <i>
      <x v="15"/>
    </i>
    <i>
      <x v="25"/>
    </i>
    <i>
      <x v="37"/>
    </i>
    <i>
      <x v="56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uenta de Tipo Error" fld="8" subtotal="count" baseField="0" baseItem="0"/>
  </dataFields>
  <chartFormats count="1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9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7">
  <location ref="A3:J18" firstHeaderRow="1" firstDataRow="2" firstDataCol="1"/>
  <pivotFields count="19">
    <pivotField showAll="0" defaultSubtotal="0"/>
    <pivotField axis="axisCol" showAll="0">
      <items count="13">
        <item x="1"/>
        <item m="1" x="10"/>
        <item x="6"/>
        <item x="3"/>
        <item x="7"/>
        <item m="1" x="11"/>
        <item x="8"/>
        <item x="5"/>
        <item x="0"/>
        <item m="1" x="9"/>
        <item x="4"/>
        <item x="2"/>
        <item t="default"/>
      </items>
    </pivotField>
    <pivotField axis="axisRow" multipleItemSelectionAllowed="1" showAll="0">
      <items count="5">
        <item m="1" x="3"/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65">
        <item m="1" x="43"/>
        <item m="1" x="27"/>
        <item m="1" x="32"/>
        <item x="8"/>
        <item m="1" x="55"/>
        <item m="1" x="16"/>
        <item m="1" x="48"/>
        <item m="1" x="36"/>
        <item m="1" x="52"/>
        <item m="1" x="63"/>
        <item m="1" x="61"/>
        <item m="1" x="29"/>
        <item m="1" x="57"/>
        <item m="1" x="37"/>
        <item m="1" x="58"/>
        <item x="4"/>
        <item m="1" x="42"/>
        <item m="1" x="25"/>
        <item m="1" x="17"/>
        <item m="1" x="24"/>
        <item m="1" x="33"/>
        <item m="1" x="44"/>
        <item x="5"/>
        <item m="1" x="59"/>
        <item m="1" x="56"/>
        <item m="1" x="35"/>
        <item m="1" x="19"/>
        <item m="1" x="20"/>
        <item m="1" x="28"/>
        <item m="1" x="39"/>
        <item x="11"/>
        <item m="1" x="41"/>
        <item m="1" x="14"/>
        <item m="1" x="30"/>
        <item m="1" x="18"/>
        <item m="1" x="50"/>
        <item m="1" x="13"/>
        <item x="3"/>
        <item m="1" x="53"/>
        <item m="1" x="62"/>
        <item m="1" x="47"/>
        <item m="1" x="49"/>
        <item m="1" x="22"/>
        <item m="1" x="54"/>
        <item m="1" x="15"/>
        <item m="1" x="46"/>
        <item m="1" x="60"/>
        <item m="1" x="38"/>
        <item m="1" x="40"/>
        <item m="1" x="51"/>
        <item m="1" x="34"/>
        <item m="1" x="21"/>
        <item m="1" x="31"/>
        <item m="1" x="23"/>
        <item m="1" x="12"/>
        <item m="1" x="45"/>
        <item x="9"/>
        <item m="1" x="26"/>
        <item x="1"/>
        <item x="0"/>
        <item x="2"/>
        <item x="6"/>
        <item x="7"/>
        <item x="1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4">
    <i>
      <x v="1"/>
    </i>
    <i r="1">
      <x v="3"/>
    </i>
    <i r="1">
      <x v="22"/>
    </i>
    <i r="1">
      <x v="37"/>
    </i>
    <i r="1">
      <x v="56"/>
    </i>
    <i r="1">
      <x v="59"/>
    </i>
    <i r="1">
      <x v="61"/>
    </i>
    <i r="1">
      <x v="62"/>
    </i>
    <i r="1">
      <x v="63"/>
    </i>
    <i>
      <x v="2"/>
    </i>
    <i r="1">
      <x v="15"/>
    </i>
    <i r="1">
      <x v="58"/>
    </i>
    <i r="1">
      <x v="60"/>
    </i>
    <i t="grand">
      <x/>
    </i>
  </rowItems>
  <colFields count="1">
    <field x="1"/>
  </colFields>
  <colItems count="9">
    <i>
      <x/>
    </i>
    <i>
      <x v="2"/>
    </i>
    <i>
      <x v="3"/>
    </i>
    <i>
      <x v="4"/>
    </i>
    <i>
      <x v="7"/>
    </i>
    <i>
      <x v="8"/>
    </i>
    <i>
      <x v="10"/>
    </i>
    <i>
      <x v="11"/>
    </i>
    <i t="grand">
      <x/>
    </i>
  </colItems>
  <dataFields count="1">
    <dataField name="Cuenta de Tipo Error" fld="8" subtotal="count" baseField="0" baseItem="0"/>
  </dataFields>
  <chartFormats count="4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29" totalsRowShown="0" headerRowDxfId="21" dataDxfId="20" tableBorderDxfId="19">
  <autoFilter ref="A1:S29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2"/>
  <sheetViews>
    <sheetView zoomScaleNormal="100" workbookViewId="0">
      <pane ySplit="1" topLeftCell="A3" activePane="bottomLeft" state="frozen"/>
      <selection pane="bottomLeft" activeCell="A19" sqref="A19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93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92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100</v>
      </c>
      <c r="P1" s="3" t="s">
        <v>2</v>
      </c>
      <c r="Q1" s="3" t="s">
        <v>99</v>
      </c>
      <c r="R1" s="3" t="s">
        <v>3</v>
      </c>
      <c r="S1" s="3" t="s">
        <v>6</v>
      </c>
    </row>
    <row r="2" spans="1:19" ht="24" x14ac:dyDescent="0.2">
      <c r="A2" s="5">
        <v>1</v>
      </c>
      <c r="B2" s="5" t="s">
        <v>41</v>
      </c>
      <c r="C2" s="5" t="s">
        <v>49</v>
      </c>
      <c r="D2" s="5" t="s">
        <v>119</v>
      </c>
      <c r="E2" s="109" t="s">
        <v>86</v>
      </c>
      <c r="F2" s="109">
        <v>42017</v>
      </c>
      <c r="G2" s="9" t="s">
        <v>120</v>
      </c>
      <c r="H2" s="8" t="s">
        <v>121</v>
      </c>
      <c r="I2" s="9" t="s">
        <v>122</v>
      </c>
      <c r="J2" s="9" t="s">
        <v>123</v>
      </c>
      <c r="K2" s="10">
        <v>0.5</v>
      </c>
      <c r="L2" s="10">
        <v>0</v>
      </c>
      <c r="M2" s="10">
        <f>Tabla1[[#This Row],[Error SICC/SSICC]]*Tabla1[[#This Row],[Duracion (horas)]]</f>
        <v>0</v>
      </c>
      <c r="N2" s="5" t="s">
        <v>24</v>
      </c>
      <c r="O2" s="5" t="s">
        <v>109</v>
      </c>
      <c r="P2" s="10" t="s">
        <v>14</v>
      </c>
      <c r="Q2" s="10">
        <v>2015</v>
      </c>
      <c r="R2" s="10" t="s">
        <v>32</v>
      </c>
      <c r="S2" s="9" t="s">
        <v>124</v>
      </c>
    </row>
    <row r="3" spans="1:19" ht="24" x14ac:dyDescent="0.2">
      <c r="A3" s="5">
        <v>2</v>
      </c>
      <c r="B3" s="5" t="s">
        <v>38</v>
      </c>
      <c r="C3" s="5" t="s">
        <v>47</v>
      </c>
      <c r="D3" s="5" t="s">
        <v>125</v>
      </c>
      <c r="E3" s="6" t="s">
        <v>95</v>
      </c>
      <c r="F3" s="7">
        <v>42018</v>
      </c>
      <c r="G3" s="9" t="s">
        <v>126</v>
      </c>
      <c r="H3" s="8" t="s">
        <v>127</v>
      </c>
      <c r="I3" s="9" t="s">
        <v>118</v>
      </c>
      <c r="J3" s="9" t="s">
        <v>97</v>
      </c>
      <c r="K3" s="10">
        <v>3</v>
      </c>
      <c r="L3" s="10">
        <v>0</v>
      </c>
      <c r="M3" s="10">
        <f>Tabla1[[#This Row],[Error SICC/SSICC]]*Tabla1[[#This Row],[Duracion (horas)]]</f>
        <v>0</v>
      </c>
      <c r="N3" s="5" t="s">
        <v>24</v>
      </c>
      <c r="O3" s="5" t="s">
        <v>128</v>
      </c>
      <c r="P3" s="10" t="s">
        <v>14</v>
      </c>
      <c r="Q3" s="10">
        <v>2015</v>
      </c>
      <c r="R3" s="10" t="s">
        <v>32</v>
      </c>
      <c r="S3" s="9" t="s">
        <v>129</v>
      </c>
    </row>
    <row r="4" spans="1:19" ht="24" x14ac:dyDescent="0.2">
      <c r="A4" s="5">
        <v>3</v>
      </c>
      <c r="B4" s="5" t="s">
        <v>38</v>
      </c>
      <c r="C4" s="5" t="s">
        <v>47</v>
      </c>
      <c r="D4" s="5" t="s">
        <v>130</v>
      </c>
      <c r="E4" s="109" t="s">
        <v>130</v>
      </c>
      <c r="F4" s="109">
        <v>42023</v>
      </c>
      <c r="G4" s="9" t="s">
        <v>131</v>
      </c>
      <c r="H4" s="8" t="s">
        <v>132</v>
      </c>
      <c r="I4" s="9" t="s">
        <v>133</v>
      </c>
      <c r="J4" s="9" t="s">
        <v>134</v>
      </c>
      <c r="K4" s="10">
        <v>1</v>
      </c>
      <c r="L4" s="10">
        <v>0</v>
      </c>
      <c r="M4" s="10">
        <f>Tabla1[[#This Row],[Error SICC/SSICC]]*Tabla1[[#This Row],[Duracion (horas)]]</f>
        <v>0</v>
      </c>
      <c r="N4" s="5" t="s">
        <v>24</v>
      </c>
      <c r="O4" s="5" t="s">
        <v>135</v>
      </c>
      <c r="P4" s="10" t="s">
        <v>14</v>
      </c>
      <c r="Q4" s="10">
        <v>2015</v>
      </c>
      <c r="R4" s="10" t="s">
        <v>32</v>
      </c>
      <c r="S4" s="9" t="s">
        <v>136</v>
      </c>
    </row>
    <row r="5" spans="1:19" ht="24" x14ac:dyDescent="0.2">
      <c r="A5" s="5">
        <v>4</v>
      </c>
      <c r="B5" s="5" t="s">
        <v>43</v>
      </c>
      <c r="C5" s="5" t="s">
        <v>49</v>
      </c>
      <c r="D5" s="5" t="s">
        <v>137</v>
      </c>
      <c r="E5" s="109" t="s">
        <v>116</v>
      </c>
      <c r="F5" s="7">
        <v>42024</v>
      </c>
      <c r="G5" s="9" t="s">
        <v>138</v>
      </c>
      <c r="H5" s="8" t="s">
        <v>139</v>
      </c>
      <c r="I5" s="9" t="s">
        <v>140</v>
      </c>
      <c r="J5" s="9" t="s">
        <v>141</v>
      </c>
      <c r="K5" s="10">
        <v>0.5</v>
      </c>
      <c r="L5" s="10">
        <v>0</v>
      </c>
      <c r="M5" s="10">
        <f>Tabla1[[#This Row],[Error SICC/SSICC]]*Tabla1[[#This Row],[Duracion (horas)]]</f>
        <v>0</v>
      </c>
      <c r="N5" s="5" t="s">
        <v>24</v>
      </c>
      <c r="O5" s="5" t="s">
        <v>142</v>
      </c>
      <c r="P5" s="10" t="s">
        <v>14</v>
      </c>
      <c r="Q5" s="10">
        <v>2015</v>
      </c>
      <c r="R5" s="10" t="s">
        <v>32</v>
      </c>
      <c r="S5" s="9" t="s">
        <v>143</v>
      </c>
    </row>
    <row r="6" spans="1:19" ht="36" x14ac:dyDescent="0.2">
      <c r="A6" s="5">
        <v>5</v>
      </c>
      <c r="B6" s="5" t="s">
        <v>44</v>
      </c>
      <c r="C6" s="5" t="s">
        <v>47</v>
      </c>
      <c r="D6" s="5" t="s">
        <v>107</v>
      </c>
      <c r="E6" s="109" t="s">
        <v>95</v>
      </c>
      <c r="F6" s="7">
        <v>42024</v>
      </c>
      <c r="G6" s="9" t="s">
        <v>144</v>
      </c>
      <c r="H6" s="8" t="s">
        <v>145</v>
      </c>
      <c r="I6" s="9" t="s">
        <v>96</v>
      </c>
      <c r="J6" s="9" t="s">
        <v>146</v>
      </c>
      <c r="K6" s="10">
        <v>2</v>
      </c>
      <c r="L6" s="10">
        <v>0</v>
      </c>
      <c r="M6" s="10">
        <f>Tabla1[[#This Row],[Error SICC/SSICC]]*Tabla1[[#This Row],[Duracion (horas)]]</f>
        <v>0</v>
      </c>
      <c r="N6" s="5" t="s">
        <v>24</v>
      </c>
      <c r="O6" s="5" t="s">
        <v>111</v>
      </c>
      <c r="P6" s="10" t="s">
        <v>14</v>
      </c>
      <c r="Q6" s="10">
        <v>2015</v>
      </c>
      <c r="R6" s="10" t="s">
        <v>32</v>
      </c>
      <c r="S6" s="9" t="s">
        <v>147</v>
      </c>
    </row>
    <row r="7" spans="1:19" ht="24" x14ac:dyDescent="0.2">
      <c r="A7" s="5">
        <v>6</v>
      </c>
      <c r="B7" s="5" t="s">
        <v>41</v>
      </c>
      <c r="C7" s="5" t="s">
        <v>49</v>
      </c>
      <c r="D7" s="5" t="s">
        <v>148</v>
      </c>
      <c r="E7" s="109" t="s">
        <v>149</v>
      </c>
      <c r="F7" s="7">
        <v>42024</v>
      </c>
      <c r="G7" s="9" t="s">
        <v>150</v>
      </c>
      <c r="H7" s="8" t="s">
        <v>151</v>
      </c>
      <c r="I7" s="9" t="s">
        <v>108</v>
      </c>
      <c r="J7" s="9" t="s">
        <v>141</v>
      </c>
      <c r="K7" s="10">
        <v>1.5</v>
      </c>
      <c r="L7" s="10">
        <v>0</v>
      </c>
      <c r="M7" s="10">
        <f>Tabla1[[#This Row],[Error SICC/SSICC]]*Tabla1[[#This Row],[Duracion (horas)]]</f>
        <v>0</v>
      </c>
      <c r="N7" s="5" t="s">
        <v>24</v>
      </c>
      <c r="O7" s="5" t="s">
        <v>142</v>
      </c>
      <c r="P7" s="10" t="s">
        <v>14</v>
      </c>
      <c r="Q7" s="10">
        <v>2015</v>
      </c>
      <c r="R7" s="10" t="s">
        <v>32</v>
      </c>
      <c r="S7" s="9" t="s">
        <v>152</v>
      </c>
    </row>
    <row r="8" spans="1:19" ht="36" x14ac:dyDescent="0.2">
      <c r="A8" s="5">
        <v>7</v>
      </c>
      <c r="B8" s="5" t="s">
        <v>44</v>
      </c>
      <c r="C8" s="5" t="s">
        <v>47</v>
      </c>
      <c r="D8" s="5" t="s">
        <v>107</v>
      </c>
      <c r="E8" s="109" t="s">
        <v>95</v>
      </c>
      <c r="F8" s="7">
        <v>42024</v>
      </c>
      <c r="G8" s="9" t="s">
        <v>144</v>
      </c>
      <c r="H8" s="8" t="s">
        <v>145</v>
      </c>
      <c r="I8" s="9" t="s">
        <v>96</v>
      </c>
      <c r="J8" s="9" t="s">
        <v>146</v>
      </c>
      <c r="K8" s="10">
        <v>2</v>
      </c>
      <c r="L8" s="10">
        <v>0</v>
      </c>
      <c r="M8" s="10">
        <f>Tabla1[[#This Row],[Error SICC/SSICC]]*Tabla1[[#This Row],[Duracion (horas)]]</f>
        <v>0</v>
      </c>
      <c r="N8" s="5" t="s">
        <v>24</v>
      </c>
      <c r="O8" s="5" t="s">
        <v>111</v>
      </c>
      <c r="P8" s="10" t="s">
        <v>14</v>
      </c>
      <c r="Q8" s="10">
        <v>2015</v>
      </c>
      <c r="R8" s="10" t="s">
        <v>32</v>
      </c>
      <c r="S8" s="9" t="s">
        <v>152</v>
      </c>
    </row>
    <row r="9" spans="1:19" ht="24" x14ac:dyDescent="0.2">
      <c r="A9" s="5">
        <v>8</v>
      </c>
      <c r="B9" s="5" t="s">
        <v>38</v>
      </c>
      <c r="C9" s="5" t="s">
        <v>49</v>
      </c>
      <c r="D9" s="5" t="s">
        <v>153</v>
      </c>
      <c r="E9" s="109" t="s">
        <v>86</v>
      </c>
      <c r="F9" s="7">
        <v>42024</v>
      </c>
      <c r="G9" s="9" t="s">
        <v>154</v>
      </c>
      <c r="H9" s="8" t="s">
        <v>155</v>
      </c>
      <c r="I9" s="9" t="s">
        <v>156</v>
      </c>
      <c r="J9" s="9" t="s">
        <v>134</v>
      </c>
      <c r="K9" s="10">
        <v>2</v>
      </c>
      <c r="L9" s="10">
        <v>0</v>
      </c>
      <c r="M9" s="10">
        <f>Tabla1[[#This Row],[Error SICC/SSICC]]*Tabla1[[#This Row],[Duracion (horas)]]</f>
        <v>0</v>
      </c>
      <c r="N9" s="5" t="s">
        <v>24</v>
      </c>
      <c r="O9" s="5" t="s">
        <v>157</v>
      </c>
      <c r="P9" s="10" t="s">
        <v>14</v>
      </c>
      <c r="Q9" s="10">
        <v>2015</v>
      </c>
      <c r="R9" s="10" t="s">
        <v>32</v>
      </c>
      <c r="S9" s="9" t="s">
        <v>158</v>
      </c>
    </row>
    <row r="10" spans="1:19" ht="24" x14ac:dyDescent="0.2">
      <c r="A10" s="5">
        <v>9</v>
      </c>
      <c r="B10" s="5" t="s">
        <v>40</v>
      </c>
      <c r="C10" s="5" t="s">
        <v>49</v>
      </c>
      <c r="D10" s="5" t="s">
        <v>160</v>
      </c>
      <c r="E10" s="109" t="s">
        <v>161</v>
      </c>
      <c r="F10" s="7">
        <v>42025</v>
      </c>
      <c r="G10" s="9" t="s">
        <v>163</v>
      </c>
      <c r="H10" s="8" t="s">
        <v>164</v>
      </c>
      <c r="I10" s="9" t="s">
        <v>162</v>
      </c>
      <c r="J10" s="9" t="s">
        <v>97</v>
      </c>
      <c r="K10" s="10">
        <v>1</v>
      </c>
      <c r="L10" s="10">
        <v>0</v>
      </c>
      <c r="M10" s="10">
        <f>Tabla1[[#This Row],[Error SICC/SSICC]]*Tabla1[[#This Row],[Duracion (horas)]]</f>
        <v>0</v>
      </c>
      <c r="N10" s="5" t="s">
        <v>24</v>
      </c>
      <c r="O10" s="5" t="s">
        <v>165</v>
      </c>
      <c r="P10" s="10" t="s">
        <v>14</v>
      </c>
      <c r="Q10" s="10">
        <v>2015</v>
      </c>
      <c r="R10" s="10" t="s">
        <v>32</v>
      </c>
      <c r="S10" s="9" t="s">
        <v>166</v>
      </c>
    </row>
    <row r="11" spans="1:19" x14ac:dyDescent="0.2">
      <c r="A11" s="5">
        <v>10</v>
      </c>
      <c r="B11" s="5" t="s">
        <v>43</v>
      </c>
      <c r="C11" s="5" t="s">
        <v>47</v>
      </c>
      <c r="D11" s="5" t="s">
        <v>107</v>
      </c>
      <c r="E11" s="109" t="s">
        <v>95</v>
      </c>
      <c r="F11" s="7">
        <v>42025</v>
      </c>
      <c r="G11" s="9" t="s">
        <v>167</v>
      </c>
      <c r="H11" s="8" t="s">
        <v>117</v>
      </c>
      <c r="I11" s="9" t="s">
        <v>96</v>
      </c>
      <c r="J11" s="9" t="s">
        <v>146</v>
      </c>
      <c r="K11" s="10">
        <v>0.5</v>
      </c>
      <c r="L11" s="10">
        <v>0</v>
      </c>
      <c r="M11" s="10">
        <f>Tabla1[[#This Row],[Error SICC/SSICC]]*Tabla1[[#This Row],[Duracion (horas)]]</f>
        <v>0</v>
      </c>
      <c r="N11" s="5" t="s">
        <v>24</v>
      </c>
      <c r="O11" s="5" t="s">
        <v>111</v>
      </c>
      <c r="P11" s="10" t="s">
        <v>14</v>
      </c>
      <c r="Q11" s="10">
        <v>2015</v>
      </c>
      <c r="R11" s="10" t="s">
        <v>32</v>
      </c>
      <c r="S11" s="9" t="s">
        <v>168</v>
      </c>
    </row>
    <row r="12" spans="1:19" x14ac:dyDescent="0.2">
      <c r="A12" s="5">
        <v>11</v>
      </c>
      <c r="B12" s="5" t="s">
        <v>42</v>
      </c>
      <c r="C12" s="5" t="s">
        <v>49</v>
      </c>
      <c r="D12" s="5" t="s">
        <v>169</v>
      </c>
      <c r="E12" s="109" t="s">
        <v>169</v>
      </c>
      <c r="F12" s="7">
        <v>42025</v>
      </c>
      <c r="G12" s="9" t="s">
        <v>171</v>
      </c>
      <c r="H12" s="8" t="s">
        <v>117</v>
      </c>
      <c r="I12" s="9" t="s">
        <v>172</v>
      </c>
      <c r="J12" s="9" t="s">
        <v>169</v>
      </c>
      <c r="K12" s="10">
        <v>0.5</v>
      </c>
      <c r="L12" s="10">
        <v>0</v>
      </c>
      <c r="M12" s="10">
        <f>Tabla1[[#This Row],[Error SICC/SSICC]]*Tabla1[[#This Row],[Duracion (horas)]]</f>
        <v>0</v>
      </c>
      <c r="N12" s="5" t="s">
        <v>24</v>
      </c>
      <c r="O12" s="5" t="s">
        <v>173</v>
      </c>
      <c r="P12" s="10" t="s">
        <v>14</v>
      </c>
      <c r="Q12" s="10">
        <v>2015</v>
      </c>
      <c r="R12" s="10" t="s">
        <v>32</v>
      </c>
      <c r="S12" s="9" t="s">
        <v>174</v>
      </c>
    </row>
    <row r="13" spans="1:19" ht="24" x14ac:dyDescent="0.2">
      <c r="A13" s="5">
        <v>12</v>
      </c>
      <c r="B13" s="5" t="s">
        <v>42</v>
      </c>
      <c r="C13" s="5" t="s">
        <v>49</v>
      </c>
      <c r="D13" s="5" t="s">
        <v>170</v>
      </c>
      <c r="E13" s="109" t="s">
        <v>112</v>
      </c>
      <c r="F13" s="7">
        <v>42025</v>
      </c>
      <c r="G13" s="9" t="s">
        <v>175</v>
      </c>
      <c r="H13" s="8" t="s">
        <v>176</v>
      </c>
      <c r="I13" s="9" t="s">
        <v>113</v>
      </c>
      <c r="J13" s="9" t="s">
        <v>114</v>
      </c>
      <c r="K13" s="10">
        <v>0.5</v>
      </c>
      <c r="L13" s="10">
        <v>0</v>
      </c>
      <c r="M13" s="10">
        <f>Tabla1[[#This Row],[Error SICC/SSICC]]*Tabla1[[#This Row],[Duracion (horas)]]</f>
        <v>0</v>
      </c>
      <c r="N13" s="5" t="s">
        <v>24</v>
      </c>
      <c r="O13" s="5" t="s">
        <v>114</v>
      </c>
      <c r="P13" s="10" t="s">
        <v>14</v>
      </c>
      <c r="Q13" s="10">
        <v>2015</v>
      </c>
      <c r="R13" s="10" t="s">
        <v>32</v>
      </c>
      <c r="S13" s="9" t="s">
        <v>174</v>
      </c>
    </row>
    <row r="14" spans="1:19" x14ac:dyDescent="0.2">
      <c r="A14" s="5">
        <v>13</v>
      </c>
      <c r="B14" s="5" t="s">
        <v>40</v>
      </c>
      <c r="C14" s="5" t="s">
        <v>49</v>
      </c>
      <c r="D14" s="5" t="s">
        <v>115</v>
      </c>
      <c r="E14" s="109" t="s">
        <v>116</v>
      </c>
      <c r="F14" s="7">
        <v>42027</v>
      </c>
      <c r="G14" s="9" t="s">
        <v>177</v>
      </c>
      <c r="H14" s="8" t="s">
        <v>117</v>
      </c>
      <c r="I14" s="9" t="s">
        <v>180</v>
      </c>
      <c r="J14" s="9" t="s">
        <v>178</v>
      </c>
      <c r="K14" s="10">
        <v>0.5</v>
      </c>
      <c r="L14" s="10">
        <v>0</v>
      </c>
      <c r="M14" s="10">
        <f>Tabla1[[#This Row],[Error SICC/SSICC]]*Tabla1[[#This Row],[Duracion (horas)]]</f>
        <v>0</v>
      </c>
      <c r="N14" s="5" t="s">
        <v>24</v>
      </c>
      <c r="O14" s="5" t="s">
        <v>110</v>
      </c>
      <c r="P14" s="10" t="s">
        <v>14</v>
      </c>
      <c r="Q14" s="10">
        <v>2015</v>
      </c>
      <c r="R14" s="10" t="s">
        <v>32</v>
      </c>
      <c r="S14" s="9" t="s">
        <v>179</v>
      </c>
    </row>
    <row r="15" spans="1:19" x14ac:dyDescent="0.2">
      <c r="A15" s="5">
        <v>14</v>
      </c>
      <c r="B15" s="5" t="s">
        <v>39</v>
      </c>
      <c r="C15" s="5" t="s">
        <v>49</v>
      </c>
      <c r="D15" s="5" t="s">
        <v>115</v>
      </c>
      <c r="E15" s="109" t="s">
        <v>116</v>
      </c>
      <c r="F15" s="7">
        <v>42027</v>
      </c>
      <c r="G15" s="9" t="s">
        <v>177</v>
      </c>
      <c r="H15" s="8" t="s">
        <v>117</v>
      </c>
      <c r="I15" s="9" t="s">
        <v>180</v>
      </c>
      <c r="J15" s="9" t="s">
        <v>178</v>
      </c>
      <c r="K15" s="10">
        <v>0.5</v>
      </c>
      <c r="L15" s="10">
        <v>0</v>
      </c>
      <c r="M15" s="10">
        <f>Tabla1[[#This Row],[Error SICC/SSICC]]*Tabla1[[#This Row],[Duracion (horas)]]</f>
        <v>0</v>
      </c>
      <c r="N15" s="5" t="s">
        <v>24</v>
      </c>
      <c r="O15" s="5" t="s">
        <v>110</v>
      </c>
      <c r="P15" s="10" t="s">
        <v>14</v>
      </c>
      <c r="Q15" s="10">
        <v>2015</v>
      </c>
      <c r="R15" s="10" t="s">
        <v>32</v>
      </c>
      <c r="S15" s="9" t="s">
        <v>181</v>
      </c>
    </row>
    <row r="16" spans="1:19" x14ac:dyDescent="0.2">
      <c r="A16" s="5">
        <v>15</v>
      </c>
      <c r="B16" s="5" t="s">
        <v>37</v>
      </c>
      <c r="C16" s="5" t="s">
        <v>49</v>
      </c>
      <c r="D16" s="5" t="s">
        <v>115</v>
      </c>
      <c r="E16" s="109" t="s">
        <v>116</v>
      </c>
      <c r="F16" s="7">
        <v>42027</v>
      </c>
      <c r="G16" s="9" t="s">
        <v>177</v>
      </c>
      <c r="H16" s="8" t="s">
        <v>117</v>
      </c>
      <c r="I16" s="9" t="s">
        <v>180</v>
      </c>
      <c r="J16" s="9" t="s">
        <v>178</v>
      </c>
      <c r="K16" s="10">
        <v>0.5</v>
      </c>
      <c r="L16" s="10">
        <v>0</v>
      </c>
      <c r="M16" s="10">
        <f>Tabla1[[#This Row],[Error SICC/SSICC]]*Tabla1[[#This Row],[Duracion (horas)]]</f>
        <v>0</v>
      </c>
      <c r="N16" s="5" t="s">
        <v>24</v>
      </c>
      <c r="O16" s="5" t="s">
        <v>110</v>
      </c>
      <c r="P16" s="10" t="s">
        <v>14</v>
      </c>
      <c r="Q16" s="10">
        <v>2015</v>
      </c>
      <c r="R16" s="10" t="s">
        <v>32</v>
      </c>
      <c r="S16" s="9" t="s">
        <v>182</v>
      </c>
    </row>
    <row r="17" spans="1:19" ht="24" x14ac:dyDescent="0.2">
      <c r="A17" s="5">
        <v>16</v>
      </c>
      <c r="B17" s="5" t="s">
        <v>37</v>
      </c>
      <c r="C17" s="5" t="s">
        <v>47</v>
      </c>
      <c r="D17" s="5" t="s">
        <v>107</v>
      </c>
      <c r="E17" s="109" t="s">
        <v>95</v>
      </c>
      <c r="F17" s="7">
        <v>42033</v>
      </c>
      <c r="G17" s="9" t="s">
        <v>167</v>
      </c>
      <c r="H17" s="8" t="s">
        <v>117</v>
      </c>
      <c r="I17" s="9" t="s">
        <v>96</v>
      </c>
      <c r="J17" s="9" t="s">
        <v>146</v>
      </c>
      <c r="K17" s="10">
        <v>0.5</v>
      </c>
      <c r="L17" s="10">
        <v>0</v>
      </c>
      <c r="M17" s="10">
        <f>Tabla1[[#This Row],[Error SICC/SSICC]]*Tabla1[[#This Row],[Duracion (horas)]]</f>
        <v>0</v>
      </c>
      <c r="N17" s="5" t="s">
        <v>24</v>
      </c>
      <c r="O17" s="5" t="s">
        <v>183</v>
      </c>
      <c r="P17" s="10" t="s">
        <v>14</v>
      </c>
      <c r="Q17" s="10">
        <v>2015</v>
      </c>
      <c r="R17" s="10" t="s">
        <v>32</v>
      </c>
      <c r="S17" s="9" t="s">
        <v>184</v>
      </c>
    </row>
    <row r="18" spans="1:19" x14ac:dyDescent="0.2">
      <c r="A18" s="5">
        <v>17</v>
      </c>
      <c r="B18" s="5" t="s">
        <v>43</v>
      </c>
      <c r="C18" s="5" t="s">
        <v>47</v>
      </c>
      <c r="D18" s="5" t="s">
        <v>107</v>
      </c>
      <c r="E18" s="109" t="s">
        <v>95</v>
      </c>
      <c r="F18" s="7">
        <v>42040</v>
      </c>
      <c r="G18" s="9" t="s">
        <v>185</v>
      </c>
      <c r="H18" s="8" t="s">
        <v>117</v>
      </c>
      <c r="I18" s="9" t="s">
        <v>96</v>
      </c>
      <c r="J18" s="9" t="s">
        <v>146</v>
      </c>
      <c r="K18" s="10">
        <v>1.5</v>
      </c>
      <c r="L18" s="10">
        <v>0</v>
      </c>
      <c r="M18" s="10">
        <f>Tabla1[[#This Row],[Error SICC/SSICC]]*Tabla1[[#This Row],[Duracion (horas)]]</f>
        <v>0</v>
      </c>
      <c r="N18" s="5" t="s">
        <v>24</v>
      </c>
      <c r="O18" s="5" t="s">
        <v>110</v>
      </c>
      <c r="P18" s="10" t="s">
        <v>14</v>
      </c>
      <c r="Q18" s="10">
        <v>2015</v>
      </c>
      <c r="R18" s="10" t="s">
        <v>32</v>
      </c>
      <c r="S18" s="9" t="s">
        <v>186</v>
      </c>
    </row>
    <row r="19" spans="1:19" x14ac:dyDescent="0.2">
      <c r="A19" s="5"/>
      <c r="B19" s="5"/>
      <c r="F19" s="7"/>
      <c r="K19" s="10"/>
      <c r="L19" s="10"/>
      <c r="M19" s="10">
        <f>Tabla1[[#This Row],[Error SICC/SSICC]]*Tabla1[[#This Row],[Duracion (horas)]]</f>
        <v>0</v>
      </c>
      <c r="P19" s="10"/>
      <c r="Q19" s="10"/>
      <c r="R19" s="10"/>
    </row>
    <row r="20" spans="1:19" x14ac:dyDescent="0.2">
      <c r="A20" s="142"/>
      <c r="B20" s="5"/>
      <c r="C20" s="142"/>
      <c r="D20" s="142"/>
      <c r="E20" s="143"/>
      <c r="F20" s="7"/>
      <c r="G20" s="145"/>
      <c r="I20" s="145"/>
      <c r="J20" s="145"/>
      <c r="K20" s="147"/>
      <c r="L20" s="147"/>
      <c r="M20" s="10">
        <f>Tabla1[[#This Row],[Error SICC/SSICC]]*Tabla1[[#This Row],[Duracion (horas)]]</f>
        <v>0</v>
      </c>
      <c r="O20" s="142"/>
      <c r="P20" s="10"/>
      <c r="Q20" s="10"/>
      <c r="R20" s="10"/>
      <c r="S20" s="145"/>
    </row>
    <row r="21" spans="1:19" x14ac:dyDescent="0.2">
      <c r="A21" s="142"/>
      <c r="B21" s="142"/>
      <c r="C21" s="142"/>
      <c r="D21" s="142"/>
      <c r="E21" s="143"/>
      <c r="F21" s="144"/>
      <c r="G21" s="145"/>
      <c r="H21" s="146"/>
      <c r="I21" s="145"/>
      <c r="J21" s="145"/>
      <c r="K21" s="147"/>
      <c r="L21" s="147"/>
      <c r="M21" s="10">
        <f>Tabla1[[#This Row],[Error SICC/SSICC]]*Tabla1[[#This Row],[Duracion (horas)]]</f>
        <v>0</v>
      </c>
      <c r="N21" s="142"/>
      <c r="O21" s="142"/>
      <c r="P21" s="10"/>
      <c r="Q21" s="10"/>
      <c r="R21" s="10"/>
      <c r="S21" s="145"/>
    </row>
    <row r="22" spans="1:19" x14ac:dyDescent="0.2">
      <c r="A22" s="142"/>
      <c r="B22" s="142"/>
      <c r="C22" s="142"/>
      <c r="F22" s="144"/>
      <c r="K22" s="147"/>
      <c r="L22" s="147"/>
      <c r="M22" s="10">
        <f>Tabla1[[#This Row],[Error SICC/SSICC]]*Tabla1[[#This Row],[Duracion (horas)]]</f>
        <v>0</v>
      </c>
      <c r="N22" s="142"/>
      <c r="O22" s="142"/>
      <c r="P22" s="10"/>
      <c r="Q22" s="10"/>
      <c r="R22" s="10"/>
      <c r="S22" s="145"/>
    </row>
    <row r="23" spans="1:19" x14ac:dyDescent="0.2">
      <c r="A23" s="142"/>
      <c r="B23" s="5"/>
      <c r="F23" s="144"/>
      <c r="H23" s="146"/>
      <c r="K23" s="147"/>
      <c r="L23" s="147"/>
      <c r="M23" s="10">
        <f>Tabla1[[#This Row],[Error SICC/SSICC]]*Tabla1[[#This Row],[Duracion (horas)]]</f>
        <v>0</v>
      </c>
      <c r="P23" s="10"/>
      <c r="Q23" s="10"/>
      <c r="R23" s="10"/>
      <c r="S23" s="145"/>
    </row>
    <row r="24" spans="1:19" x14ac:dyDescent="0.2">
      <c r="A24" s="5"/>
      <c r="B24" s="5"/>
      <c r="F24" s="7"/>
      <c r="K24" s="10"/>
      <c r="L24" s="10"/>
      <c r="M24" s="10">
        <f>Tabla1[[#This Row],[Error SICC/SSICC]]*Tabla1[[#This Row],[Duracion (horas)]]</f>
        <v>0</v>
      </c>
      <c r="P24" s="10"/>
      <c r="Q24" s="10"/>
      <c r="R24" s="10"/>
    </row>
    <row r="25" spans="1:19" x14ac:dyDescent="0.2">
      <c r="A25" s="5"/>
      <c r="B25" s="5"/>
      <c r="F25" s="7"/>
      <c r="K25" s="10"/>
      <c r="L25" s="10"/>
      <c r="M25" s="10">
        <f>Tabla1[[#This Row],[Error SICC/SSICC]]*Tabla1[[#This Row],[Duracion (horas)]]</f>
        <v>0</v>
      </c>
      <c r="P25" s="10"/>
      <c r="Q25" s="10"/>
      <c r="R25" s="10"/>
    </row>
    <row r="26" spans="1:19" x14ac:dyDescent="0.2">
      <c r="A26" s="5"/>
      <c r="B26" s="5"/>
      <c r="F26" s="7"/>
      <c r="H26" s="146"/>
      <c r="K26" s="10"/>
      <c r="L26" s="10"/>
      <c r="M26" s="10">
        <f>Tabla1[[#This Row],[Error SICC/SSICC]]*Tabla1[[#This Row],[Duracion (horas)]]</f>
        <v>0</v>
      </c>
      <c r="P26" s="10"/>
      <c r="Q26" s="10"/>
      <c r="R26" s="10"/>
    </row>
    <row r="27" spans="1:19" x14ac:dyDescent="0.2">
      <c r="A27" s="5"/>
      <c r="B27" s="5"/>
      <c r="F27" s="7"/>
      <c r="K27" s="10"/>
      <c r="L27" s="10"/>
      <c r="M27" s="10">
        <f>Tabla1[[#This Row],[Error SICC/SSICC]]*Tabla1[[#This Row],[Duracion (horas)]]</f>
        <v>0</v>
      </c>
      <c r="P27" s="10"/>
      <c r="Q27" s="10"/>
      <c r="R27" s="10"/>
    </row>
    <row r="28" spans="1:19" x14ac:dyDescent="0.2">
      <c r="A28" s="142"/>
      <c r="B28" s="142"/>
      <c r="C28" s="142"/>
      <c r="D28" s="142"/>
      <c r="E28" s="143"/>
      <c r="F28" s="144"/>
      <c r="G28" s="145"/>
      <c r="I28" s="145"/>
      <c r="K28" s="147"/>
      <c r="L28" s="147"/>
      <c r="M28" s="10">
        <f>Tabla1[[#This Row],[Error SICC/SSICC]]*Tabla1[[#This Row],[Duracion (horas)]]</f>
        <v>0</v>
      </c>
      <c r="N28" s="142"/>
      <c r="O28" s="142"/>
      <c r="P28" s="10"/>
      <c r="Q28" s="10"/>
      <c r="R28" s="10"/>
      <c r="S28" s="145"/>
    </row>
    <row r="29" spans="1:19" x14ac:dyDescent="0.2">
      <c r="A29" s="142"/>
      <c r="B29" s="142"/>
      <c r="C29" s="142"/>
      <c r="D29" s="142"/>
      <c r="E29" s="143"/>
      <c r="F29" s="144"/>
      <c r="G29" s="145"/>
      <c r="I29" s="145"/>
      <c r="J29" s="145"/>
      <c r="K29" s="147"/>
      <c r="L29" s="147"/>
      <c r="M29" s="10">
        <f>Tabla1[[#This Row],[Error SICC/SSICC]]*Tabla1[[#This Row],[Duracion (horas)]]</f>
        <v>0</v>
      </c>
      <c r="N29" s="142"/>
      <c r="O29" s="142"/>
      <c r="P29" s="10"/>
      <c r="Q29" s="10"/>
      <c r="R29" s="10"/>
      <c r="S29" s="145"/>
    </row>
    <row r="30" spans="1:19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9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9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13" workbookViewId="0">
      <selection activeCell="E37" sqref="E37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8.7109375" bestFit="1" customWidth="1"/>
    <col min="4" max="4" width="13.140625" customWidth="1"/>
    <col min="5" max="5" width="20.7109375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4" x14ac:dyDescent="0.2">
      <c r="A1" s="15" t="s">
        <v>89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 t="s">
        <v>38</v>
      </c>
      <c r="B3" s="16">
        <v>1</v>
      </c>
      <c r="C3" s="16">
        <v>2</v>
      </c>
      <c r="D3" s="16">
        <v>3</v>
      </c>
    </row>
    <row r="4" spans="1:4" x14ac:dyDescent="0.2">
      <c r="A4" s="18" t="s">
        <v>39</v>
      </c>
      <c r="B4" s="16">
        <v>1</v>
      </c>
      <c r="C4" s="16"/>
      <c r="D4" s="16">
        <v>1</v>
      </c>
    </row>
    <row r="5" spans="1:4" x14ac:dyDescent="0.2">
      <c r="A5" s="18" t="s">
        <v>44</v>
      </c>
      <c r="B5" s="16"/>
      <c r="C5" s="16">
        <v>2</v>
      </c>
      <c r="D5" s="16">
        <v>2</v>
      </c>
    </row>
    <row r="6" spans="1:4" x14ac:dyDescent="0.2">
      <c r="A6" s="18" t="s">
        <v>37</v>
      </c>
      <c r="B6" s="16">
        <v>1</v>
      </c>
      <c r="C6" s="16">
        <v>1</v>
      </c>
      <c r="D6" s="16">
        <v>2</v>
      </c>
    </row>
    <row r="7" spans="1:4" x14ac:dyDescent="0.2">
      <c r="A7" s="18" t="s">
        <v>42</v>
      </c>
      <c r="B7" s="16">
        <v>2</v>
      </c>
      <c r="C7" s="16"/>
      <c r="D7" s="16">
        <v>2</v>
      </c>
    </row>
    <row r="8" spans="1:4" x14ac:dyDescent="0.2">
      <c r="A8" s="18" t="s">
        <v>41</v>
      </c>
      <c r="B8" s="16">
        <v>2</v>
      </c>
      <c r="C8" s="16"/>
      <c r="D8" s="16">
        <v>2</v>
      </c>
    </row>
    <row r="9" spans="1:4" x14ac:dyDescent="0.2">
      <c r="A9" s="18" t="s">
        <v>40</v>
      </c>
      <c r="B9" s="16">
        <v>2</v>
      </c>
      <c r="C9" s="16"/>
      <c r="D9" s="16">
        <v>2</v>
      </c>
    </row>
    <row r="10" spans="1:4" x14ac:dyDescent="0.2">
      <c r="A10" s="18" t="s">
        <v>43</v>
      </c>
      <c r="B10" s="16">
        <v>1</v>
      </c>
      <c r="C10" s="16">
        <v>2</v>
      </c>
      <c r="D10" s="16">
        <v>3</v>
      </c>
    </row>
    <row r="11" spans="1:4" x14ac:dyDescent="0.2">
      <c r="A11" s="18" t="s">
        <v>16</v>
      </c>
      <c r="B11" s="16">
        <v>10</v>
      </c>
      <c r="C11" s="16">
        <v>7</v>
      </c>
      <c r="D11" s="16">
        <v>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23" sqref="B23"/>
    </sheetView>
  </sheetViews>
  <sheetFormatPr baseColWidth="10" defaultRowHeight="12.75" x14ac:dyDescent="0.2"/>
  <cols>
    <col min="1" max="1" width="22.140625" bestFit="1" customWidth="1"/>
    <col min="2" max="2" width="20" customWidth="1"/>
  </cols>
  <sheetData>
    <row r="3" spans="1:2" x14ac:dyDescent="0.2">
      <c r="A3" s="15" t="s">
        <v>50</v>
      </c>
      <c r="B3" t="s">
        <v>63</v>
      </c>
    </row>
    <row r="4" spans="1:2" x14ac:dyDescent="0.2">
      <c r="A4" s="18" t="s">
        <v>96</v>
      </c>
      <c r="B4" s="16">
        <v>5</v>
      </c>
    </row>
    <row r="5" spans="1:2" x14ac:dyDescent="0.2">
      <c r="A5" s="18" t="s">
        <v>108</v>
      </c>
      <c r="B5" s="16">
        <v>1</v>
      </c>
    </row>
    <row r="6" spans="1:2" x14ac:dyDescent="0.2">
      <c r="A6" s="18" t="s">
        <v>159</v>
      </c>
      <c r="B6" s="16"/>
    </row>
    <row r="7" spans="1:2" x14ac:dyDescent="0.2">
      <c r="A7" s="18" t="s">
        <v>172</v>
      </c>
      <c r="B7" s="16">
        <v>1</v>
      </c>
    </row>
    <row r="8" spans="1:2" x14ac:dyDescent="0.2">
      <c r="A8" s="18" t="s">
        <v>140</v>
      </c>
      <c r="B8" s="16">
        <v>1</v>
      </c>
    </row>
    <row r="9" spans="1:2" x14ac:dyDescent="0.2">
      <c r="A9" s="18" t="s">
        <v>113</v>
      </c>
      <c r="B9" s="16">
        <v>1</v>
      </c>
    </row>
    <row r="10" spans="1:2" x14ac:dyDescent="0.2">
      <c r="A10" s="18" t="s">
        <v>118</v>
      </c>
      <c r="B10" s="16">
        <v>1</v>
      </c>
    </row>
    <row r="11" spans="1:2" x14ac:dyDescent="0.2">
      <c r="A11" s="18" t="s">
        <v>122</v>
      </c>
      <c r="B11" s="16">
        <v>1</v>
      </c>
    </row>
    <row r="12" spans="1:2" x14ac:dyDescent="0.2">
      <c r="A12" s="18" t="s">
        <v>133</v>
      </c>
      <c r="B12" s="16">
        <v>1</v>
      </c>
    </row>
    <row r="13" spans="1:2" x14ac:dyDescent="0.2">
      <c r="A13" s="18" t="s">
        <v>156</v>
      </c>
      <c r="B13" s="16">
        <v>1</v>
      </c>
    </row>
    <row r="14" spans="1:2" x14ac:dyDescent="0.2">
      <c r="A14" s="18" t="s">
        <v>162</v>
      </c>
      <c r="B14" s="16">
        <v>1</v>
      </c>
    </row>
    <row r="15" spans="1:2" x14ac:dyDescent="0.2">
      <c r="A15" s="18" t="s">
        <v>180</v>
      </c>
      <c r="B15" s="16">
        <v>3</v>
      </c>
    </row>
    <row r="16" spans="1:2" x14ac:dyDescent="0.2">
      <c r="A16" s="18" t="s">
        <v>16</v>
      </c>
      <c r="B16" s="16">
        <v>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opLeftCell="A13" workbookViewId="0">
      <selection activeCell="A36" sqref="A36"/>
    </sheetView>
  </sheetViews>
  <sheetFormatPr baseColWidth="10" defaultRowHeight="12.75" x14ac:dyDescent="0.2"/>
  <cols>
    <col min="1" max="1" width="26.5703125" bestFit="1" customWidth="1"/>
    <col min="2" max="2" width="23" bestFit="1" customWidth="1"/>
    <col min="3" max="3" width="10" bestFit="1" customWidth="1"/>
    <col min="4" max="4" width="12.5703125" bestFit="1" customWidth="1"/>
    <col min="5" max="5" width="6" bestFit="1" customWidth="1"/>
    <col min="6" max="6" width="6.42578125" bestFit="1" customWidth="1"/>
    <col min="7" max="7" width="12.42578125" bestFit="1" customWidth="1"/>
    <col min="8" max="8" width="9" bestFit="1" customWidth="1"/>
    <col min="9" max="9" width="11.7109375" bestFit="1" customWidth="1"/>
    <col min="10" max="10" width="13.140625" bestFit="1" customWidth="1"/>
    <col min="11" max="11" width="13.140625" customWidth="1"/>
    <col min="12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10" x14ac:dyDescent="0.2">
      <c r="A3" s="15" t="s">
        <v>63</v>
      </c>
      <c r="B3" s="15" t="s">
        <v>51</v>
      </c>
    </row>
    <row r="4" spans="1:10" x14ac:dyDescent="0.2">
      <c r="A4" s="15" t="s">
        <v>50</v>
      </c>
      <c r="B4" t="s">
        <v>38</v>
      </c>
      <c r="C4" t="s">
        <v>39</v>
      </c>
      <c r="D4" t="s">
        <v>44</v>
      </c>
      <c r="E4" t="s">
        <v>37</v>
      </c>
      <c r="F4" t="s">
        <v>42</v>
      </c>
      <c r="G4" t="s">
        <v>41</v>
      </c>
      <c r="H4" t="s">
        <v>40</v>
      </c>
      <c r="I4" t="s">
        <v>43</v>
      </c>
      <c r="J4" t="s">
        <v>16</v>
      </c>
    </row>
    <row r="5" spans="1:10" x14ac:dyDescent="0.2">
      <c r="A5" s="18" t="s">
        <v>49</v>
      </c>
      <c r="B5" s="16">
        <v>1</v>
      </c>
      <c r="C5" s="16">
        <v>1</v>
      </c>
      <c r="D5" s="16"/>
      <c r="E5" s="16">
        <v>1</v>
      </c>
      <c r="F5" s="16">
        <v>2</v>
      </c>
      <c r="G5" s="16">
        <v>2</v>
      </c>
      <c r="H5" s="16">
        <v>2</v>
      </c>
      <c r="I5" s="16">
        <v>1</v>
      </c>
      <c r="J5" s="16">
        <v>10</v>
      </c>
    </row>
    <row r="6" spans="1:10" x14ac:dyDescent="0.2">
      <c r="A6" s="83" t="s">
        <v>172</v>
      </c>
      <c r="B6" s="16"/>
      <c r="C6" s="16"/>
      <c r="D6" s="16"/>
      <c r="E6" s="16"/>
      <c r="F6" s="16">
        <v>1</v>
      </c>
      <c r="G6" s="16"/>
      <c r="H6" s="16"/>
      <c r="I6" s="16"/>
      <c r="J6" s="16">
        <v>1</v>
      </c>
    </row>
    <row r="7" spans="1:10" x14ac:dyDescent="0.2">
      <c r="A7" s="83" t="s">
        <v>108</v>
      </c>
      <c r="B7" s="16"/>
      <c r="C7" s="16"/>
      <c r="D7" s="16"/>
      <c r="E7" s="16"/>
      <c r="F7" s="16"/>
      <c r="G7" s="16">
        <v>1</v>
      </c>
      <c r="H7" s="16"/>
      <c r="I7" s="16"/>
      <c r="J7" s="16">
        <v>1</v>
      </c>
    </row>
    <row r="8" spans="1:10" x14ac:dyDescent="0.2">
      <c r="A8" s="83" t="s">
        <v>140</v>
      </c>
      <c r="B8" s="16"/>
      <c r="C8" s="16"/>
      <c r="D8" s="16"/>
      <c r="E8" s="16"/>
      <c r="F8" s="16"/>
      <c r="G8" s="16"/>
      <c r="H8" s="16"/>
      <c r="I8" s="16">
        <v>1</v>
      </c>
      <c r="J8" s="16">
        <v>1</v>
      </c>
    </row>
    <row r="9" spans="1:10" x14ac:dyDescent="0.2">
      <c r="A9" s="83" t="s">
        <v>113</v>
      </c>
      <c r="B9" s="16"/>
      <c r="C9" s="16"/>
      <c r="D9" s="16"/>
      <c r="E9" s="16"/>
      <c r="F9" s="16">
        <v>1</v>
      </c>
      <c r="G9" s="16"/>
      <c r="H9" s="16"/>
      <c r="I9" s="16"/>
      <c r="J9" s="16">
        <v>1</v>
      </c>
    </row>
    <row r="10" spans="1:10" x14ac:dyDescent="0.2">
      <c r="A10" s="83" t="s">
        <v>122</v>
      </c>
      <c r="B10" s="16"/>
      <c r="C10" s="16"/>
      <c r="D10" s="16"/>
      <c r="E10" s="16"/>
      <c r="F10" s="16"/>
      <c r="G10" s="16">
        <v>1</v>
      </c>
      <c r="H10" s="16"/>
      <c r="I10" s="16"/>
      <c r="J10" s="16">
        <v>1</v>
      </c>
    </row>
    <row r="11" spans="1:10" x14ac:dyDescent="0.2">
      <c r="A11" s="83" t="s">
        <v>156</v>
      </c>
      <c r="B11" s="16">
        <v>1</v>
      </c>
      <c r="C11" s="16"/>
      <c r="D11" s="16"/>
      <c r="E11" s="16"/>
      <c r="F11" s="16"/>
      <c r="G11" s="16"/>
      <c r="H11" s="16"/>
      <c r="I11" s="16"/>
      <c r="J11" s="16">
        <v>1</v>
      </c>
    </row>
    <row r="12" spans="1:10" x14ac:dyDescent="0.2">
      <c r="A12" s="83" t="s">
        <v>162</v>
      </c>
      <c r="B12" s="16"/>
      <c r="C12" s="16"/>
      <c r="D12" s="16"/>
      <c r="E12" s="16"/>
      <c r="F12" s="16"/>
      <c r="G12" s="16"/>
      <c r="H12" s="16">
        <v>1</v>
      </c>
      <c r="I12" s="16"/>
      <c r="J12" s="16">
        <v>1</v>
      </c>
    </row>
    <row r="13" spans="1:10" x14ac:dyDescent="0.2">
      <c r="A13" s="83" t="s">
        <v>180</v>
      </c>
      <c r="B13" s="16"/>
      <c r="C13" s="16">
        <v>1</v>
      </c>
      <c r="D13" s="16"/>
      <c r="E13" s="16">
        <v>1</v>
      </c>
      <c r="F13" s="16"/>
      <c r="G13" s="16"/>
      <c r="H13" s="16">
        <v>1</v>
      </c>
      <c r="I13" s="16"/>
      <c r="J13" s="16">
        <v>3</v>
      </c>
    </row>
    <row r="14" spans="1:10" x14ac:dyDescent="0.2">
      <c r="A14" s="18" t="s">
        <v>47</v>
      </c>
      <c r="B14" s="16">
        <v>2</v>
      </c>
      <c r="C14" s="16"/>
      <c r="D14" s="16">
        <v>2</v>
      </c>
      <c r="E14" s="16">
        <v>1</v>
      </c>
      <c r="F14" s="16"/>
      <c r="G14" s="16"/>
      <c r="H14" s="16"/>
      <c r="I14" s="16">
        <v>2</v>
      </c>
      <c r="J14" s="16">
        <v>7</v>
      </c>
    </row>
    <row r="15" spans="1:10" x14ac:dyDescent="0.2">
      <c r="A15" s="83" t="s">
        <v>96</v>
      </c>
      <c r="B15" s="16"/>
      <c r="C15" s="16"/>
      <c r="D15" s="16">
        <v>2</v>
      </c>
      <c r="E15" s="16">
        <v>1</v>
      </c>
      <c r="F15" s="16"/>
      <c r="G15" s="16"/>
      <c r="H15" s="16"/>
      <c r="I15" s="16">
        <v>2</v>
      </c>
      <c r="J15" s="16">
        <v>5</v>
      </c>
    </row>
    <row r="16" spans="1:10" x14ac:dyDescent="0.2">
      <c r="A16" s="83" t="s">
        <v>118</v>
      </c>
      <c r="B16" s="16">
        <v>1</v>
      </c>
      <c r="C16" s="16"/>
      <c r="D16" s="16"/>
      <c r="E16" s="16"/>
      <c r="F16" s="16"/>
      <c r="G16" s="16"/>
      <c r="H16" s="16"/>
      <c r="I16" s="16"/>
      <c r="J16" s="16">
        <v>1</v>
      </c>
    </row>
    <row r="17" spans="1:10" x14ac:dyDescent="0.2">
      <c r="A17" s="83" t="s">
        <v>133</v>
      </c>
      <c r="B17" s="16">
        <v>1</v>
      </c>
      <c r="C17" s="16"/>
      <c r="D17" s="16"/>
      <c r="E17" s="16"/>
      <c r="F17" s="16"/>
      <c r="G17" s="16"/>
      <c r="H17" s="16"/>
      <c r="I17" s="16"/>
      <c r="J17" s="16">
        <v>1</v>
      </c>
    </row>
    <row r="18" spans="1:10" x14ac:dyDescent="0.2">
      <c r="A18" s="18" t="s">
        <v>16</v>
      </c>
      <c r="B18" s="16">
        <v>3</v>
      </c>
      <c r="C18" s="16">
        <v>1</v>
      </c>
      <c r="D18" s="16">
        <v>2</v>
      </c>
      <c r="E18" s="16">
        <v>2</v>
      </c>
      <c r="F18" s="16">
        <v>2</v>
      </c>
      <c r="G18" s="16">
        <v>2</v>
      </c>
      <c r="H18" s="16">
        <v>2</v>
      </c>
      <c r="I18" s="16">
        <v>3</v>
      </c>
      <c r="J18" s="16">
        <v>17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workbookViewId="0">
      <selection activeCell="H36" sqref="H3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5" width="13.140625" bestFit="1" customWidth="1"/>
  </cols>
  <sheetData>
    <row r="1" spans="1:4" x14ac:dyDescent="0.2">
      <c r="A1" s="15" t="s">
        <v>85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>
        <v>2</v>
      </c>
      <c r="C3" s="16">
        <v>4</v>
      </c>
      <c r="D3" s="16">
        <v>6</v>
      </c>
    </row>
    <row r="4" spans="1:4" x14ac:dyDescent="0.2">
      <c r="A4" s="18" t="s">
        <v>39</v>
      </c>
      <c r="B4" s="16">
        <v>0.5</v>
      </c>
      <c r="C4" s="16"/>
      <c r="D4" s="16">
        <v>0.5</v>
      </c>
    </row>
    <row r="5" spans="1:4" x14ac:dyDescent="0.2">
      <c r="A5" s="18" t="s">
        <v>44</v>
      </c>
      <c r="B5" s="16"/>
      <c r="C5" s="16">
        <v>4</v>
      </c>
      <c r="D5" s="16">
        <v>4</v>
      </c>
    </row>
    <row r="6" spans="1:4" x14ac:dyDescent="0.2">
      <c r="A6" s="18" t="s">
        <v>37</v>
      </c>
      <c r="B6" s="16">
        <v>0.5</v>
      </c>
      <c r="C6" s="16">
        <v>0.5</v>
      </c>
      <c r="D6" s="16">
        <v>1</v>
      </c>
    </row>
    <row r="7" spans="1:4" x14ac:dyDescent="0.2">
      <c r="A7" s="18" t="s">
        <v>42</v>
      </c>
      <c r="B7" s="16">
        <v>1</v>
      </c>
      <c r="C7" s="16"/>
      <c r="D7" s="16">
        <v>1</v>
      </c>
    </row>
    <row r="8" spans="1:4" x14ac:dyDescent="0.2">
      <c r="A8" s="18" t="s">
        <v>41</v>
      </c>
      <c r="B8" s="16">
        <v>2</v>
      </c>
      <c r="C8" s="16"/>
      <c r="D8" s="16">
        <v>2</v>
      </c>
    </row>
    <row r="9" spans="1:4" x14ac:dyDescent="0.2">
      <c r="A9" s="18" t="s">
        <v>40</v>
      </c>
      <c r="B9" s="16">
        <v>1.5</v>
      </c>
      <c r="C9" s="16"/>
      <c r="D9" s="16">
        <v>1.5</v>
      </c>
    </row>
    <row r="10" spans="1:4" x14ac:dyDescent="0.2">
      <c r="A10" s="18" t="s">
        <v>43</v>
      </c>
      <c r="B10" s="16">
        <v>0.5</v>
      </c>
      <c r="C10" s="16">
        <v>2</v>
      </c>
      <c r="D10" s="16">
        <v>2.5</v>
      </c>
    </row>
    <row r="11" spans="1:4" x14ac:dyDescent="0.2">
      <c r="A11" s="18" t="s">
        <v>16</v>
      </c>
      <c r="B11" s="16">
        <v>8</v>
      </c>
      <c r="C11" s="16">
        <v>10.5</v>
      </c>
      <c r="D11" s="16">
        <v>18.5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RowHeight="12.75" x14ac:dyDescent="0.2"/>
  <cols>
    <col min="1" max="1" width="22.140625" bestFit="1" customWidth="1"/>
    <col min="2" max="2" width="24.85546875" customWidth="1"/>
  </cols>
  <sheetData>
    <row r="1" spans="1:2" x14ac:dyDescent="0.2">
      <c r="A1" s="15" t="s">
        <v>50</v>
      </c>
      <c r="B1" t="s">
        <v>85</v>
      </c>
    </row>
    <row r="2" spans="1:2" x14ac:dyDescent="0.2">
      <c r="A2" s="18" t="s">
        <v>172</v>
      </c>
      <c r="B2" s="16">
        <v>0.5</v>
      </c>
    </row>
    <row r="3" spans="1:2" x14ac:dyDescent="0.2">
      <c r="A3" s="18" t="s">
        <v>96</v>
      </c>
      <c r="B3" s="16">
        <v>6.5</v>
      </c>
    </row>
    <row r="4" spans="1:2" x14ac:dyDescent="0.2">
      <c r="A4" s="18" t="s">
        <v>108</v>
      </c>
      <c r="B4" s="16">
        <v>1.5</v>
      </c>
    </row>
    <row r="5" spans="1:2" x14ac:dyDescent="0.2">
      <c r="A5" s="18" t="s">
        <v>159</v>
      </c>
      <c r="B5" s="16"/>
    </row>
    <row r="6" spans="1:2" x14ac:dyDescent="0.2">
      <c r="A6" s="18" t="s">
        <v>140</v>
      </c>
      <c r="B6" s="16">
        <v>0.5</v>
      </c>
    </row>
    <row r="7" spans="1:2" x14ac:dyDescent="0.2">
      <c r="A7" s="18" t="s">
        <v>113</v>
      </c>
      <c r="B7" s="16">
        <v>0.5</v>
      </c>
    </row>
    <row r="8" spans="1:2" x14ac:dyDescent="0.2">
      <c r="A8" s="18" t="s">
        <v>118</v>
      </c>
      <c r="B8" s="16">
        <v>3</v>
      </c>
    </row>
    <row r="9" spans="1:2" x14ac:dyDescent="0.2">
      <c r="A9" s="18" t="s">
        <v>122</v>
      </c>
      <c r="B9" s="16">
        <v>0.5</v>
      </c>
    </row>
    <row r="10" spans="1:2" x14ac:dyDescent="0.2">
      <c r="A10" s="18" t="s">
        <v>133</v>
      </c>
      <c r="B10" s="16">
        <v>1</v>
      </c>
    </row>
    <row r="11" spans="1:2" x14ac:dyDescent="0.2">
      <c r="A11" s="18" t="s">
        <v>156</v>
      </c>
      <c r="B11" s="16">
        <v>2</v>
      </c>
    </row>
    <row r="12" spans="1:2" x14ac:dyDescent="0.2">
      <c r="A12" s="18" t="s">
        <v>162</v>
      </c>
      <c r="B12" s="16">
        <v>1</v>
      </c>
    </row>
    <row r="13" spans="1:2" x14ac:dyDescent="0.2">
      <c r="A13" s="18" t="s">
        <v>180</v>
      </c>
      <c r="B13" s="16">
        <v>1.5</v>
      </c>
    </row>
    <row r="14" spans="1:2" x14ac:dyDescent="0.2">
      <c r="A14" s="18" t="s">
        <v>16</v>
      </c>
      <c r="B14" s="16">
        <v>18.5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10" workbookViewId="0">
      <selection activeCell="A3" sqref="A3 A6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6" bestFit="1" customWidth="1"/>
    <col min="4" max="4" width="6.42578125" bestFit="1" customWidth="1"/>
    <col min="5" max="5" width="12.42578125" bestFit="1" customWidth="1"/>
    <col min="6" max="6" width="11.7109375" bestFit="1" customWidth="1"/>
    <col min="7" max="7" width="13.140625" bestFit="1" customWidth="1"/>
    <col min="8" max="8" width="6.42578125" customWidth="1"/>
    <col min="9" max="9" width="12.42578125" bestFit="1" customWidth="1"/>
    <col min="10" max="10" width="13.7109375" customWidth="1"/>
    <col min="11" max="12" width="13.140625" bestFit="1" customWidth="1"/>
  </cols>
  <sheetData>
    <row r="1" spans="1:7" x14ac:dyDescent="0.2">
      <c r="A1" s="15" t="s">
        <v>85</v>
      </c>
      <c r="B1" s="15" t="s">
        <v>51</v>
      </c>
    </row>
    <row r="2" spans="1:7" x14ac:dyDescent="0.2">
      <c r="A2" s="15" t="s">
        <v>50</v>
      </c>
      <c r="B2" t="s">
        <v>44</v>
      </c>
      <c r="C2" t="s">
        <v>37</v>
      </c>
      <c r="D2" t="s">
        <v>42</v>
      </c>
      <c r="E2" t="s">
        <v>41</v>
      </c>
      <c r="F2" t="s">
        <v>43</v>
      </c>
      <c r="G2" t="s">
        <v>16</v>
      </c>
    </row>
    <row r="3" spans="1:7" x14ac:dyDescent="0.2">
      <c r="A3" s="18" t="s">
        <v>49</v>
      </c>
      <c r="B3" s="16"/>
      <c r="C3" s="16"/>
      <c r="D3" s="16">
        <v>0.5</v>
      </c>
      <c r="E3" s="16">
        <v>1.5</v>
      </c>
      <c r="F3" s="16">
        <v>0.5</v>
      </c>
      <c r="G3" s="16">
        <v>2.5</v>
      </c>
    </row>
    <row r="4" spans="1:7" x14ac:dyDescent="0.2">
      <c r="A4" s="83" t="s">
        <v>172</v>
      </c>
      <c r="B4" s="16"/>
      <c r="C4" s="16"/>
      <c r="D4" s="16">
        <v>0.5</v>
      </c>
      <c r="E4" s="16"/>
      <c r="F4" s="16"/>
      <c r="G4" s="16">
        <v>0.5</v>
      </c>
    </row>
    <row r="5" spans="1:7" x14ac:dyDescent="0.2">
      <c r="A5" s="83" t="s">
        <v>108</v>
      </c>
      <c r="B5" s="16"/>
      <c r="C5" s="16"/>
      <c r="D5" s="16"/>
      <c r="E5" s="16">
        <v>1.5</v>
      </c>
      <c r="F5" s="16"/>
      <c r="G5" s="16">
        <v>1.5</v>
      </c>
    </row>
    <row r="6" spans="1:7" x14ac:dyDescent="0.2">
      <c r="A6" s="83" t="s">
        <v>140</v>
      </c>
      <c r="B6" s="16"/>
      <c r="C6" s="16"/>
      <c r="D6" s="16"/>
      <c r="E6" s="16"/>
      <c r="F6" s="16">
        <v>0.5</v>
      </c>
      <c r="G6" s="16">
        <v>0.5</v>
      </c>
    </row>
    <row r="7" spans="1:7" x14ac:dyDescent="0.2">
      <c r="A7" s="18" t="s">
        <v>47</v>
      </c>
      <c r="B7" s="16">
        <v>4</v>
      </c>
      <c r="C7" s="16">
        <v>0.5</v>
      </c>
      <c r="D7" s="16"/>
      <c r="E7" s="16"/>
      <c r="F7" s="16">
        <v>2</v>
      </c>
      <c r="G7" s="16">
        <v>6.5</v>
      </c>
    </row>
    <row r="8" spans="1:7" x14ac:dyDescent="0.2">
      <c r="A8" s="83" t="s">
        <v>96</v>
      </c>
      <c r="B8" s="16">
        <v>4</v>
      </c>
      <c r="C8" s="16">
        <v>0.5</v>
      </c>
      <c r="D8" s="16"/>
      <c r="E8" s="16"/>
      <c r="F8" s="16">
        <v>2</v>
      </c>
      <c r="G8" s="16">
        <v>6.5</v>
      </c>
    </row>
    <row r="9" spans="1:7" x14ac:dyDescent="0.2">
      <c r="A9" s="18" t="s">
        <v>16</v>
      </c>
      <c r="B9" s="16">
        <v>4</v>
      </c>
      <c r="C9" s="16">
        <v>0.5</v>
      </c>
      <c r="D9" s="16">
        <v>0.5</v>
      </c>
      <c r="E9" s="16">
        <v>1.5</v>
      </c>
      <c r="F9" s="16">
        <v>2.5</v>
      </c>
      <c r="G9" s="16">
        <v>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15" sqref="J15"/>
    </sheetView>
  </sheetViews>
  <sheetFormatPr baseColWidth="10" defaultRowHeight="12.75" x14ac:dyDescent="0.2"/>
  <cols>
    <col min="1" max="1" width="24.28515625" bestFit="1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43</v>
      </c>
    </row>
    <row r="3" spans="1:2" x14ac:dyDescent="0.2">
      <c r="A3" s="15" t="s">
        <v>50</v>
      </c>
      <c r="B3" t="s">
        <v>63</v>
      </c>
    </row>
    <row r="4" spans="1:2" x14ac:dyDescent="0.2">
      <c r="A4" s="18" t="s">
        <v>49</v>
      </c>
      <c r="B4" s="16">
        <v>1</v>
      </c>
    </row>
    <row r="5" spans="1:2" x14ac:dyDescent="0.2">
      <c r="A5" s="83" t="s">
        <v>140</v>
      </c>
      <c r="B5" s="16">
        <v>1</v>
      </c>
    </row>
    <row r="6" spans="1:2" x14ac:dyDescent="0.2">
      <c r="A6" s="18" t="s">
        <v>47</v>
      </c>
      <c r="B6" s="16">
        <v>2</v>
      </c>
    </row>
    <row r="7" spans="1:2" x14ac:dyDescent="0.2">
      <c r="A7" s="83" t="s">
        <v>96</v>
      </c>
      <c r="B7" s="16">
        <v>2</v>
      </c>
    </row>
    <row r="8" spans="1:2" x14ac:dyDescent="0.2">
      <c r="A8" s="18" t="s">
        <v>16</v>
      </c>
      <c r="B8" s="16">
        <v>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B1" workbookViewId="0">
      <selection activeCell="B26" sqref="B26"/>
    </sheetView>
  </sheetViews>
  <sheetFormatPr baseColWidth="10" defaultRowHeight="12.75" x14ac:dyDescent="0.2"/>
  <cols>
    <col min="1" max="1" width="24.28515625" bestFit="1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43</v>
      </c>
    </row>
    <row r="3" spans="1:2" x14ac:dyDescent="0.2">
      <c r="A3" s="15" t="s">
        <v>50</v>
      </c>
      <c r="B3" t="s">
        <v>85</v>
      </c>
    </row>
    <row r="4" spans="1:2" x14ac:dyDescent="0.2">
      <c r="A4" s="18" t="s">
        <v>49</v>
      </c>
      <c r="B4" s="16">
        <v>0.5</v>
      </c>
    </row>
    <row r="5" spans="1:2" x14ac:dyDescent="0.2">
      <c r="A5" s="83" t="s">
        <v>140</v>
      </c>
      <c r="B5" s="16">
        <v>0.5</v>
      </c>
    </row>
    <row r="6" spans="1:2" x14ac:dyDescent="0.2">
      <c r="A6" s="18" t="s">
        <v>47</v>
      </c>
      <c r="B6" s="16">
        <v>2</v>
      </c>
    </row>
    <row r="7" spans="1:2" x14ac:dyDescent="0.2">
      <c r="A7" s="83" t="s">
        <v>96</v>
      </c>
      <c r="B7" s="16">
        <v>2</v>
      </c>
    </row>
    <row r="8" spans="1:2" x14ac:dyDescent="0.2">
      <c r="A8" s="18" t="s">
        <v>16</v>
      </c>
      <c r="B8" s="16">
        <v>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tabSelected="1" zoomScale="85" zoomScaleNormal="85" workbookViewId="0">
      <pane xSplit="3" ySplit="2" topLeftCell="N121" activePane="bottomRight" state="frozen"/>
      <selection pane="topRight" activeCell="E1" sqref="E1"/>
      <selection pane="bottomLeft" activeCell="A3" sqref="A3"/>
      <selection pane="bottomRight" activeCell="X19" sqref="X19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18" x14ac:dyDescent="0.2">
      <c r="O1" s="17"/>
    </row>
    <row r="2" spans="2:18" s="2" customFormat="1" ht="15" x14ac:dyDescent="0.25">
      <c r="B2" s="118" t="s">
        <v>83</v>
      </c>
      <c r="C2" s="119" t="s">
        <v>84</v>
      </c>
      <c r="D2" s="119" t="s">
        <v>37</v>
      </c>
      <c r="E2" s="119" t="s">
        <v>38</v>
      </c>
      <c r="F2" s="119" t="s">
        <v>39</v>
      </c>
      <c r="G2" s="119" t="s">
        <v>42</v>
      </c>
      <c r="H2" s="119" t="s">
        <v>41</v>
      </c>
      <c r="I2" s="119" t="s">
        <v>44</v>
      </c>
      <c r="J2" s="119" t="s">
        <v>45</v>
      </c>
      <c r="K2" s="119" t="s">
        <v>40</v>
      </c>
      <c r="L2" s="119" t="s">
        <v>69</v>
      </c>
      <c r="M2" s="119" t="s">
        <v>68</v>
      </c>
      <c r="N2" s="119" t="s">
        <v>43</v>
      </c>
      <c r="O2" s="57"/>
    </row>
    <row r="3" spans="2:18" x14ac:dyDescent="0.2">
      <c r="B3" s="63" t="s">
        <v>74</v>
      </c>
      <c r="C3" s="66">
        <v>42012</v>
      </c>
      <c r="D3" s="148"/>
      <c r="E3" s="149"/>
      <c r="F3" s="148"/>
      <c r="G3" s="150"/>
      <c r="H3" s="151"/>
      <c r="I3" s="148"/>
      <c r="J3" s="149"/>
      <c r="K3" s="152"/>
      <c r="L3" s="150"/>
      <c r="M3" s="152"/>
      <c r="N3" s="148"/>
      <c r="O3" s="20"/>
    </row>
    <row r="4" spans="2:18" x14ac:dyDescent="0.2">
      <c r="B4" s="65" t="s">
        <v>75</v>
      </c>
      <c r="C4" s="66">
        <v>42013</v>
      </c>
      <c r="D4" s="153"/>
      <c r="E4" s="120"/>
      <c r="F4" s="121"/>
      <c r="G4" s="122"/>
      <c r="H4" s="123"/>
      <c r="I4" s="122"/>
      <c r="J4" s="120"/>
      <c r="K4" s="123"/>
      <c r="L4" s="122"/>
      <c r="M4" s="123"/>
      <c r="N4" s="121"/>
      <c r="O4" s="20"/>
    </row>
    <row r="5" spans="2:18" ht="15" x14ac:dyDescent="0.25">
      <c r="B5" s="63" t="s">
        <v>76</v>
      </c>
      <c r="C5" s="64">
        <v>42014</v>
      </c>
      <c r="D5" s="124"/>
      <c r="E5" s="125"/>
      <c r="F5" s="125"/>
      <c r="G5" s="126"/>
      <c r="H5" s="127"/>
      <c r="I5" s="126"/>
      <c r="J5" s="124"/>
      <c r="K5" s="127"/>
      <c r="L5" s="126"/>
      <c r="M5" s="127"/>
      <c r="N5" s="125"/>
      <c r="O5" s="58"/>
    </row>
    <row r="6" spans="2:18" ht="15" x14ac:dyDescent="0.25">
      <c r="B6" s="67" t="s">
        <v>77</v>
      </c>
      <c r="C6" s="68">
        <v>42015</v>
      </c>
      <c r="D6" s="128"/>
      <c r="E6" s="129"/>
      <c r="F6" s="129"/>
      <c r="G6" s="130"/>
      <c r="H6" s="131"/>
      <c r="I6" s="130"/>
      <c r="J6" s="128"/>
      <c r="K6" s="131"/>
      <c r="L6" s="130"/>
      <c r="M6" s="131"/>
      <c r="N6" s="129"/>
      <c r="O6" s="58"/>
    </row>
    <row r="7" spans="2:18" x14ac:dyDescent="0.2">
      <c r="B7" s="63" t="s">
        <v>78</v>
      </c>
      <c r="C7" s="64">
        <v>42016</v>
      </c>
      <c r="D7" s="120" t="s">
        <v>9</v>
      </c>
      <c r="E7" s="120"/>
      <c r="F7" s="120" t="s">
        <v>9</v>
      </c>
      <c r="G7" s="120" t="s">
        <v>9</v>
      </c>
      <c r="H7" s="123"/>
      <c r="I7" s="133" t="s">
        <v>9</v>
      </c>
      <c r="J7" s="120" t="s">
        <v>9</v>
      </c>
      <c r="K7" s="152"/>
      <c r="L7" s="152" t="s">
        <v>9</v>
      </c>
      <c r="M7" s="152" t="s">
        <v>9</v>
      </c>
      <c r="N7" s="148"/>
      <c r="O7" s="20"/>
    </row>
    <row r="8" spans="2:18" x14ac:dyDescent="0.2">
      <c r="B8" s="65" t="s">
        <v>79</v>
      </c>
      <c r="C8" s="66">
        <v>42017</v>
      </c>
      <c r="D8" s="120" t="s">
        <v>9</v>
      </c>
      <c r="E8" s="120" t="s">
        <v>9</v>
      </c>
      <c r="F8" s="120" t="s">
        <v>9</v>
      </c>
      <c r="G8" s="120" t="s">
        <v>9</v>
      </c>
      <c r="H8" s="139" t="s">
        <v>10</v>
      </c>
      <c r="I8" s="133" t="s">
        <v>9</v>
      </c>
      <c r="J8" s="120" t="s">
        <v>9</v>
      </c>
      <c r="K8" s="123"/>
      <c r="L8" s="123" t="s">
        <v>9</v>
      </c>
      <c r="M8" s="123" t="s">
        <v>9</v>
      </c>
      <c r="N8" s="121"/>
      <c r="O8" s="20"/>
    </row>
    <row r="9" spans="2:18" x14ac:dyDescent="0.2">
      <c r="B9" s="65" t="s">
        <v>80</v>
      </c>
      <c r="C9" s="66">
        <v>42018</v>
      </c>
      <c r="D9" s="120" t="s">
        <v>9</v>
      </c>
      <c r="E9" s="140" t="s">
        <v>10</v>
      </c>
      <c r="F9" s="121" t="s">
        <v>9</v>
      </c>
      <c r="G9" s="122" t="s">
        <v>9</v>
      </c>
      <c r="H9" s="123" t="s">
        <v>9</v>
      </c>
      <c r="I9" s="133" t="s">
        <v>9</v>
      </c>
      <c r="J9" s="122" t="s">
        <v>9</v>
      </c>
      <c r="K9" s="123"/>
      <c r="L9" s="123" t="s">
        <v>9</v>
      </c>
      <c r="M9" s="123" t="s">
        <v>9</v>
      </c>
      <c r="N9" s="121"/>
      <c r="O9" s="20"/>
    </row>
    <row r="10" spans="2:18" x14ac:dyDescent="0.2">
      <c r="B10" s="65" t="s">
        <v>74</v>
      </c>
      <c r="C10" s="66">
        <v>42019</v>
      </c>
      <c r="D10" s="121" t="s">
        <v>9</v>
      </c>
      <c r="E10" s="121" t="s">
        <v>9</v>
      </c>
      <c r="F10" s="121" t="s">
        <v>9</v>
      </c>
      <c r="G10" s="121" t="s">
        <v>9</v>
      </c>
      <c r="H10" s="123" t="s">
        <v>9</v>
      </c>
      <c r="I10" s="133" t="s">
        <v>9</v>
      </c>
      <c r="J10" s="120" t="s">
        <v>9</v>
      </c>
      <c r="K10" s="123"/>
      <c r="L10" s="123" t="s">
        <v>9</v>
      </c>
      <c r="M10" s="123" t="s">
        <v>9</v>
      </c>
      <c r="N10" s="121"/>
      <c r="O10" s="20"/>
    </row>
    <row r="11" spans="2:18" x14ac:dyDescent="0.2">
      <c r="B11" s="65" t="s">
        <v>75</v>
      </c>
      <c r="C11" s="66">
        <v>42020</v>
      </c>
      <c r="D11" s="121" t="s">
        <v>9</v>
      </c>
      <c r="E11" s="120" t="s">
        <v>9</v>
      </c>
      <c r="F11" s="121" t="s">
        <v>9</v>
      </c>
      <c r="G11" s="121"/>
      <c r="H11" s="123" t="s">
        <v>9</v>
      </c>
      <c r="I11" s="133" t="s">
        <v>9</v>
      </c>
      <c r="J11" s="120" t="s">
        <v>9</v>
      </c>
      <c r="K11" s="123"/>
      <c r="L11" s="123" t="s">
        <v>9</v>
      </c>
      <c r="M11" s="123" t="s">
        <v>9</v>
      </c>
      <c r="N11" s="121"/>
      <c r="O11" s="20"/>
    </row>
    <row r="12" spans="2:18" ht="15" x14ac:dyDescent="0.25">
      <c r="B12" s="63" t="s">
        <v>76</v>
      </c>
      <c r="C12" s="64">
        <v>42021</v>
      </c>
      <c r="D12" s="124" t="s">
        <v>9</v>
      </c>
      <c r="E12" s="124"/>
      <c r="F12" s="125"/>
      <c r="G12" s="126"/>
      <c r="H12" s="127"/>
      <c r="I12" s="126"/>
      <c r="J12" s="124"/>
      <c r="K12" s="127"/>
      <c r="L12" s="126"/>
      <c r="M12" s="127"/>
      <c r="N12" s="125"/>
      <c r="O12" s="58"/>
    </row>
    <row r="13" spans="2:18" ht="15" x14ac:dyDescent="0.25">
      <c r="B13" s="67" t="s">
        <v>77</v>
      </c>
      <c r="C13" s="68">
        <v>42022</v>
      </c>
      <c r="D13" s="128"/>
      <c r="E13" s="128"/>
      <c r="F13" s="129"/>
      <c r="G13" s="130"/>
      <c r="H13" s="131"/>
      <c r="I13" s="130"/>
      <c r="J13" s="128"/>
      <c r="K13" s="131"/>
      <c r="L13" s="130"/>
      <c r="M13" s="131"/>
      <c r="N13" s="129"/>
      <c r="O13" s="58"/>
    </row>
    <row r="14" spans="2:18" x14ac:dyDescent="0.2">
      <c r="B14" s="63" t="s">
        <v>78</v>
      </c>
      <c r="C14" s="64">
        <v>42023</v>
      </c>
      <c r="D14" s="121" t="s">
        <v>9</v>
      </c>
      <c r="E14" s="132" t="s">
        <v>10</v>
      </c>
      <c r="F14" s="120" t="s">
        <v>9</v>
      </c>
      <c r="G14" s="120" t="s">
        <v>9</v>
      </c>
      <c r="H14" s="123" t="s">
        <v>9</v>
      </c>
      <c r="I14" s="133" t="s">
        <v>9</v>
      </c>
      <c r="J14" s="120" t="s">
        <v>9</v>
      </c>
      <c r="K14" s="123"/>
      <c r="L14" s="133" t="s">
        <v>9</v>
      </c>
      <c r="M14" s="123" t="s">
        <v>9</v>
      </c>
      <c r="N14" s="148"/>
      <c r="O14" s="20"/>
      <c r="Q14"/>
      <c r="R14"/>
    </row>
    <row r="15" spans="2:18" x14ac:dyDescent="0.2">
      <c r="B15" s="65" t="s">
        <v>79</v>
      </c>
      <c r="C15" s="66">
        <v>42024</v>
      </c>
      <c r="D15" s="120" t="s">
        <v>9</v>
      </c>
      <c r="E15" s="14" t="s">
        <v>21</v>
      </c>
      <c r="F15" s="121" t="s">
        <v>9</v>
      </c>
      <c r="G15" s="120" t="s">
        <v>9</v>
      </c>
      <c r="H15" s="139" t="s">
        <v>10</v>
      </c>
      <c r="I15" s="141" t="s">
        <v>10</v>
      </c>
      <c r="J15" s="120" t="s">
        <v>9</v>
      </c>
      <c r="K15" s="123"/>
      <c r="L15" s="133" t="s">
        <v>9</v>
      </c>
      <c r="M15" s="123" t="s">
        <v>9</v>
      </c>
      <c r="N15" s="140" t="s">
        <v>10</v>
      </c>
      <c r="O15" s="20"/>
      <c r="Q15"/>
      <c r="R15"/>
    </row>
    <row r="16" spans="2:18" x14ac:dyDescent="0.2">
      <c r="B16" s="65" t="s">
        <v>80</v>
      </c>
      <c r="C16" s="66">
        <v>42025</v>
      </c>
      <c r="D16" s="121" t="s">
        <v>9</v>
      </c>
      <c r="E16" s="121" t="s">
        <v>9</v>
      </c>
      <c r="F16" s="121" t="s">
        <v>9</v>
      </c>
      <c r="G16" s="132" t="s">
        <v>10</v>
      </c>
      <c r="H16" s="123" t="s">
        <v>9</v>
      </c>
      <c r="I16" s="123" t="s">
        <v>9</v>
      </c>
      <c r="J16" s="120" t="s">
        <v>9</v>
      </c>
      <c r="K16" s="139" t="s">
        <v>10</v>
      </c>
      <c r="L16" s="133"/>
      <c r="M16" s="123" t="s">
        <v>9</v>
      </c>
      <c r="N16" s="140" t="s">
        <v>10</v>
      </c>
      <c r="O16" s="20"/>
      <c r="Q16"/>
      <c r="R16"/>
    </row>
    <row r="17" spans="2:18" x14ac:dyDescent="0.2">
      <c r="B17" s="65" t="s">
        <v>74</v>
      </c>
      <c r="C17" s="66">
        <v>42026</v>
      </c>
      <c r="D17" s="120" t="s">
        <v>9</v>
      </c>
      <c r="E17" s="123" t="s">
        <v>9</v>
      </c>
      <c r="F17" s="121" t="s">
        <v>9</v>
      </c>
      <c r="G17" s="122" t="s">
        <v>9</v>
      </c>
      <c r="H17" s="123" t="s">
        <v>9</v>
      </c>
      <c r="I17" s="122" t="s">
        <v>9</v>
      </c>
      <c r="J17" s="120" t="s">
        <v>9</v>
      </c>
      <c r="K17" s="123" t="s">
        <v>9</v>
      </c>
      <c r="L17" s="122" t="s">
        <v>9</v>
      </c>
      <c r="M17" s="123" t="s">
        <v>9</v>
      </c>
      <c r="N17" s="121" t="s">
        <v>9</v>
      </c>
      <c r="O17" s="20"/>
      <c r="Q17"/>
      <c r="R17"/>
    </row>
    <row r="18" spans="2:18" x14ac:dyDescent="0.2">
      <c r="B18" s="65" t="s">
        <v>75</v>
      </c>
      <c r="C18" s="66">
        <v>42027</v>
      </c>
      <c r="D18" s="132" t="s">
        <v>10</v>
      </c>
      <c r="E18" s="120"/>
      <c r="F18" s="140" t="s">
        <v>10</v>
      </c>
      <c r="G18" s="120" t="s">
        <v>9</v>
      </c>
      <c r="H18" s="123" t="s">
        <v>9</v>
      </c>
      <c r="I18" s="133" t="s">
        <v>9</v>
      </c>
      <c r="J18" s="120" t="s">
        <v>9</v>
      </c>
      <c r="K18" s="139" t="s">
        <v>10</v>
      </c>
      <c r="L18" s="133" t="s">
        <v>9</v>
      </c>
      <c r="M18" s="123" t="s">
        <v>9</v>
      </c>
      <c r="N18" s="121" t="s">
        <v>9</v>
      </c>
      <c r="O18" s="20"/>
    </row>
    <row r="19" spans="2:18" ht="15" x14ac:dyDescent="0.25">
      <c r="B19" s="63" t="s">
        <v>76</v>
      </c>
      <c r="C19" s="69">
        <v>42028</v>
      </c>
      <c r="D19" s="154"/>
      <c r="E19" s="154"/>
      <c r="F19" s="155"/>
      <c r="G19" s="156"/>
      <c r="H19" s="157"/>
      <c r="I19" s="156"/>
      <c r="J19" s="154"/>
      <c r="K19" s="157"/>
      <c r="L19" s="156"/>
      <c r="M19" s="157"/>
      <c r="N19" s="155"/>
      <c r="O19" s="58"/>
    </row>
    <row r="20" spans="2:18" ht="15" x14ac:dyDescent="0.25">
      <c r="B20" s="67" t="s">
        <v>77</v>
      </c>
      <c r="C20" s="70">
        <v>42029</v>
      </c>
      <c r="D20" s="134"/>
      <c r="E20" s="134"/>
      <c r="F20" s="135"/>
      <c r="G20" s="136"/>
      <c r="H20" s="137"/>
      <c r="I20" s="136"/>
      <c r="J20" s="134"/>
      <c r="K20" s="137"/>
      <c r="L20" s="136"/>
      <c r="M20" s="137"/>
      <c r="N20" s="135"/>
      <c r="O20" s="58"/>
    </row>
    <row r="21" spans="2:18" x14ac:dyDescent="0.2">
      <c r="B21" s="63" t="s">
        <v>78</v>
      </c>
      <c r="C21" s="66">
        <v>42030</v>
      </c>
      <c r="D21" s="121" t="s">
        <v>9</v>
      </c>
      <c r="E21" s="121" t="s">
        <v>9</v>
      </c>
      <c r="F21" s="133" t="s">
        <v>9</v>
      </c>
      <c r="G21" s="121" t="s">
        <v>9</v>
      </c>
      <c r="H21" s="133" t="s">
        <v>9</v>
      </c>
      <c r="I21" s="133" t="s">
        <v>9</v>
      </c>
      <c r="J21" s="120"/>
      <c r="K21" s="123" t="s">
        <v>9</v>
      </c>
      <c r="L21" s="133"/>
      <c r="M21" s="123" t="s">
        <v>9</v>
      </c>
      <c r="N21" s="121" t="s">
        <v>9</v>
      </c>
      <c r="O21" s="20"/>
    </row>
    <row r="22" spans="2:18" x14ac:dyDescent="0.2">
      <c r="B22" s="65" t="s">
        <v>79</v>
      </c>
      <c r="C22" s="66">
        <v>42031</v>
      </c>
      <c r="D22" s="121" t="s">
        <v>9</v>
      </c>
      <c r="E22" s="121" t="s">
        <v>9</v>
      </c>
      <c r="F22" s="133" t="s">
        <v>9</v>
      </c>
      <c r="G22" s="121" t="s">
        <v>9</v>
      </c>
      <c r="H22" s="133" t="s">
        <v>9</v>
      </c>
      <c r="I22" s="133" t="s">
        <v>9</v>
      </c>
      <c r="J22" s="120" t="s">
        <v>9</v>
      </c>
      <c r="K22" s="123" t="s">
        <v>9</v>
      </c>
      <c r="L22" s="122" t="s">
        <v>9</v>
      </c>
      <c r="M22" s="123" t="s">
        <v>9</v>
      </c>
      <c r="N22" s="121" t="s">
        <v>9</v>
      </c>
      <c r="O22" s="59"/>
    </row>
    <row r="23" spans="2:18" x14ac:dyDescent="0.2">
      <c r="B23" s="65" t="s">
        <v>80</v>
      </c>
      <c r="C23" s="66">
        <v>42032</v>
      </c>
      <c r="D23" s="121" t="s">
        <v>9</v>
      </c>
      <c r="E23" s="121" t="s">
        <v>9</v>
      </c>
      <c r="F23" s="122" t="s">
        <v>9</v>
      </c>
      <c r="G23" s="121" t="s">
        <v>9</v>
      </c>
      <c r="H23" s="133"/>
      <c r="I23" s="133"/>
      <c r="J23" s="120"/>
      <c r="K23" s="123"/>
      <c r="L23" s="122" t="s">
        <v>9</v>
      </c>
      <c r="M23" s="123"/>
      <c r="N23" s="121" t="s">
        <v>9</v>
      </c>
      <c r="O23" s="20"/>
    </row>
    <row r="24" spans="2:18" x14ac:dyDescent="0.2">
      <c r="B24" s="65" t="s">
        <v>74</v>
      </c>
      <c r="C24" s="66">
        <v>42033</v>
      </c>
      <c r="D24" s="140" t="s">
        <v>10</v>
      </c>
      <c r="E24" s="121" t="s">
        <v>9</v>
      </c>
      <c r="F24" s="122"/>
      <c r="G24" s="121" t="s">
        <v>9</v>
      </c>
      <c r="H24" s="122"/>
      <c r="I24" s="122"/>
      <c r="J24" s="120"/>
      <c r="K24" s="123"/>
      <c r="L24" s="122"/>
      <c r="M24" s="123"/>
      <c r="N24" s="121" t="s">
        <v>9</v>
      </c>
      <c r="O24" s="20"/>
    </row>
    <row r="25" spans="2:18" x14ac:dyDescent="0.2">
      <c r="B25" s="65" t="s">
        <v>75</v>
      </c>
      <c r="C25" s="66">
        <v>42034</v>
      </c>
      <c r="D25" s="138" t="s">
        <v>9</v>
      </c>
      <c r="E25" s="121" t="s">
        <v>9</v>
      </c>
      <c r="F25" s="122"/>
      <c r="G25" s="121" t="s">
        <v>9</v>
      </c>
      <c r="H25" s="123"/>
      <c r="I25" s="122"/>
      <c r="J25" s="120"/>
      <c r="K25" s="123"/>
      <c r="L25" s="122"/>
      <c r="M25" s="123"/>
      <c r="N25" s="121" t="s">
        <v>9</v>
      </c>
      <c r="O25" s="20"/>
    </row>
    <row r="26" spans="2:18" ht="15" x14ac:dyDescent="0.25">
      <c r="B26" s="63" t="s">
        <v>76</v>
      </c>
      <c r="C26" s="64">
        <v>42035</v>
      </c>
      <c r="D26" s="124"/>
      <c r="E26" s="124" t="s">
        <v>9</v>
      </c>
      <c r="F26" s="125"/>
      <c r="G26" s="126"/>
      <c r="H26" s="127"/>
      <c r="I26" s="126"/>
      <c r="J26" s="124"/>
      <c r="K26" s="127"/>
      <c r="L26" s="126"/>
      <c r="M26" s="127"/>
      <c r="N26" s="125"/>
      <c r="O26" s="58"/>
    </row>
    <row r="27" spans="2:18" ht="15" x14ac:dyDescent="0.25">
      <c r="B27" s="67" t="s">
        <v>77</v>
      </c>
      <c r="C27" s="68">
        <v>42036</v>
      </c>
      <c r="D27" s="128"/>
      <c r="E27" s="128"/>
      <c r="F27" s="129"/>
      <c r="G27" s="130"/>
      <c r="H27" s="131"/>
      <c r="I27" s="130"/>
      <c r="J27" s="128"/>
      <c r="K27" s="131"/>
      <c r="L27" s="130"/>
      <c r="M27" s="131"/>
      <c r="N27" s="129"/>
      <c r="O27" s="58"/>
    </row>
    <row r="28" spans="2:18" x14ac:dyDescent="0.2">
      <c r="B28" s="63" t="s">
        <v>78</v>
      </c>
      <c r="C28" s="64">
        <v>42037</v>
      </c>
      <c r="D28" s="73"/>
      <c r="E28" s="73"/>
      <c r="F28" s="71"/>
      <c r="G28" s="72"/>
      <c r="H28" s="74"/>
      <c r="I28" s="72"/>
      <c r="J28" s="73"/>
      <c r="K28" s="79"/>
      <c r="L28" s="78"/>
      <c r="M28" s="79"/>
      <c r="N28" s="77" t="s">
        <v>9</v>
      </c>
      <c r="O28" s="20"/>
    </row>
    <row r="29" spans="2:18" x14ac:dyDescent="0.2">
      <c r="B29" s="65" t="s">
        <v>79</v>
      </c>
      <c r="C29" s="66">
        <v>42038</v>
      </c>
      <c r="D29" s="76"/>
      <c r="E29" s="76"/>
      <c r="F29" s="77"/>
      <c r="G29" s="78"/>
      <c r="H29" s="79"/>
      <c r="I29" s="78"/>
      <c r="J29" s="76"/>
      <c r="K29" s="79"/>
      <c r="L29" s="78"/>
      <c r="M29" s="79"/>
      <c r="N29" s="77" t="s">
        <v>9</v>
      </c>
      <c r="O29" s="20"/>
    </row>
    <row r="30" spans="2:18" x14ac:dyDescent="0.2">
      <c r="B30" s="65" t="s">
        <v>80</v>
      </c>
      <c r="C30" s="66">
        <v>42039</v>
      </c>
      <c r="D30" s="76"/>
      <c r="E30" s="76"/>
      <c r="F30" s="77"/>
      <c r="G30" s="78"/>
      <c r="H30" s="79"/>
      <c r="I30" s="78"/>
      <c r="J30" s="76"/>
      <c r="K30" s="79"/>
      <c r="L30" s="78"/>
      <c r="M30" s="79"/>
      <c r="N30" s="77" t="s">
        <v>9</v>
      </c>
      <c r="O30" s="20"/>
    </row>
    <row r="31" spans="2:18" x14ac:dyDescent="0.2">
      <c r="B31" s="65" t="s">
        <v>74</v>
      </c>
      <c r="C31" s="66">
        <v>42040</v>
      </c>
      <c r="D31" s="76"/>
      <c r="E31" s="76"/>
      <c r="F31" s="77"/>
      <c r="G31" s="78"/>
      <c r="H31" s="79"/>
      <c r="I31" s="78"/>
      <c r="J31" s="76"/>
      <c r="K31" s="77"/>
      <c r="L31" s="78"/>
      <c r="M31" s="79"/>
      <c r="N31" s="77"/>
      <c r="O31" s="20"/>
    </row>
    <row r="32" spans="2:18" x14ac:dyDescent="0.2">
      <c r="B32" s="65" t="s">
        <v>75</v>
      </c>
      <c r="C32" s="66">
        <v>42041</v>
      </c>
      <c r="D32" s="76"/>
      <c r="E32" s="76"/>
      <c r="F32" s="77"/>
      <c r="G32" s="78"/>
      <c r="H32" s="79"/>
      <c r="I32" s="78"/>
      <c r="J32" s="76"/>
      <c r="K32" s="77"/>
      <c r="L32" s="78"/>
      <c r="M32" s="79"/>
      <c r="N32" s="77" t="s">
        <v>9</v>
      </c>
      <c r="O32" s="20"/>
    </row>
    <row r="33" spans="2:15" ht="15" x14ac:dyDescent="0.25">
      <c r="B33" s="63" t="s">
        <v>76</v>
      </c>
      <c r="C33" s="64">
        <v>42042</v>
      </c>
      <c r="D33" s="101"/>
      <c r="E33" s="101"/>
      <c r="F33" s="102"/>
      <c r="G33" s="103"/>
      <c r="H33" s="104"/>
      <c r="I33" s="103"/>
      <c r="J33" s="101"/>
      <c r="K33" s="102"/>
      <c r="L33" s="103"/>
      <c r="M33" s="104"/>
      <c r="N33" s="102"/>
      <c r="O33" s="58"/>
    </row>
    <row r="34" spans="2:15" ht="15" x14ac:dyDescent="0.25">
      <c r="B34" s="67" t="s">
        <v>77</v>
      </c>
      <c r="C34" s="68">
        <v>42043</v>
      </c>
      <c r="D34" s="105"/>
      <c r="E34" s="105"/>
      <c r="F34" s="106"/>
      <c r="G34" s="107"/>
      <c r="H34" s="108"/>
      <c r="I34" s="107"/>
      <c r="J34" s="105"/>
      <c r="K34" s="106"/>
      <c r="L34" s="107"/>
      <c r="M34" s="108"/>
      <c r="N34" s="106"/>
      <c r="O34" s="58"/>
    </row>
    <row r="35" spans="2:15" x14ac:dyDescent="0.2">
      <c r="B35" s="63" t="s">
        <v>78</v>
      </c>
      <c r="C35" s="64">
        <v>42044</v>
      </c>
      <c r="D35" s="73"/>
      <c r="E35" s="73"/>
      <c r="F35" s="71"/>
      <c r="G35" s="72"/>
      <c r="H35" s="74"/>
      <c r="I35" s="72"/>
      <c r="J35" s="73"/>
      <c r="K35" s="77"/>
      <c r="L35" s="78"/>
      <c r="M35" s="74"/>
      <c r="N35" s="77" t="s">
        <v>9</v>
      </c>
      <c r="O35" s="20"/>
    </row>
    <row r="36" spans="2:15" x14ac:dyDescent="0.2">
      <c r="B36" s="65" t="s">
        <v>79</v>
      </c>
      <c r="C36" s="66">
        <v>42045</v>
      </c>
      <c r="D36" s="76"/>
      <c r="E36" s="76"/>
      <c r="F36" s="77"/>
      <c r="G36" s="78"/>
      <c r="H36" s="79"/>
      <c r="I36" s="78"/>
      <c r="J36" s="76"/>
      <c r="K36" s="77"/>
      <c r="L36" s="78"/>
      <c r="M36" s="79"/>
      <c r="N36" s="77" t="s">
        <v>9</v>
      </c>
      <c r="O36" s="20"/>
    </row>
    <row r="37" spans="2:15" x14ac:dyDescent="0.2">
      <c r="B37" s="65" t="s">
        <v>80</v>
      </c>
      <c r="C37" s="66">
        <v>42046</v>
      </c>
      <c r="D37" s="76"/>
      <c r="E37" s="76"/>
      <c r="F37" s="77"/>
      <c r="G37" s="78"/>
      <c r="H37" s="79"/>
      <c r="I37" s="78"/>
      <c r="J37" s="76"/>
      <c r="K37" s="77"/>
      <c r="L37" s="78"/>
      <c r="M37" s="79"/>
      <c r="N37" s="77"/>
      <c r="O37" s="20"/>
    </row>
    <row r="38" spans="2:15" x14ac:dyDescent="0.2">
      <c r="B38" s="65" t="s">
        <v>74</v>
      </c>
      <c r="C38" s="66">
        <v>42047</v>
      </c>
      <c r="D38" s="76"/>
      <c r="E38" s="76"/>
      <c r="F38" s="77"/>
      <c r="G38" s="78"/>
      <c r="H38" s="79"/>
      <c r="I38" s="78"/>
      <c r="J38" s="76"/>
      <c r="K38" s="77"/>
      <c r="L38" s="78"/>
      <c r="M38" s="79"/>
      <c r="N38" s="77"/>
      <c r="O38" s="20"/>
    </row>
    <row r="39" spans="2:15" x14ac:dyDescent="0.2">
      <c r="B39" s="65" t="s">
        <v>75</v>
      </c>
      <c r="C39" s="66">
        <v>42048</v>
      </c>
      <c r="D39" s="76"/>
      <c r="E39" s="76"/>
      <c r="F39" s="77"/>
      <c r="G39" s="78"/>
      <c r="H39" s="79"/>
      <c r="I39" s="78"/>
      <c r="J39" s="76"/>
      <c r="K39" s="77"/>
      <c r="L39" s="78"/>
      <c r="M39" s="79"/>
      <c r="N39" s="77"/>
      <c r="O39" s="20"/>
    </row>
    <row r="40" spans="2:15" ht="15" x14ac:dyDescent="0.25">
      <c r="B40" s="63" t="s">
        <v>76</v>
      </c>
      <c r="C40" s="64">
        <v>42049</v>
      </c>
      <c r="D40" s="110"/>
      <c r="E40" s="110"/>
      <c r="F40" s="111"/>
      <c r="G40" s="112"/>
      <c r="H40" s="113"/>
      <c r="I40" s="112"/>
      <c r="J40" s="110"/>
      <c r="K40" s="111"/>
      <c r="L40" s="112"/>
      <c r="M40" s="113"/>
      <c r="N40" s="111"/>
      <c r="O40" s="60"/>
    </row>
    <row r="41" spans="2:15" ht="15" x14ac:dyDescent="0.25">
      <c r="B41" s="67" t="s">
        <v>77</v>
      </c>
      <c r="C41" s="68">
        <v>42050</v>
      </c>
      <c r="D41" s="114"/>
      <c r="E41" s="114"/>
      <c r="F41" s="115"/>
      <c r="G41" s="116"/>
      <c r="H41" s="117"/>
      <c r="I41" s="116"/>
      <c r="J41" s="114"/>
      <c r="K41" s="115"/>
      <c r="L41" s="116"/>
      <c r="M41" s="117"/>
      <c r="N41" s="115"/>
      <c r="O41" s="60"/>
    </row>
    <row r="42" spans="2:15" x14ac:dyDescent="0.2">
      <c r="B42" s="63" t="s">
        <v>78</v>
      </c>
      <c r="C42" s="64">
        <v>42051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7"/>
      <c r="O42" s="20"/>
    </row>
    <row r="43" spans="2:15" x14ac:dyDescent="0.2">
      <c r="B43" s="65" t="s">
        <v>79</v>
      </c>
      <c r="C43" s="66">
        <v>42052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7"/>
      <c r="O43" s="20"/>
    </row>
    <row r="44" spans="2:15" x14ac:dyDescent="0.2">
      <c r="B44" s="65" t="s">
        <v>80</v>
      </c>
      <c r="C44" s="66">
        <v>42053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7"/>
      <c r="O44" s="20"/>
    </row>
    <row r="45" spans="2:15" x14ac:dyDescent="0.2">
      <c r="B45" s="65" t="s">
        <v>74</v>
      </c>
      <c r="C45" s="66">
        <v>42054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7"/>
      <c r="O45" s="20"/>
    </row>
    <row r="46" spans="2:15" x14ac:dyDescent="0.2">
      <c r="B46" s="65" t="s">
        <v>75</v>
      </c>
      <c r="C46" s="70">
        <v>42055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77"/>
      <c r="O46" s="20"/>
    </row>
    <row r="47" spans="2:15" ht="15" x14ac:dyDescent="0.25">
      <c r="B47" s="63" t="s">
        <v>76</v>
      </c>
      <c r="C47" s="66">
        <v>42056</v>
      </c>
      <c r="D47" s="110"/>
      <c r="E47" s="110"/>
      <c r="F47" s="111"/>
      <c r="G47" s="112"/>
      <c r="H47" s="113"/>
      <c r="I47" s="112"/>
      <c r="J47" s="110"/>
      <c r="K47" s="111"/>
      <c r="L47" s="112"/>
      <c r="M47" s="113"/>
      <c r="N47" s="111"/>
      <c r="O47" s="60"/>
    </row>
    <row r="48" spans="2:15" ht="15" x14ac:dyDescent="0.25">
      <c r="B48" s="67" t="s">
        <v>77</v>
      </c>
      <c r="C48" s="70">
        <v>42057</v>
      </c>
      <c r="D48" s="114"/>
      <c r="E48" s="114"/>
      <c r="F48" s="115"/>
      <c r="G48" s="116"/>
      <c r="H48" s="117"/>
      <c r="I48" s="116"/>
      <c r="J48" s="114"/>
      <c r="K48" s="115"/>
      <c r="L48" s="116"/>
      <c r="M48" s="117"/>
      <c r="N48" s="115"/>
      <c r="O48" s="60"/>
    </row>
    <row r="49" spans="2:15" x14ac:dyDescent="0.2">
      <c r="B49" s="63" t="s">
        <v>78</v>
      </c>
      <c r="C49" s="64">
        <v>42058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7"/>
      <c r="O49" s="20"/>
    </row>
    <row r="50" spans="2:15" x14ac:dyDescent="0.2">
      <c r="B50" s="65" t="s">
        <v>79</v>
      </c>
      <c r="C50" s="66">
        <v>42059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7"/>
      <c r="O50" s="20"/>
    </row>
    <row r="51" spans="2:15" x14ac:dyDescent="0.2">
      <c r="B51" s="65" t="s">
        <v>80</v>
      </c>
      <c r="C51" s="66">
        <v>42060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7"/>
      <c r="O51" s="20"/>
    </row>
    <row r="52" spans="2:15" x14ac:dyDescent="0.2">
      <c r="B52" s="65" t="s">
        <v>74</v>
      </c>
      <c r="C52" s="66">
        <v>42061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7"/>
      <c r="O52" s="20"/>
    </row>
    <row r="53" spans="2:15" x14ac:dyDescent="0.2">
      <c r="B53" s="65" t="s">
        <v>75</v>
      </c>
      <c r="C53" s="70">
        <v>42062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98"/>
      <c r="O53" s="20"/>
    </row>
    <row r="54" spans="2:15" ht="15" x14ac:dyDescent="0.25">
      <c r="B54" s="63" t="s">
        <v>76</v>
      </c>
      <c r="C54" s="66">
        <v>42063</v>
      </c>
      <c r="D54" s="110"/>
      <c r="E54" s="110"/>
      <c r="F54" s="111"/>
      <c r="G54" s="112"/>
      <c r="H54" s="113"/>
      <c r="I54" s="112"/>
      <c r="J54" s="110"/>
      <c r="K54" s="111"/>
      <c r="L54" s="112"/>
      <c r="M54" s="113"/>
      <c r="N54" s="111"/>
      <c r="O54" s="60"/>
    </row>
    <row r="55" spans="2:15" ht="15" x14ac:dyDescent="0.25">
      <c r="B55" s="67" t="s">
        <v>77</v>
      </c>
      <c r="C55" s="70">
        <v>42064</v>
      </c>
      <c r="D55" s="114"/>
      <c r="E55" s="114"/>
      <c r="F55" s="115"/>
      <c r="G55" s="116"/>
      <c r="H55" s="117"/>
      <c r="I55" s="116"/>
      <c r="J55" s="114"/>
      <c r="K55" s="115"/>
      <c r="L55" s="116"/>
      <c r="M55" s="117"/>
      <c r="N55" s="115"/>
      <c r="O55" s="60"/>
    </row>
    <row r="56" spans="2:15" x14ac:dyDescent="0.2">
      <c r="B56" s="63" t="s">
        <v>78</v>
      </c>
      <c r="C56" s="64">
        <v>42065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7"/>
      <c r="O56" s="20"/>
    </row>
    <row r="57" spans="2:15" x14ac:dyDescent="0.2">
      <c r="B57" s="65" t="s">
        <v>79</v>
      </c>
      <c r="C57" s="66">
        <v>42066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7"/>
      <c r="O57" s="20"/>
    </row>
    <row r="58" spans="2:15" x14ac:dyDescent="0.2">
      <c r="B58" s="65" t="s">
        <v>80</v>
      </c>
      <c r="C58" s="66">
        <v>42067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7"/>
      <c r="O58" s="20"/>
    </row>
    <row r="59" spans="2:15" x14ac:dyDescent="0.2">
      <c r="B59" s="65" t="s">
        <v>74</v>
      </c>
      <c r="C59" s="66">
        <v>42068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7"/>
      <c r="O59" s="20"/>
    </row>
    <row r="60" spans="2:15" x14ac:dyDescent="0.2">
      <c r="B60" s="65" t="s">
        <v>75</v>
      </c>
      <c r="C60" s="70">
        <v>42069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98"/>
      <c r="O60" s="20"/>
    </row>
    <row r="61" spans="2:15" ht="15" x14ac:dyDescent="0.25">
      <c r="B61" s="63" t="s">
        <v>76</v>
      </c>
      <c r="C61" s="66">
        <v>42070</v>
      </c>
      <c r="D61" s="110"/>
      <c r="E61" s="110"/>
      <c r="F61" s="111"/>
      <c r="G61" s="112"/>
      <c r="H61" s="113"/>
      <c r="I61" s="112"/>
      <c r="J61" s="110"/>
      <c r="K61" s="111"/>
      <c r="L61" s="112"/>
      <c r="M61" s="113"/>
      <c r="N61" s="111"/>
      <c r="O61" s="60"/>
    </row>
    <row r="62" spans="2:15" ht="15" x14ac:dyDescent="0.25">
      <c r="B62" s="67" t="s">
        <v>77</v>
      </c>
      <c r="C62" s="70">
        <v>42071</v>
      </c>
      <c r="D62" s="114"/>
      <c r="E62" s="114"/>
      <c r="F62" s="115"/>
      <c r="G62" s="116"/>
      <c r="H62" s="117"/>
      <c r="I62" s="116"/>
      <c r="J62" s="114"/>
      <c r="K62" s="115"/>
      <c r="L62" s="116"/>
      <c r="M62" s="117"/>
      <c r="N62" s="115"/>
      <c r="O62" s="60"/>
    </row>
    <row r="63" spans="2:15" x14ac:dyDescent="0.2">
      <c r="B63" s="63" t="s">
        <v>78</v>
      </c>
      <c r="C63" s="64">
        <v>42072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7"/>
      <c r="O63" s="20"/>
    </row>
    <row r="64" spans="2:15" x14ac:dyDescent="0.2">
      <c r="B64" s="65" t="s">
        <v>79</v>
      </c>
      <c r="C64" s="66">
        <v>42073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7"/>
      <c r="O64" s="20"/>
    </row>
    <row r="65" spans="2:15" x14ac:dyDescent="0.2">
      <c r="B65" s="65" t="s">
        <v>80</v>
      </c>
      <c r="C65" s="66">
        <v>42074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7"/>
      <c r="O65" s="20"/>
    </row>
    <row r="66" spans="2:15" x14ac:dyDescent="0.2">
      <c r="B66" s="65" t="s">
        <v>74</v>
      </c>
      <c r="C66" s="66">
        <v>42075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7"/>
      <c r="O66" s="20"/>
    </row>
    <row r="67" spans="2:15" x14ac:dyDescent="0.2">
      <c r="B67" s="65" t="s">
        <v>75</v>
      </c>
      <c r="C67" s="70">
        <v>42076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98"/>
      <c r="O67" s="20"/>
    </row>
    <row r="68" spans="2:15" ht="15" x14ac:dyDescent="0.25">
      <c r="B68" s="63" t="s">
        <v>76</v>
      </c>
      <c r="C68" s="66">
        <v>42077</v>
      </c>
      <c r="D68" s="110"/>
      <c r="E68" s="110"/>
      <c r="F68" s="111"/>
      <c r="G68" s="112"/>
      <c r="H68" s="113"/>
      <c r="I68" s="112"/>
      <c r="J68" s="110"/>
      <c r="K68" s="111"/>
      <c r="L68" s="112"/>
      <c r="M68" s="113"/>
      <c r="N68" s="111"/>
      <c r="O68" s="60"/>
    </row>
    <row r="69" spans="2:15" ht="15" x14ac:dyDescent="0.25">
      <c r="B69" s="67" t="s">
        <v>77</v>
      </c>
      <c r="C69" s="70">
        <v>42078</v>
      </c>
      <c r="D69" s="114"/>
      <c r="E69" s="114"/>
      <c r="F69" s="115"/>
      <c r="G69" s="116"/>
      <c r="H69" s="117"/>
      <c r="I69" s="116"/>
      <c r="J69" s="114"/>
      <c r="K69" s="115"/>
      <c r="L69" s="116"/>
      <c r="M69" s="117"/>
      <c r="N69" s="115"/>
      <c r="O69" s="60"/>
    </row>
    <row r="70" spans="2:15" x14ac:dyDescent="0.2">
      <c r="B70" s="63" t="s">
        <v>78</v>
      </c>
      <c r="C70" s="64">
        <v>42079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7"/>
      <c r="O70" s="20"/>
    </row>
    <row r="71" spans="2:15" x14ac:dyDescent="0.2">
      <c r="B71" s="65" t="s">
        <v>79</v>
      </c>
      <c r="C71" s="66">
        <v>42080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7"/>
      <c r="O71" s="20"/>
    </row>
    <row r="72" spans="2:15" x14ac:dyDescent="0.2">
      <c r="B72" s="65" t="s">
        <v>80</v>
      </c>
      <c r="C72" s="66">
        <v>42081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7"/>
      <c r="O72" s="20"/>
    </row>
    <row r="73" spans="2:15" x14ac:dyDescent="0.2">
      <c r="B73" s="65" t="s">
        <v>74</v>
      </c>
      <c r="C73" s="66">
        <v>42082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7"/>
      <c r="O73" s="20"/>
    </row>
    <row r="74" spans="2:15" x14ac:dyDescent="0.2">
      <c r="B74" s="65" t="s">
        <v>75</v>
      </c>
      <c r="C74" s="70">
        <v>42083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98"/>
      <c r="O74" s="20"/>
    </row>
    <row r="75" spans="2:15" ht="15" x14ac:dyDescent="0.25">
      <c r="B75" s="63" t="s">
        <v>76</v>
      </c>
      <c r="C75" s="66">
        <v>42084</v>
      </c>
      <c r="D75" s="110"/>
      <c r="E75" s="110"/>
      <c r="F75" s="111"/>
      <c r="G75" s="112"/>
      <c r="H75" s="113"/>
      <c r="I75" s="112"/>
      <c r="J75" s="110"/>
      <c r="K75" s="111"/>
      <c r="L75" s="112"/>
      <c r="M75" s="113"/>
      <c r="N75" s="111"/>
      <c r="O75" s="60"/>
    </row>
    <row r="76" spans="2:15" ht="15" x14ac:dyDescent="0.25">
      <c r="B76" s="67" t="s">
        <v>77</v>
      </c>
      <c r="C76" s="70">
        <v>42085</v>
      </c>
      <c r="D76" s="114"/>
      <c r="E76" s="114"/>
      <c r="F76" s="115"/>
      <c r="G76" s="116"/>
      <c r="H76" s="117"/>
      <c r="I76" s="116"/>
      <c r="J76" s="114"/>
      <c r="K76" s="115"/>
      <c r="L76" s="116"/>
      <c r="M76" s="117"/>
      <c r="N76" s="115"/>
      <c r="O76" s="60"/>
    </row>
    <row r="77" spans="2:15" x14ac:dyDescent="0.2">
      <c r="B77" s="63" t="s">
        <v>78</v>
      </c>
      <c r="C77" s="64">
        <v>42086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7"/>
      <c r="O77" s="20"/>
    </row>
    <row r="78" spans="2:15" x14ac:dyDescent="0.2">
      <c r="B78" s="65" t="s">
        <v>79</v>
      </c>
      <c r="C78" s="66">
        <v>42087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7"/>
      <c r="O78" s="20"/>
    </row>
    <row r="79" spans="2:15" x14ac:dyDescent="0.2">
      <c r="B79" s="65" t="s">
        <v>80</v>
      </c>
      <c r="C79" s="66">
        <v>42088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7"/>
      <c r="O79" s="20"/>
    </row>
    <row r="80" spans="2:15" x14ac:dyDescent="0.2">
      <c r="B80" s="65" t="s">
        <v>74</v>
      </c>
      <c r="C80" s="66">
        <v>42089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7"/>
      <c r="O80" s="20"/>
    </row>
    <row r="81" spans="2:15" x14ac:dyDescent="0.2">
      <c r="B81" s="65" t="s">
        <v>75</v>
      </c>
      <c r="C81" s="70">
        <v>42090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98"/>
      <c r="O81" s="20"/>
    </row>
    <row r="82" spans="2:15" x14ac:dyDescent="0.2">
      <c r="B82" s="63" t="s">
        <v>76</v>
      </c>
      <c r="C82" s="66">
        <v>42091</v>
      </c>
      <c r="D82" s="110"/>
      <c r="E82" s="110"/>
      <c r="F82" s="111"/>
      <c r="G82" s="112"/>
      <c r="H82" s="113"/>
      <c r="I82" s="112"/>
      <c r="J82" s="110"/>
      <c r="K82" s="111"/>
      <c r="L82" s="112"/>
      <c r="M82" s="113"/>
      <c r="N82" s="111"/>
      <c r="O82" s="20"/>
    </row>
    <row r="83" spans="2:15" x14ac:dyDescent="0.2">
      <c r="B83" s="67" t="s">
        <v>77</v>
      </c>
      <c r="C83" s="70">
        <v>42092</v>
      </c>
      <c r="D83" s="114"/>
      <c r="E83" s="114"/>
      <c r="F83" s="115"/>
      <c r="G83" s="116"/>
      <c r="H83" s="117"/>
      <c r="I83" s="116"/>
      <c r="J83" s="114"/>
      <c r="K83" s="115"/>
      <c r="L83" s="116"/>
      <c r="M83" s="117"/>
      <c r="N83" s="115"/>
      <c r="O83" s="20"/>
    </row>
    <row r="84" spans="2:15" x14ac:dyDescent="0.2">
      <c r="B84" s="63" t="s">
        <v>78</v>
      </c>
      <c r="C84" s="64">
        <v>42093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7"/>
      <c r="O84" s="20"/>
    </row>
    <row r="85" spans="2:15" x14ac:dyDescent="0.2">
      <c r="B85" s="65" t="s">
        <v>79</v>
      </c>
      <c r="C85" s="66">
        <v>42094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7"/>
      <c r="O85" s="20"/>
    </row>
    <row r="86" spans="2:15" x14ac:dyDescent="0.2">
      <c r="B86" s="65" t="s">
        <v>80</v>
      </c>
      <c r="C86" s="66">
        <v>42095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7"/>
      <c r="O86" s="20"/>
    </row>
    <row r="87" spans="2:15" x14ac:dyDescent="0.2">
      <c r="B87" s="65" t="s">
        <v>74</v>
      </c>
      <c r="C87" s="66">
        <v>42096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7"/>
      <c r="O87" s="20"/>
    </row>
    <row r="88" spans="2:15" x14ac:dyDescent="0.2">
      <c r="B88" s="65" t="s">
        <v>75</v>
      </c>
      <c r="C88" s="70">
        <v>42097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98"/>
      <c r="O88" s="20"/>
    </row>
    <row r="89" spans="2:15" x14ac:dyDescent="0.2">
      <c r="B89" s="63" t="s">
        <v>76</v>
      </c>
      <c r="C89" s="66">
        <v>42098</v>
      </c>
      <c r="D89" s="110"/>
      <c r="E89" s="110"/>
      <c r="F89" s="111"/>
      <c r="G89" s="112"/>
      <c r="H89" s="113"/>
      <c r="I89" s="112"/>
      <c r="J89" s="110"/>
      <c r="K89" s="111"/>
      <c r="L89" s="112"/>
      <c r="M89" s="113"/>
      <c r="N89" s="111"/>
      <c r="O89" s="20"/>
    </row>
    <row r="90" spans="2:15" x14ac:dyDescent="0.2">
      <c r="B90" s="67" t="s">
        <v>77</v>
      </c>
      <c r="C90" s="70">
        <v>42099</v>
      </c>
      <c r="D90" s="114"/>
      <c r="E90" s="114"/>
      <c r="F90" s="115"/>
      <c r="G90" s="116"/>
      <c r="H90" s="117"/>
      <c r="I90" s="116"/>
      <c r="J90" s="114"/>
      <c r="K90" s="115"/>
      <c r="L90" s="116"/>
      <c r="M90" s="117"/>
      <c r="N90" s="115"/>
      <c r="O90" s="20"/>
    </row>
    <row r="91" spans="2:15" x14ac:dyDescent="0.2">
      <c r="B91" s="63" t="s">
        <v>78</v>
      </c>
      <c r="C91" s="64">
        <v>42100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7"/>
      <c r="O91" s="20"/>
    </row>
    <row r="92" spans="2:15" x14ac:dyDescent="0.2">
      <c r="B92" s="65" t="s">
        <v>79</v>
      </c>
      <c r="C92" s="66">
        <v>42101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7"/>
      <c r="O92" s="20"/>
    </row>
    <row r="93" spans="2:15" x14ac:dyDescent="0.2">
      <c r="B93" s="65" t="s">
        <v>80</v>
      </c>
      <c r="C93" s="66">
        <v>42102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7"/>
      <c r="O93" s="20"/>
    </row>
    <row r="94" spans="2:15" x14ac:dyDescent="0.2">
      <c r="B94" s="65" t="s">
        <v>74</v>
      </c>
      <c r="C94" s="66">
        <v>42103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7"/>
      <c r="O94" s="20"/>
    </row>
    <row r="95" spans="2:15" x14ac:dyDescent="0.2">
      <c r="B95" s="65" t="s">
        <v>75</v>
      </c>
      <c r="C95" s="70">
        <v>42104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98"/>
      <c r="O95" s="20"/>
    </row>
    <row r="96" spans="2:15" x14ac:dyDescent="0.2">
      <c r="B96" s="63" t="s">
        <v>76</v>
      </c>
      <c r="C96" s="66">
        <v>42105</v>
      </c>
      <c r="D96" s="110"/>
      <c r="E96" s="110"/>
      <c r="F96" s="111"/>
      <c r="G96" s="112"/>
      <c r="H96" s="113"/>
      <c r="I96" s="112"/>
      <c r="J96" s="110"/>
      <c r="K96" s="111"/>
      <c r="L96" s="112"/>
      <c r="M96" s="113"/>
      <c r="N96" s="111"/>
      <c r="O96" s="20"/>
    </row>
    <row r="97" spans="2:15" x14ac:dyDescent="0.2">
      <c r="B97" s="67" t="s">
        <v>77</v>
      </c>
      <c r="C97" s="70">
        <v>42106</v>
      </c>
      <c r="D97" s="114"/>
      <c r="E97" s="114"/>
      <c r="F97" s="115"/>
      <c r="G97" s="116"/>
      <c r="H97" s="117"/>
      <c r="I97" s="116"/>
      <c r="J97" s="114"/>
      <c r="K97" s="115"/>
      <c r="L97" s="116"/>
      <c r="M97" s="117"/>
      <c r="N97" s="115"/>
      <c r="O97" s="20"/>
    </row>
    <row r="98" spans="2:15" x14ac:dyDescent="0.2">
      <c r="B98" s="63" t="s">
        <v>78</v>
      </c>
      <c r="C98" s="64">
        <v>42107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7"/>
      <c r="O98" s="20"/>
    </row>
    <row r="99" spans="2:15" x14ac:dyDescent="0.2">
      <c r="B99" s="65" t="s">
        <v>79</v>
      </c>
      <c r="C99" s="66">
        <v>42108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7"/>
      <c r="O99" s="20"/>
    </row>
    <row r="100" spans="2:15" x14ac:dyDescent="0.2">
      <c r="B100" s="65" t="s">
        <v>80</v>
      </c>
      <c r="C100" s="66">
        <v>42109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7"/>
      <c r="O100" s="20"/>
    </row>
    <row r="101" spans="2:15" x14ac:dyDescent="0.2">
      <c r="B101" s="65" t="s">
        <v>74</v>
      </c>
      <c r="C101" s="66">
        <v>42110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7"/>
      <c r="O101" s="20"/>
    </row>
    <row r="102" spans="2:15" x14ac:dyDescent="0.2">
      <c r="B102" s="65" t="s">
        <v>75</v>
      </c>
      <c r="C102" s="70">
        <v>42111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98"/>
      <c r="O102" s="20"/>
    </row>
    <row r="103" spans="2:15" x14ac:dyDescent="0.2">
      <c r="B103" s="63" t="s">
        <v>76</v>
      </c>
      <c r="C103" s="66">
        <v>42112</v>
      </c>
      <c r="D103" s="110"/>
      <c r="E103" s="110"/>
      <c r="F103" s="111"/>
      <c r="G103" s="112"/>
      <c r="H103" s="113"/>
      <c r="I103" s="112"/>
      <c r="J103" s="110"/>
      <c r="K103" s="111"/>
      <c r="L103" s="112"/>
      <c r="M103" s="113"/>
      <c r="N103" s="111"/>
      <c r="O103" s="20"/>
    </row>
    <row r="104" spans="2:15" x14ac:dyDescent="0.2">
      <c r="B104" s="67" t="s">
        <v>77</v>
      </c>
      <c r="C104" s="70">
        <v>42113</v>
      </c>
      <c r="D104" s="114"/>
      <c r="E104" s="114"/>
      <c r="F104" s="115"/>
      <c r="G104" s="116"/>
      <c r="H104" s="117"/>
      <c r="I104" s="116"/>
      <c r="J104" s="114"/>
      <c r="K104" s="115"/>
      <c r="L104" s="116"/>
      <c r="M104" s="117"/>
      <c r="N104" s="115"/>
      <c r="O104" s="20"/>
    </row>
    <row r="105" spans="2:15" x14ac:dyDescent="0.2">
      <c r="B105" s="63" t="s">
        <v>78</v>
      </c>
      <c r="C105" s="64">
        <v>42114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7"/>
      <c r="O105" s="20"/>
    </row>
    <row r="106" spans="2:15" x14ac:dyDescent="0.2">
      <c r="B106" s="65" t="s">
        <v>79</v>
      </c>
      <c r="C106" s="66">
        <v>42115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7"/>
      <c r="O106" s="20"/>
    </row>
    <row r="107" spans="2:15" x14ac:dyDescent="0.2">
      <c r="B107" s="65" t="s">
        <v>80</v>
      </c>
      <c r="C107" s="66">
        <v>42116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7"/>
      <c r="O107" s="20"/>
    </row>
    <row r="108" spans="2:15" x14ac:dyDescent="0.2">
      <c r="B108" s="65" t="s">
        <v>74</v>
      </c>
      <c r="C108" s="66">
        <v>42117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7"/>
      <c r="O108" s="20"/>
    </row>
    <row r="109" spans="2:15" x14ac:dyDescent="0.2">
      <c r="B109" s="65" t="s">
        <v>75</v>
      </c>
      <c r="C109" s="70">
        <v>42118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98"/>
      <c r="O109" s="20"/>
    </row>
    <row r="110" spans="2:15" x14ac:dyDescent="0.2">
      <c r="B110" s="63" t="s">
        <v>76</v>
      </c>
      <c r="C110" s="66">
        <v>42119</v>
      </c>
      <c r="D110" s="110"/>
      <c r="E110" s="110"/>
      <c r="F110" s="111"/>
      <c r="G110" s="112"/>
      <c r="H110" s="113"/>
      <c r="I110" s="112"/>
      <c r="J110" s="110"/>
      <c r="K110" s="111"/>
      <c r="L110" s="112"/>
      <c r="M110" s="113"/>
      <c r="N110" s="111"/>
      <c r="O110" s="20"/>
    </row>
    <row r="111" spans="2:15" x14ac:dyDescent="0.2">
      <c r="B111" s="67" t="s">
        <v>77</v>
      </c>
      <c r="C111" s="70">
        <v>42120</v>
      </c>
      <c r="D111" s="114"/>
      <c r="E111" s="114"/>
      <c r="F111" s="115"/>
      <c r="G111" s="116"/>
      <c r="H111" s="117"/>
      <c r="I111" s="116"/>
      <c r="J111" s="114"/>
      <c r="K111" s="115"/>
      <c r="L111" s="116"/>
      <c r="M111" s="117"/>
      <c r="N111" s="115"/>
      <c r="O111" s="20"/>
    </row>
    <row r="112" spans="2:15" x14ac:dyDescent="0.2">
      <c r="B112" s="63" t="s">
        <v>78</v>
      </c>
      <c r="C112" s="64">
        <v>42121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7"/>
      <c r="O112" s="20"/>
    </row>
    <row r="113" spans="2:17" x14ac:dyDescent="0.2">
      <c r="B113" s="65" t="s">
        <v>79</v>
      </c>
      <c r="C113" s="66">
        <v>42122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7"/>
      <c r="O113" s="20"/>
    </row>
    <row r="114" spans="2:17" x14ac:dyDescent="0.2">
      <c r="B114" s="65" t="s">
        <v>80</v>
      </c>
      <c r="C114" s="66">
        <v>42123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7"/>
      <c r="O114" s="20"/>
    </row>
    <row r="115" spans="2:17" x14ac:dyDescent="0.2">
      <c r="B115" s="65" t="s">
        <v>74</v>
      </c>
      <c r="C115" s="66">
        <v>42124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7"/>
      <c r="O115" s="20"/>
    </row>
    <row r="116" spans="2:17" x14ac:dyDescent="0.2">
      <c r="B116" s="65" t="s">
        <v>75</v>
      </c>
      <c r="C116" s="70">
        <v>42125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98"/>
      <c r="O116" s="20"/>
    </row>
    <row r="117" spans="2:17" ht="15" x14ac:dyDescent="0.25">
      <c r="B117" s="63" t="s">
        <v>76</v>
      </c>
      <c r="C117" s="66">
        <v>42126</v>
      </c>
      <c r="D117" s="110"/>
      <c r="E117" s="110"/>
      <c r="F117" s="111"/>
      <c r="G117" s="112"/>
      <c r="H117" s="113"/>
      <c r="I117" s="112"/>
      <c r="J117" s="110"/>
      <c r="K117" s="111"/>
      <c r="L117" s="112"/>
      <c r="M117" s="113"/>
      <c r="N117" s="111"/>
      <c r="O117" s="60"/>
    </row>
    <row r="118" spans="2:17" ht="15" x14ac:dyDescent="0.25">
      <c r="B118" s="67" t="s">
        <v>77</v>
      </c>
      <c r="C118" s="70">
        <v>42127</v>
      </c>
      <c r="D118" s="114"/>
      <c r="E118" s="114"/>
      <c r="F118" s="115"/>
      <c r="G118" s="116"/>
      <c r="H118" s="117"/>
      <c r="I118" s="116"/>
      <c r="J118" s="114"/>
      <c r="K118" s="115"/>
      <c r="L118" s="116"/>
      <c r="M118" s="117"/>
      <c r="N118" s="115"/>
      <c r="O118" s="60"/>
    </row>
    <row r="119" spans="2:17" x14ac:dyDescent="0.2">
      <c r="B119" s="63" t="s">
        <v>78</v>
      </c>
      <c r="C119" s="64">
        <v>42128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7"/>
      <c r="O119" s="20"/>
    </row>
    <row r="120" spans="2:17" x14ac:dyDescent="0.2">
      <c r="B120" s="65" t="s">
        <v>79</v>
      </c>
      <c r="C120" s="66">
        <v>42129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7"/>
      <c r="O120" s="20"/>
    </row>
    <row r="121" spans="2:17" x14ac:dyDescent="0.2">
      <c r="B121" s="65" t="s">
        <v>80</v>
      </c>
      <c r="C121" s="66">
        <v>42130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7"/>
      <c r="O121" s="20"/>
    </row>
    <row r="122" spans="2:17" x14ac:dyDescent="0.2">
      <c r="B122" s="65" t="s">
        <v>74</v>
      </c>
      <c r="C122" s="66">
        <v>42131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7"/>
      <c r="O122" s="20"/>
    </row>
    <row r="123" spans="2:17" x14ac:dyDescent="0.2">
      <c r="B123" s="65" t="s">
        <v>75</v>
      </c>
      <c r="C123" s="70">
        <v>42132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98"/>
      <c r="O123" s="20"/>
    </row>
    <row r="124" spans="2:17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7"/>
      <c r="O124" s="20"/>
    </row>
    <row r="125" spans="2:17" s="17" customFormat="1" ht="30" x14ac:dyDescent="0.25">
      <c r="B125" s="19"/>
      <c r="C125" s="19"/>
      <c r="D125" s="96" t="str">
        <f>D$2</f>
        <v>PERU</v>
      </c>
      <c r="E125" s="96" t="str">
        <f t="shared" ref="E125:N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VENEZUELA</v>
      </c>
      <c r="O125" s="20"/>
    </row>
    <row r="126" spans="2:17" ht="15.75" thickBot="1" x14ac:dyDescent="0.3">
      <c r="B126" s="166" t="s">
        <v>52</v>
      </c>
      <c r="C126" s="167"/>
      <c r="D126" s="26">
        <f t="shared" ref="D126:N126" si="1">COUNTIF(D3:D123,"&lt;&gt;")</f>
        <v>16</v>
      </c>
      <c r="E126" s="26">
        <f t="shared" si="1"/>
        <v>14</v>
      </c>
      <c r="F126" s="26">
        <f t="shared" si="1"/>
        <v>13</v>
      </c>
      <c r="G126" s="26">
        <f t="shared" si="1"/>
        <v>14</v>
      </c>
      <c r="H126" s="26">
        <f t="shared" si="1"/>
        <v>11</v>
      </c>
      <c r="I126" s="26">
        <f t="shared" si="1"/>
        <v>12</v>
      </c>
      <c r="J126" s="26">
        <f t="shared" si="1"/>
        <v>11</v>
      </c>
      <c r="K126" s="26">
        <f t="shared" si="1"/>
        <v>5</v>
      </c>
      <c r="L126" s="26">
        <f t="shared" si="1"/>
        <v>11</v>
      </c>
      <c r="M126" s="26">
        <f t="shared" si="1"/>
        <v>12</v>
      </c>
      <c r="N126" s="26">
        <f t="shared" si="1"/>
        <v>15</v>
      </c>
      <c r="O126" s="80">
        <f>SUM(D126:N126)</f>
        <v>134</v>
      </c>
    </row>
    <row r="127" spans="2:17" ht="15.75" thickTop="1" x14ac:dyDescent="0.25">
      <c r="B127" s="168" t="s">
        <v>9</v>
      </c>
      <c r="C127" s="169"/>
      <c r="D127" s="27">
        <f t="shared" ref="D127:N127" si="2">COUNTIF(D3:D123,$B$127)</f>
        <v>14</v>
      </c>
      <c r="E127" s="27">
        <f t="shared" si="2"/>
        <v>11</v>
      </c>
      <c r="F127" s="27">
        <f t="shared" si="2"/>
        <v>12</v>
      </c>
      <c r="G127" s="27">
        <f t="shared" si="2"/>
        <v>13</v>
      </c>
      <c r="H127" s="27">
        <f t="shared" si="2"/>
        <v>9</v>
      </c>
      <c r="I127" s="27">
        <f t="shared" si="2"/>
        <v>11</v>
      </c>
      <c r="J127" s="27">
        <f t="shared" si="2"/>
        <v>11</v>
      </c>
      <c r="K127" s="27">
        <f t="shared" si="2"/>
        <v>3</v>
      </c>
      <c r="L127" s="27">
        <f t="shared" si="2"/>
        <v>11</v>
      </c>
      <c r="M127" s="27">
        <f t="shared" si="2"/>
        <v>12</v>
      </c>
      <c r="N127" s="27">
        <f t="shared" si="2"/>
        <v>13</v>
      </c>
      <c r="O127" s="81">
        <f>SUM(D127:N127)</f>
        <v>120</v>
      </c>
      <c r="P127" s="12" t="s">
        <v>9</v>
      </c>
      <c r="Q127" s="62" t="s">
        <v>70</v>
      </c>
    </row>
    <row r="128" spans="2:17" ht="15" x14ac:dyDescent="0.25">
      <c r="B128" s="170" t="s">
        <v>10</v>
      </c>
      <c r="C128" s="171"/>
      <c r="D128" s="28">
        <f t="shared" ref="D128:N128" si="3">COUNTIF(D3:D123,$B$128)</f>
        <v>2</v>
      </c>
      <c r="E128" s="28">
        <f t="shared" si="3"/>
        <v>2</v>
      </c>
      <c r="F128" s="28">
        <f t="shared" si="3"/>
        <v>1</v>
      </c>
      <c r="G128" s="28">
        <f t="shared" si="3"/>
        <v>1</v>
      </c>
      <c r="H128" s="28">
        <f t="shared" si="3"/>
        <v>2</v>
      </c>
      <c r="I128" s="28">
        <f t="shared" si="3"/>
        <v>1</v>
      </c>
      <c r="J128" s="28">
        <f t="shared" si="3"/>
        <v>0</v>
      </c>
      <c r="K128" s="28">
        <f t="shared" si="3"/>
        <v>2</v>
      </c>
      <c r="L128" s="28">
        <f t="shared" si="3"/>
        <v>0</v>
      </c>
      <c r="M128" s="28">
        <f t="shared" si="3"/>
        <v>0</v>
      </c>
      <c r="N128" s="28">
        <f t="shared" si="3"/>
        <v>2</v>
      </c>
      <c r="O128" s="82">
        <f>SUM(D128:N128)</f>
        <v>13</v>
      </c>
      <c r="P128" s="13" t="s">
        <v>10</v>
      </c>
      <c r="Q128" s="62" t="s">
        <v>71</v>
      </c>
    </row>
    <row r="129" spans="2:17" ht="15" x14ac:dyDescent="0.25">
      <c r="B129" s="172" t="s">
        <v>81</v>
      </c>
      <c r="C129" s="173"/>
      <c r="D129" s="28">
        <f t="shared" ref="D129:N129" si="4">COUNTIF(D4:D123,$B$129)</f>
        <v>0</v>
      </c>
      <c r="E129" s="28">
        <f t="shared" si="4"/>
        <v>0</v>
      </c>
      <c r="F129" s="28">
        <f t="shared" si="4"/>
        <v>0</v>
      </c>
      <c r="G129" s="28">
        <f t="shared" si="4"/>
        <v>0</v>
      </c>
      <c r="H129" s="28">
        <f t="shared" si="4"/>
        <v>0</v>
      </c>
      <c r="I129" s="28">
        <f t="shared" si="4"/>
        <v>0</v>
      </c>
      <c r="J129" s="28">
        <f t="shared" si="4"/>
        <v>0</v>
      </c>
      <c r="K129" s="28">
        <f t="shared" si="4"/>
        <v>0</v>
      </c>
      <c r="L129" s="28">
        <f t="shared" si="4"/>
        <v>0</v>
      </c>
      <c r="M129" s="28">
        <f t="shared" si="4"/>
        <v>0</v>
      </c>
      <c r="N129" s="28">
        <f t="shared" si="4"/>
        <v>0</v>
      </c>
      <c r="O129" s="82">
        <f>SUM(D129:N129)</f>
        <v>0</v>
      </c>
      <c r="P129" s="14" t="s">
        <v>20</v>
      </c>
      <c r="Q129" s="62" t="s">
        <v>72</v>
      </c>
    </row>
    <row r="130" spans="2:17" ht="15" x14ac:dyDescent="0.25">
      <c r="B130" s="174" t="s">
        <v>82</v>
      </c>
      <c r="C130" s="175"/>
      <c r="D130" s="29">
        <f t="shared" ref="D130:N130" si="5">COUNTIF(D5:D123,$B$130)</f>
        <v>0</v>
      </c>
      <c r="E130" s="29">
        <f t="shared" si="5"/>
        <v>1</v>
      </c>
      <c r="F130" s="29">
        <f t="shared" si="5"/>
        <v>0</v>
      </c>
      <c r="G130" s="29">
        <f t="shared" si="5"/>
        <v>0</v>
      </c>
      <c r="H130" s="29">
        <f t="shared" si="5"/>
        <v>0</v>
      </c>
      <c r="I130" s="29">
        <f t="shared" si="5"/>
        <v>0</v>
      </c>
      <c r="J130" s="29">
        <f t="shared" si="5"/>
        <v>0</v>
      </c>
      <c r="K130" s="29">
        <f t="shared" si="5"/>
        <v>0</v>
      </c>
      <c r="L130" s="29">
        <f t="shared" si="5"/>
        <v>0</v>
      </c>
      <c r="M130" s="29">
        <f t="shared" si="5"/>
        <v>0</v>
      </c>
      <c r="N130" s="29">
        <f t="shared" si="5"/>
        <v>0</v>
      </c>
      <c r="O130" s="82">
        <f>SUM(D130:N130)</f>
        <v>1</v>
      </c>
      <c r="P130" s="14" t="s">
        <v>21</v>
      </c>
      <c r="Q130" s="62" t="s">
        <v>73</v>
      </c>
    </row>
    <row r="131" spans="2:17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2:17" ht="15.75" thickBot="1" x14ac:dyDescent="0.3">
      <c r="B132" s="162" t="s">
        <v>53</v>
      </c>
      <c r="C132" s="163"/>
      <c r="D132" s="30">
        <f>COUNTIF(INC!$B$2:$B$30,D$2)</f>
        <v>2</v>
      </c>
      <c r="E132" s="30">
        <f>COUNTIF(INC!$B$2:$B$30,E$2)</f>
        <v>3</v>
      </c>
      <c r="F132" s="30">
        <f>COUNTIF(INC!$B$2:$B$30,F$2)</f>
        <v>1</v>
      </c>
      <c r="G132" s="30">
        <f>COUNTIF(INC!$B$2:$B$30,G$2)</f>
        <v>2</v>
      </c>
      <c r="H132" s="30">
        <f>COUNTIF(INC!$B$2:$B$30,H$2)</f>
        <v>2</v>
      </c>
      <c r="I132" s="30">
        <f>COUNTIF(INC!$B$2:$B$30,I$2)</f>
        <v>2</v>
      </c>
      <c r="J132" s="30">
        <f>COUNTIF(INC!$B$2:$B$30,J$2)</f>
        <v>0</v>
      </c>
      <c r="K132" s="30">
        <f>COUNTIF(INC!$B$2:$B$30,K$2)</f>
        <v>2</v>
      </c>
      <c r="L132" s="30">
        <f>COUNTIF(INC!$B$2:$B$30,L$2)</f>
        <v>0</v>
      </c>
      <c r="M132" s="30">
        <f>COUNTIF(INC!$B$2:$B$30,M$2)</f>
        <v>0</v>
      </c>
      <c r="N132" s="30">
        <f>COUNTIF(INC!$B$2:$B$30,N$2)</f>
        <v>3</v>
      </c>
      <c r="O132" s="25">
        <f>SUM(D132:N132)</f>
        <v>17</v>
      </c>
    </row>
    <row r="133" spans="2:17" ht="13.5" thickTop="1" x14ac:dyDescent="0.2">
      <c r="B133" s="158" t="s">
        <v>49</v>
      </c>
      <c r="C133" s="159"/>
      <c r="D133" s="23">
        <f>COUNTIFS(INC!$B$2:$B$30,D$2,INC!$C$2:$C$30,$B133)</f>
        <v>1</v>
      </c>
      <c r="E133" s="23">
        <f>COUNTIFS(INC!$B$2:$B$30,E$2,INC!$C$2:$C$30,$B133)</f>
        <v>1</v>
      </c>
      <c r="F133" s="23">
        <f>COUNTIFS(INC!$B$2:$B$30,F$2,INC!$C$2:$C$30,$B133)</f>
        <v>1</v>
      </c>
      <c r="G133" s="23">
        <f>COUNTIFS(INC!$B$2:$B$30,G$2,INC!$C$2:$C$30,$B133)</f>
        <v>2</v>
      </c>
      <c r="H133" s="23">
        <f>COUNTIFS(INC!$B$2:$B$30,H$2,INC!$C$2:$C$30,$B133)</f>
        <v>2</v>
      </c>
      <c r="I133" s="23">
        <f>COUNTIFS(INC!$B$2:$B$30,I$2,INC!$C$2:$C$30,$B133)</f>
        <v>0</v>
      </c>
      <c r="J133" s="23">
        <f>COUNTIFS(INC!$B$2:$B$30,J$2,INC!$C$2:$C$30,$B133)</f>
        <v>0</v>
      </c>
      <c r="K133" s="23">
        <f>COUNTIFS(INC!$B$2:$B$30,K$2,INC!$C$2:$C$30,$B133)</f>
        <v>2</v>
      </c>
      <c r="L133" s="23">
        <f>COUNTIFS(INC!$B$2:$B$30,L$2,INC!$C$2:$C$30,$B133)</f>
        <v>0</v>
      </c>
      <c r="M133" s="23">
        <f>COUNTIFS(INC!$B$2:$B$30,M$2,INC!$C$2:$C$30,$B133)</f>
        <v>0</v>
      </c>
      <c r="N133" s="23">
        <f>COUNTIFS(INC!$B$2:$B$30,N$2,INC!$C$2:$C$30,$B133)</f>
        <v>1</v>
      </c>
      <c r="O133" s="21">
        <f>SUM(D133:N133)</f>
        <v>10</v>
      </c>
    </row>
    <row r="134" spans="2:17" x14ac:dyDescent="0.2">
      <c r="B134" s="160" t="s">
        <v>47</v>
      </c>
      <c r="C134" s="161"/>
      <c r="D134" s="24">
        <f>COUNTIFS(INC!$B$2:$B$30,D$2,INC!$C$2:$C$30,$B134)</f>
        <v>1</v>
      </c>
      <c r="E134" s="24">
        <f>COUNTIFS(INC!$B$2:$B$30,E$2,INC!$C$2:$C$30,$B134)</f>
        <v>2</v>
      </c>
      <c r="F134" s="24">
        <f>COUNTIFS(INC!$B$2:$B$30,F$2,INC!$C$2:$C$30,$B134)</f>
        <v>0</v>
      </c>
      <c r="G134" s="24">
        <f>COUNTIFS(INC!$B$2:$B$30,G$2,INC!$C$2:$C$30,$B134)</f>
        <v>0</v>
      </c>
      <c r="H134" s="24">
        <f>COUNTIFS(INC!$B$2:$B$30,H$2,INC!$C$2:$C$30,$B134)</f>
        <v>0</v>
      </c>
      <c r="I134" s="24">
        <f>COUNTIFS(INC!$B$2:$B$30,I$2,INC!$C$2:$C$30,$B134)</f>
        <v>2</v>
      </c>
      <c r="J134" s="24">
        <f>COUNTIFS(INC!$B$2:$B$30,J$2,INC!$C$2:$C$30,$B134)</f>
        <v>0</v>
      </c>
      <c r="K134" s="24">
        <f>COUNTIFS(INC!$B$2:$B$30,K$2,INC!$C$2:$C$30,$B134)</f>
        <v>0</v>
      </c>
      <c r="L134" s="24">
        <f>COUNTIFS(INC!$B$2:$B$30,L$2,INC!$C$2:$C$30,$B134)</f>
        <v>0</v>
      </c>
      <c r="M134" s="24">
        <f>COUNTIFS(INC!$B$2:$B$30,M$2,INC!$C$2:$C$30,$B134)</f>
        <v>0</v>
      </c>
      <c r="N134" s="24">
        <f>COUNTIFS(INC!$B$2:$B$30,N$2,INC!$C$2:$C$30,$B134)</f>
        <v>2</v>
      </c>
      <c r="O134" s="22">
        <f>SUM(D134:N134)</f>
        <v>7</v>
      </c>
    </row>
    <row r="135" spans="2:17" x14ac:dyDescent="0.2">
      <c r="B135" s="2"/>
    </row>
    <row r="136" spans="2:17" ht="15.75" thickBot="1" x14ac:dyDescent="0.3">
      <c r="B136" s="164" t="s">
        <v>54</v>
      </c>
      <c r="C136" s="165"/>
      <c r="D136" s="30">
        <f t="shared" ref="D136:O136" si="6">SUM(D137:D138)</f>
        <v>1</v>
      </c>
      <c r="E136" s="30">
        <f t="shared" si="6"/>
        <v>6</v>
      </c>
      <c r="F136" s="30">
        <f t="shared" si="6"/>
        <v>0.5</v>
      </c>
      <c r="G136" s="30">
        <f t="shared" si="6"/>
        <v>1</v>
      </c>
      <c r="H136" s="30">
        <f t="shared" si="6"/>
        <v>2</v>
      </c>
      <c r="I136" s="30">
        <f t="shared" si="6"/>
        <v>4</v>
      </c>
      <c r="J136" s="30">
        <f t="shared" si="6"/>
        <v>0</v>
      </c>
      <c r="K136" s="30">
        <f t="shared" si="6"/>
        <v>1.5</v>
      </c>
      <c r="L136" s="30">
        <f t="shared" si="6"/>
        <v>0</v>
      </c>
      <c r="M136" s="30">
        <f t="shared" si="6"/>
        <v>0</v>
      </c>
      <c r="N136" s="30">
        <f t="shared" si="6"/>
        <v>2.5</v>
      </c>
      <c r="O136" s="30">
        <f t="shared" si="6"/>
        <v>18.5</v>
      </c>
    </row>
    <row r="137" spans="2:17" ht="13.5" thickTop="1" x14ac:dyDescent="0.2">
      <c r="B137" s="158" t="s">
        <v>49</v>
      </c>
      <c r="C137" s="159"/>
      <c r="D137" s="23">
        <f>SUMIFS(INC!$K$2:$K$30,INC!$B$2:$B$30,D$2,INC!$C$2:$C$30,$B137)</f>
        <v>0.5</v>
      </c>
      <c r="E137" s="23">
        <f>SUMIFS(INC!$K$2:$K$30,INC!$B$2:$B$30,E$2,INC!$C$2:$C$30,$B137)</f>
        <v>2</v>
      </c>
      <c r="F137" s="23">
        <f>SUMIFS(INC!$K$2:$K$30,INC!$B$2:$B$30,F$2,INC!$C$2:$C$30,$B137)</f>
        <v>0.5</v>
      </c>
      <c r="G137" s="23">
        <f>SUMIFS(INC!$K$2:$K$30,INC!$B$2:$B$30,G$2,INC!$C$2:$C$30,$B137)</f>
        <v>1</v>
      </c>
      <c r="H137" s="23">
        <f>SUMIFS(INC!$K$2:$K$30,INC!$B$2:$B$30,H$2,INC!$C$2:$C$30,$B137)</f>
        <v>2</v>
      </c>
      <c r="I137" s="23">
        <f>SUMIFS(INC!$K$2:$K$30,INC!$B$2:$B$30,I$2,INC!$C$2:$C$30,$B137)</f>
        <v>0</v>
      </c>
      <c r="J137" s="23">
        <f>SUMIFS(INC!$K$2:$K$30,INC!$B$2:$B$30,J$2,INC!$C$2:$C$30,$B137)</f>
        <v>0</v>
      </c>
      <c r="K137" s="23">
        <f>SUMIFS(INC!$K$2:$K$30,INC!$B$2:$B$30,K$2,INC!$C$2:$C$30,$B137)</f>
        <v>1.5</v>
      </c>
      <c r="L137" s="23">
        <f>SUMIFS(INC!$K$2:$K$30,INC!$B$2:$B$30,L$2,INC!$C$2:$C$30,$B137)</f>
        <v>0</v>
      </c>
      <c r="M137" s="23">
        <f>SUMIFS(INC!$K$2:$K$30,INC!$B$2:$B$30,M$2,INC!$C$2:$C$30,$B137)</f>
        <v>0</v>
      </c>
      <c r="N137" s="23">
        <f>SUMIFS(INC!$K$2:$K$30,INC!$B$2:$B$30,N$2,INC!$C$2:$C$30,$B137)</f>
        <v>0.5</v>
      </c>
      <c r="O137" s="21">
        <f>SUM(D137:N137)</f>
        <v>8</v>
      </c>
    </row>
    <row r="138" spans="2:17" x14ac:dyDescent="0.2">
      <c r="B138" s="160" t="s">
        <v>47</v>
      </c>
      <c r="C138" s="161"/>
      <c r="D138" s="24">
        <f>SUMIFS(INC!$K$2:$K$30,INC!$B$2:$B$30,D$2,INC!$C$2:$C$30,$B138)</f>
        <v>0.5</v>
      </c>
      <c r="E138" s="24">
        <f>SUMIFS(INC!$K$2:$K$30,INC!$B$2:$B$30,E$2,INC!$C$2:$C$30,$B138)</f>
        <v>4</v>
      </c>
      <c r="F138" s="24">
        <f>SUMIFS(INC!$K$2:$K$30,INC!$B$2:$B$30,F$2,INC!$C$2:$C$30,$B138)</f>
        <v>0</v>
      </c>
      <c r="G138" s="24">
        <f>SUMIFS(INC!$K$2:$K$30,INC!$B$2:$B$30,G$2,INC!$C$2:$C$30,$B138)</f>
        <v>0</v>
      </c>
      <c r="H138" s="24">
        <f>SUMIFS(INC!$K$2:$K$30,INC!$B$2:$B$30,H$2,INC!$C$2:$C$30,$B138)</f>
        <v>0</v>
      </c>
      <c r="I138" s="24">
        <f>SUMIFS(INC!$K$2:$K$30,INC!$B$2:$B$30,I$2,INC!$C$2:$C$30,$B138)</f>
        <v>4</v>
      </c>
      <c r="J138" s="24">
        <f>SUMIFS(INC!$K$2:$K$30,INC!$B$2:$B$30,J$2,INC!$C$2:$C$30,$B138)</f>
        <v>0</v>
      </c>
      <c r="K138" s="24">
        <f>SUMIFS(INC!$K$2:$K$30,INC!$B$2:$B$30,K$2,INC!$C$2:$C$30,$B138)</f>
        <v>0</v>
      </c>
      <c r="L138" s="24">
        <f>SUMIFS(INC!$K$2:$K$30,INC!$B$2:$B$30,L$2,INC!$C$2:$C$30,$B138)</f>
        <v>0</v>
      </c>
      <c r="M138" s="24">
        <f>SUMIFS(INC!$K$2:$K$30,INC!$B$2:$B$30,M$2,INC!$C$2:$C$30,$B138)</f>
        <v>0</v>
      </c>
      <c r="N138" s="24">
        <f>SUMIFS(INC!$K$2:$K$30,INC!$B$2:$B$30,N$2,INC!$C$2:$C$30,$B138)</f>
        <v>2</v>
      </c>
      <c r="O138" s="22">
        <f>SUM(D138:N138)</f>
        <v>10.5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4:15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4:15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4:15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26:C126"/>
    <mergeCell ref="B127:C127"/>
    <mergeCell ref="B128:C128"/>
    <mergeCell ref="B129:C129"/>
    <mergeCell ref="B130:C130"/>
    <mergeCell ref="B137:C137"/>
    <mergeCell ref="B138:C138"/>
    <mergeCell ref="B132:C132"/>
    <mergeCell ref="B133:C133"/>
    <mergeCell ref="B134:C134"/>
    <mergeCell ref="B136:C136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topLeftCell="A40" workbookViewId="0">
      <selection activeCell="E48" sqref="E48:P49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2" width="11.140625" customWidth="1"/>
    <col min="13" max="15" width="14.140625" customWidth="1"/>
    <col min="16" max="16" width="5.42578125" bestFit="1" customWidth="1"/>
    <col min="17" max="17" width="4" bestFit="1" customWidth="1"/>
  </cols>
  <sheetData>
    <row r="2" spans="2:16" ht="15" x14ac:dyDescent="0.25">
      <c r="D2" s="181" t="s">
        <v>57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</row>
    <row r="3" spans="2:16" ht="15" x14ac:dyDescent="0.25">
      <c r="D3" s="31"/>
      <c r="E3" s="176" t="s">
        <v>58</v>
      </c>
      <c r="F3" s="178"/>
      <c r="G3" s="177"/>
      <c r="H3" s="179" t="s">
        <v>15</v>
      </c>
      <c r="I3" s="179"/>
      <c r="J3" s="180"/>
      <c r="K3" s="176" t="s">
        <v>56</v>
      </c>
      <c r="L3" s="177"/>
      <c r="M3" s="176" t="s">
        <v>11</v>
      </c>
      <c r="N3" s="178"/>
      <c r="O3" s="178"/>
      <c r="P3" s="177"/>
    </row>
    <row r="4" spans="2:16" ht="15" x14ac:dyDescent="0.25">
      <c r="D4" s="34" t="s">
        <v>8</v>
      </c>
      <c r="E4" s="43" t="s">
        <v>60</v>
      </c>
      <c r="F4" s="32" t="s">
        <v>59</v>
      </c>
      <c r="G4" s="44" t="s">
        <v>17</v>
      </c>
      <c r="H4" s="43" t="s">
        <v>60</v>
      </c>
      <c r="I4" s="32" t="s">
        <v>59</v>
      </c>
      <c r="J4" s="43" t="s">
        <v>17</v>
      </c>
      <c r="K4" s="43" t="s">
        <v>60</v>
      </c>
      <c r="L4" s="32" t="s">
        <v>59</v>
      </c>
      <c r="M4" s="32" t="s">
        <v>9</v>
      </c>
      <c r="N4" s="36" t="s">
        <v>10</v>
      </c>
      <c r="O4" s="32" t="s">
        <v>56</v>
      </c>
      <c r="P4" s="32" t="s">
        <v>17</v>
      </c>
    </row>
    <row r="5" spans="2:16" ht="15" x14ac:dyDescent="0.25">
      <c r="D5" s="38" t="s">
        <v>49</v>
      </c>
      <c r="E5" s="37">
        <f>COUNTIFS(INC!$C$2:$C$30,$D5,INC!$L$2:$L$30,1)</f>
        <v>0</v>
      </c>
      <c r="F5" s="42">
        <f>G5-E5</f>
        <v>10</v>
      </c>
      <c r="G5" s="17">
        <f>COUNTIF(INC!$B$2:$C$956,$D5)</f>
        <v>10</v>
      </c>
      <c r="H5" s="40">
        <f>SUMIFS(INC!$M$2:$M$30,INC!$C$2:$C$30,D5,INC!$L$2:$L$30,1)</f>
        <v>0</v>
      </c>
      <c r="I5" s="42">
        <f>J5-H5</f>
        <v>8</v>
      </c>
      <c r="J5" s="35">
        <f>SUMIFS(INC!$K$2:$K$30,INC!$C$2:$C$30,$D5)</f>
        <v>8</v>
      </c>
      <c r="K5" s="40">
        <f>CNT!O129</f>
        <v>0</v>
      </c>
      <c r="L5" s="42">
        <f>CNT!O130</f>
        <v>1</v>
      </c>
      <c r="M5" s="42">
        <f>CNT!$O$127</f>
        <v>120</v>
      </c>
      <c r="N5" s="35">
        <f>CNT!$O$128</f>
        <v>13</v>
      </c>
      <c r="O5" s="40">
        <f>L5+K5</f>
        <v>1</v>
      </c>
      <c r="P5" s="41">
        <f>SUM(M5:O5)</f>
        <v>134</v>
      </c>
    </row>
    <row r="6" spans="2:16" ht="15" x14ac:dyDescent="0.25">
      <c r="D6" s="38" t="s">
        <v>47</v>
      </c>
      <c r="E6" s="37">
        <f>COUNTIFS(INC!$C$2:$C$30,$D6,INC!$L$2:$L$30,1)</f>
        <v>0</v>
      </c>
      <c r="F6" s="42">
        <f t="shared" ref="F6" si="0">G6-E6</f>
        <v>7</v>
      </c>
      <c r="G6" s="17">
        <f>COUNTIF(INC!$B$2:$C$956,$D6)</f>
        <v>7</v>
      </c>
      <c r="H6" s="40">
        <f>SUMIFS(INC!$M$2:$M$30,INC!$C$2:$C$30,D6,INC!$L$2:$L$30,1)</f>
        <v>0</v>
      </c>
      <c r="I6" s="42">
        <f t="shared" ref="I6" si="1">J6-H6</f>
        <v>10.5</v>
      </c>
      <c r="J6" s="35">
        <f>SUMIFS(INC!$K$2:$K$30,INC!$C$2:$C$30,$D6)</f>
        <v>10.5</v>
      </c>
      <c r="K6" s="40"/>
      <c r="L6" s="42"/>
      <c r="M6" s="42"/>
      <c r="N6" s="35"/>
      <c r="O6" s="40"/>
      <c r="P6" s="41"/>
    </row>
    <row r="7" spans="2:16" ht="15" x14ac:dyDescent="0.25">
      <c r="D7" s="34" t="s">
        <v>17</v>
      </c>
      <c r="E7" s="45">
        <f t="shared" ref="E7:P7" si="2">SUM(E5:E6)</f>
        <v>0</v>
      </c>
      <c r="F7" s="46">
        <f t="shared" si="2"/>
        <v>17</v>
      </c>
      <c r="G7" s="47">
        <f t="shared" si="2"/>
        <v>17</v>
      </c>
      <c r="H7" s="45">
        <f t="shared" si="2"/>
        <v>0</v>
      </c>
      <c r="I7" s="46">
        <f t="shared" si="2"/>
        <v>18.5</v>
      </c>
      <c r="J7" s="46">
        <f t="shared" si="2"/>
        <v>18.5</v>
      </c>
      <c r="K7" s="46">
        <f t="shared" si="2"/>
        <v>0</v>
      </c>
      <c r="L7" s="46">
        <f t="shared" si="2"/>
        <v>1</v>
      </c>
      <c r="M7" s="46">
        <f t="shared" si="2"/>
        <v>120</v>
      </c>
      <c r="N7" s="46">
        <f t="shared" si="2"/>
        <v>13</v>
      </c>
      <c r="O7" s="46">
        <f t="shared" si="2"/>
        <v>1</v>
      </c>
      <c r="P7" s="46">
        <f t="shared" si="2"/>
        <v>134</v>
      </c>
    </row>
    <row r="9" spans="2:16" ht="15" x14ac:dyDescent="0.25">
      <c r="B9" s="176"/>
      <c r="C9" s="177"/>
      <c r="D9" s="181" t="s">
        <v>55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</row>
    <row r="10" spans="2:16" ht="15" x14ac:dyDescent="0.25">
      <c r="B10" s="176"/>
      <c r="C10" s="178"/>
      <c r="D10" s="56"/>
      <c r="E10" s="176" t="s">
        <v>58</v>
      </c>
      <c r="F10" s="178"/>
      <c r="G10" s="177"/>
      <c r="H10" s="179" t="s">
        <v>15</v>
      </c>
      <c r="I10" s="179"/>
      <c r="J10" s="180"/>
      <c r="K10" s="176" t="s">
        <v>56</v>
      </c>
      <c r="L10" s="177"/>
      <c r="M10" s="176" t="s">
        <v>11</v>
      </c>
      <c r="N10" s="178"/>
      <c r="O10" s="178"/>
      <c r="P10" s="177"/>
    </row>
    <row r="11" spans="2:16" ht="15" x14ac:dyDescent="0.25">
      <c r="B11" s="33" t="s">
        <v>99</v>
      </c>
      <c r="C11" s="33" t="s">
        <v>64</v>
      </c>
      <c r="D11" s="33" t="s">
        <v>8</v>
      </c>
      <c r="E11" s="43" t="s">
        <v>60</v>
      </c>
      <c r="F11" s="32" t="s">
        <v>59</v>
      </c>
      <c r="G11" s="44" t="s">
        <v>17</v>
      </c>
      <c r="H11" s="43" t="s">
        <v>60</v>
      </c>
      <c r="I11" s="32" t="s">
        <v>59</v>
      </c>
      <c r="J11" s="44" t="s">
        <v>17</v>
      </c>
      <c r="K11" s="43" t="s">
        <v>60</v>
      </c>
      <c r="L11" s="32" t="s">
        <v>59</v>
      </c>
      <c r="M11" s="32" t="s">
        <v>9</v>
      </c>
      <c r="N11" s="36" t="s">
        <v>10</v>
      </c>
      <c r="O11" s="32" t="s">
        <v>56</v>
      </c>
      <c r="P11" s="32" t="s">
        <v>17</v>
      </c>
    </row>
    <row r="12" spans="2:16" ht="15" x14ac:dyDescent="0.2">
      <c r="B12" s="54">
        <v>2014</v>
      </c>
      <c r="C12" s="54" t="s">
        <v>31</v>
      </c>
      <c r="D12" s="38" t="s">
        <v>49</v>
      </c>
      <c r="E12" s="92">
        <v>0</v>
      </c>
      <c r="F12" s="93">
        <v>2</v>
      </c>
      <c r="G12" s="93">
        <v>2</v>
      </c>
      <c r="H12" s="93">
        <v>0</v>
      </c>
      <c r="I12" s="93">
        <v>1.5</v>
      </c>
      <c r="J12" s="93">
        <v>1.5</v>
      </c>
      <c r="K12" s="93">
        <v>0</v>
      </c>
      <c r="L12" s="93">
        <v>0</v>
      </c>
      <c r="M12" s="93">
        <v>98</v>
      </c>
      <c r="N12" s="93">
        <v>3</v>
      </c>
      <c r="O12" s="93">
        <v>0</v>
      </c>
      <c r="P12" s="93">
        <v>101</v>
      </c>
    </row>
    <row r="13" spans="2:16" ht="15" x14ac:dyDescent="0.2">
      <c r="B13" s="55">
        <v>2014</v>
      </c>
      <c r="C13" s="55" t="s">
        <v>31</v>
      </c>
      <c r="D13" s="39" t="s">
        <v>47</v>
      </c>
      <c r="E13" s="94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</row>
    <row r="14" spans="2:16" ht="15" x14ac:dyDescent="0.2">
      <c r="B14" s="54">
        <v>2014</v>
      </c>
      <c r="C14" s="54" t="s">
        <v>32</v>
      </c>
      <c r="D14" s="38" t="s">
        <v>49</v>
      </c>
      <c r="E14" s="92">
        <v>4</v>
      </c>
      <c r="F14" s="93">
        <v>8</v>
      </c>
      <c r="G14" s="93">
        <v>12</v>
      </c>
      <c r="H14" s="93">
        <v>4.5</v>
      </c>
      <c r="I14" s="93">
        <v>22.5</v>
      </c>
      <c r="J14" s="93">
        <v>27</v>
      </c>
      <c r="K14" s="93">
        <v>0</v>
      </c>
      <c r="L14" s="93">
        <v>0</v>
      </c>
      <c r="M14" s="93">
        <v>91</v>
      </c>
      <c r="N14" s="93">
        <v>12</v>
      </c>
      <c r="O14" s="93">
        <v>0</v>
      </c>
      <c r="P14" s="93">
        <v>103</v>
      </c>
    </row>
    <row r="15" spans="2:16" ht="15" x14ac:dyDescent="0.2">
      <c r="B15" s="55">
        <v>2014</v>
      </c>
      <c r="C15" s="55" t="s">
        <v>32</v>
      </c>
      <c r="D15" s="39" t="s">
        <v>47</v>
      </c>
      <c r="E15" s="94">
        <v>0</v>
      </c>
      <c r="F15" s="95">
        <v>1</v>
      </c>
      <c r="G15" s="95">
        <v>1</v>
      </c>
      <c r="H15" s="95">
        <v>0</v>
      </c>
      <c r="I15" s="95">
        <v>3</v>
      </c>
      <c r="J15" s="95">
        <v>3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</row>
    <row r="16" spans="2:16" ht="15" x14ac:dyDescent="0.2">
      <c r="B16" s="53">
        <v>2014</v>
      </c>
      <c r="C16" s="53" t="s">
        <v>33</v>
      </c>
      <c r="D16" s="51" t="s">
        <v>49</v>
      </c>
      <c r="E16" s="90">
        <v>3</v>
      </c>
      <c r="F16" s="91">
        <v>4</v>
      </c>
      <c r="G16" s="91">
        <v>7</v>
      </c>
      <c r="H16" s="91">
        <v>1</v>
      </c>
      <c r="I16" s="91">
        <v>4</v>
      </c>
      <c r="J16" s="91">
        <v>5</v>
      </c>
      <c r="K16" s="91">
        <v>0</v>
      </c>
      <c r="L16" s="91">
        <v>0</v>
      </c>
      <c r="M16" s="91">
        <v>101</v>
      </c>
      <c r="N16" s="91">
        <v>7</v>
      </c>
      <c r="O16" s="91">
        <v>0</v>
      </c>
      <c r="P16" s="91">
        <v>108</v>
      </c>
    </row>
    <row r="17" spans="2:16" ht="15" x14ac:dyDescent="0.2">
      <c r="B17" s="55">
        <v>2014</v>
      </c>
      <c r="C17" s="55" t="s">
        <v>33</v>
      </c>
      <c r="D17" s="39" t="s">
        <v>47</v>
      </c>
      <c r="E17" s="94">
        <v>0</v>
      </c>
      <c r="F17" s="95">
        <v>1</v>
      </c>
      <c r="G17" s="95">
        <v>1</v>
      </c>
      <c r="H17" s="95">
        <v>0</v>
      </c>
      <c r="I17" s="95">
        <v>1</v>
      </c>
      <c r="J17" s="95">
        <v>1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</row>
    <row r="18" spans="2:16" ht="15" x14ac:dyDescent="0.2">
      <c r="B18" s="53">
        <v>2014</v>
      </c>
      <c r="C18" s="53" t="s">
        <v>34</v>
      </c>
      <c r="D18" s="51" t="s">
        <v>49</v>
      </c>
      <c r="E18" s="90">
        <v>1</v>
      </c>
      <c r="F18" s="91">
        <v>5</v>
      </c>
      <c r="G18" s="91">
        <v>6</v>
      </c>
      <c r="H18" s="91">
        <v>0.5</v>
      </c>
      <c r="I18" s="91">
        <v>4.5</v>
      </c>
      <c r="J18" s="91">
        <v>5</v>
      </c>
      <c r="K18" s="91">
        <v>0</v>
      </c>
      <c r="L18" s="91">
        <v>0</v>
      </c>
      <c r="M18" s="91">
        <v>116</v>
      </c>
      <c r="N18" s="91">
        <v>6</v>
      </c>
      <c r="O18" s="91">
        <v>0</v>
      </c>
      <c r="P18" s="91">
        <v>122</v>
      </c>
    </row>
    <row r="19" spans="2:16" ht="15" x14ac:dyDescent="0.2">
      <c r="B19" s="55">
        <v>2014</v>
      </c>
      <c r="C19" s="55" t="s">
        <v>34</v>
      </c>
      <c r="D19" s="39" t="s">
        <v>47</v>
      </c>
      <c r="E19" s="94">
        <v>0</v>
      </c>
      <c r="F19" s="95">
        <v>4</v>
      </c>
      <c r="G19" s="95">
        <v>4</v>
      </c>
      <c r="H19" s="95">
        <v>0</v>
      </c>
      <c r="I19" s="95">
        <v>5.5</v>
      </c>
      <c r="J19" s="95">
        <v>5.5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</row>
    <row r="20" spans="2:16" ht="15" x14ac:dyDescent="0.2">
      <c r="B20" s="54">
        <v>2014</v>
      </c>
      <c r="C20" s="54" t="s">
        <v>23</v>
      </c>
      <c r="D20" s="38" t="s">
        <v>49</v>
      </c>
      <c r="E20" s="90">
        <v>3</v>
      </c>
      <c r="F20" s="91">
        <v>16</v>
      </c>
      <c r="G20" s="91">
        <v>19</v>
      </c>
      <c r="H20" s="91">
        <v>4</v>
      </c>
      <c r="I20" s="91">
        <v>18.5</v>
      </c>
      <c r="J20" s="91">
        <v>22.5</v>
      </c>
      <c r="K20" s="91">
        <v>0</v>
      </c>
      <c r="L20" s="91">
        <v>0</v>
      </c>
      <c r="M20" s="91">
        <v>96</v>
      </c>
      <c r="N20" s="91">
        <v>23</v>
      </c>
      <c r="O20" s="91">
        <v>0</v>
      </c>
      <c r="P20" s="91">
        <v>119</v>
      </c>
    </row>
    <row r="21" spans="2:16" ht="15" x14ac:dyDescent="0.2">
      <c r="B21" s="55">
        <v>2014</v>
      </c>
      <c r="C21" s="55" t="s">
        <v>23</v>
      </c>
      <c r="D21" s="39" t="s">
        <v>47</v>
      </c>
      <c r="E21" s="94">
        <v>0</v>
      </c>
      <c r="F21" s="95">
        <v>9</v>
      </c>
      <c r="G21" s="95">
        <v>9</v>
      </c>
      <c r="H21" s="95">
        <v>0</v>
      </c>
      <c r="I21" s="95">
        <v>12.5</v>
      </c>
      <c r="J21" s="95">
        <v>12.5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</row>
    <row r="22" spans="2:16" ht="15" x14ac:dyDescent="0.2">
      <c r="B22" s="53">
        <v>2014</v>
      </c>
      <c r="C22" s="53" t="s">
        <v>22</v>
      </c>
      <c r="D22" s="51" t="s">
        <v>49</v>
      </c>
      <c r="E22" s="92">
        <v>4</v>
      </c>
      <c r="F22" s="93">
        <v>10</v>
      </c>
      <c r="G22" s="93">
        <v>14</v>
      </c>
      <c r="H22" s="93">
        <v>3</v>
      </c>
      <c r="I22" s="93">
        <v>9</v>
      </c>
      <c r="J22" s="93">
        <v>12</v>
      </c>
      <c r="K22" s="93">
        <v>0</v>
      </c>
      <c r="L22" s="93">
        <v>0</v>
      </c>
      <c r="M22" s="93">
        <v>105</v>
      </c>
      <c r="N22" s="93">
        <v>12</v>
      </c>
      <c r="O22" s="93">
        <v>0</v>
      </c>
      <c r="P22" s="93">
        <v>117</v>
      </c>
    </row>
    <row r="23" spans="2:16" ht="15" x14ac:dyDescent="0.2">
      <c r="B23" s="55">
        <v>2014</v>
      </c>
      <c r="C23" s="55" t="s">
        <v>22</v>
      </c>
      <c r="D23" s="39" t="s">
        <v>47</v>
      </c>
      <c r="E23" s="94">
        <v>0</v>
      </c>
      <c r="F23" s="95">
        <v>5</v>
      </c>
      <c r="G23" s="95">
        <v>5</v>
      </c>
      <c r="H23" s="95">
        <v>0</v>
      </c>
      <c r="I23" s="95">
        <v>5</v>
      </c>
      <c r="J23" s="95">
        <v>5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</row>
    <row r="24" spans="2:16" ht="15" x14ac:dyDescent="0.2">
      <c r="B24" s="53">
        <v>2014</v>
      </c>
      <c r="C24" s="53" t="s">
        <v>35</v>
      </c>
      <c r="D24" s="51" t="s">
        <v>49</v>
      </c>
      <c r="E24" s="92">
        <v>2</v>
      </c>
      <c r="F24" s="93">
        <v>16</v>
      </c>
      <c r="G24" s="93">
        <v>18</v>
      </c>
      <c r="H24" s="93">
        <v>1</v>
      </c>
      <c r="I24" s="93">
        <v>29</v>
      </c>
      <c r="J24" s="93">
        <v>30</v>
      </c>
      <c r="K24" s="93">
        <v>0</v>
      </c>
      <c r="L24" s="93">
        <v>1</v>
      </c>
      <c r="M24" s="93">
        <v>89</v>
      </c>
      <c r="N24" s="93">
        <v>22</v>
      </c>
      <c r="O24" s="93">
        <v>1</v>
      </c>
      <c r="P24" s="93">
        <v>112</v>
      </c>
    </row>
    <row r="25" spans="2:16" ht="15" x14ac:dyDescent="0.2">
      <c r="B25" s="55">
        <v>2014</v>
      </c>
      <c r="C25" s="55" t="s">
        <v>35</v>
      </c>
      <c r="D25" s="39" t="s">
        <v>47</v>
      </c>
      <c r="E25" s="94">
        <v>0</v>
      </c>
      <c r="F25" s="95">
        <v>19</v>
      </c>
      <c r="G25" s="95">
        <v>19</v>
      </c>
      <c r="H25" s="95">
        <v>0</v>
      </c>
      <c r="I25" s="95">
        <v>33</v>
      </c>
      <c r="J25" s="95">
        <v>33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</row>
    <row r="26" spans="2:16" ht="15" x14ac:dyDescent="0.2">
      <c r="B26" s="53">
        <v>2014</v>
      </c>
      <c r="C26" s="53" t="s">
        <v>29</v>
      </c>
      <c r="D26" s="51" t="s">
        <v>49</v>
      </c>
      <c r="E26" s="92">
        <v>1</v>
      </c>
      <c r="F26" s="93">
        <v>16</v>
      </c>
      <c r="G26" s="93">
        <v>17</v>
      </c>
      <c r="H26" s="93">
        <v>1</v>
      </c>
      <c r="I26" s="93">
        <v>15.5</v>
      </c>
      <c r="J26" s="93">
        <v>16.5</v>
      </c>
      <c r="K26" s="93">
        <v>0</v>
      </c>
      <c r="L26" s="93">
        <v>0</v>
      </c>
      <c r="M26" s="93">
        <v>96</v>
      </c>
      <c r="N26" s="93">
        <v>24</v>
      </c>
      <c r="O26" s="93">
        <v>0</v>
      </c>
      <c r="P26" s="93">
        <v>120</v>
      </c>
    </row>
    <row r="27" spans="2:16" ht="15" x14ac:dyDescent="0.2">
      <c r="B27" s="55">
        <v>2014</v>
      </c>
      <c r="C27" s="55" t="s">
        <v>29</v>
      </c>
      <c r="D27" s="39" t="s">
        <v>47</v>
      </c>
      <c r="E27" s="94">
        <v>2</v>
      </c>
      <c r="F27" s="95">
        <v>12</v>
      </c>
      <c r="G27" s="95">
        <v>14</v>
      </c>
      <c r="H27" s="95">
        <v>5</v>
      </c>
      <c r="I27" s="95">
        <v>21.5</v>
      </c>
      <c r="J27" s="95">
        <v>26.5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</row>
    <row r="28" spans="2:16" ht="15" x14ac:dyDescent="0.2">
      <c r="B28" s="53">
        <v>2014</v>
      </c>
      <c r="C28" s="53" t="s">
        <v>30</v>
      </c>
      <c r="D28" s="51" t="s">
        <v>49</v>
      </c>
      <c r="E28" s="92">
        <v>2</v>
      </c>
      <c r="F28" s="93">
        <v>7</v>
      </c>
      <c r="G28" s="93">
        <v>9</v>
      </c>
      <c r="H28" s="93">
        <v>3</v>
      </c>
      <c r="I28" s="93">
        <v>10</v>
      </c>
      <c r="J28" s="93">
        <v>13</v>
      </c>
      <c r="K28" s="93">
        <v>0</v>
      </c>
      <c r="L28" s="93">
        <v>0</v>
      </c>
      <c r="M28" s="93">
        <v>114</v>
      </c>
      <c r="N28" s="93">
        <v>21</v>
      </c>
      <c r="O28" s="93">
        <v>0</v>
      </c>
      <c r="P28" s="93">
        <v>135</v>
      </c>
    </row>
    <row r="29" spans="2:16" ht="15" x14ac:dyDescent="0.2">
      <c r="B29" s="55">
        <v>2014</v>
      </c>
      <c r="C29" s="55" t="s">
        <v>30</v>
      </c>
      <c r="D29" s="39" t="s">
        <v>47</v>
      </c>
      <c r="E29" s="94">
        <v>0</v>
      </c>
      <c r="F29" s="95">
        <v>14</v>
      </c>
      <c r="G29" s="95">
        <v>14</v>
      </c>
      <c r="H29" s="95">
        <v>0</v>
      </c>
      <c r="I29" s="95">
        <v>26</v>
      </c>
      <c r="J29" s="95">
        <v>26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</row>
    <row r="30" spans="2:16" ht="15" x14ac:dyDescent="0.2">
      <c r="B30" s="53">
        <v>2014</v>
      </c>
      <c r="C30" s="53" t="s">
        <v>27</v>
      </c>
      <c r="D30" s="51" t="s">
        <v>49</v>
      </c>
      <c r="E30" s="92">
        <v>1</v>
      </c>
      <c r="F30" s="93">
        <v>15</v>
      </c>
      <c r="G30" s="93">
        <v>16</v>
      </c>
      <c r="H30" s="93">
        <v>2</v>
      </c>
      <c r="I30" s="93">
        <v>16</v>
      </c>
      <c r="J30" s="93">
        <v>18</v>
      </c>
      <c r="K30" s="93">
        <v>0</v>
      </c>
      <c r="L30" s="93">
        <v>0</v>
      </c>
      <c r="M30" s="93">
        <v>113</v>
      </c>
      <c r="N30" s="93">
        <v>34</v>
      </c>
      <c r="O30" s="93">
        <v>0</v>
      </c>
      <c r="P30" s="93">
        <v>147</v>
      </c>
    </row>
    <row r="31" spans="2:16" ht="15" x14ac:dyDescent="0.2">
      <c r="B31" s="55">
        <v>2014</v>
      </c>
      <c r="C31" s="55" t="s">
        <v>27</v>
      </c>
      <c r="D31" s="39" t="s">
        <v>47</v>
      </c>
      <c r="E31" s="94">
        <v>1</v>
      </c>
      <c r="F31" s="95">
        <v>25</v>
      </c>
      <c r="G31" s="95">
        <v>26</v>
      </c>
      <c r="H31" s="95">
        <v>0.5</v>
      </c>
      <c r="I31" s="95">
        <v>35</v>
      </c>
      <c r="J31" s="95">
        <v>35.5</v>
      </c>
      <c r="K31" s="95">
        <v>0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</row>
    <row r="32" spans="2:16" ht="15" x14ac:dyDescent="0.2">
      <c r="B32" s="53">
        <v>2014</v>
      </c>
      <c r="C32" s="53" t="s">
        <v>28</v>
      </c>
      <c r="D32" s="51" t="s">
        <v>49</v>
      </c>
      <c r="E32" s="92">
        <v>2</v>
      </c>
      <c r="F32" s="93">
        <v>7</v>
      </c>
      <c r="G32" s="93">
        <v>9</v>
      </c>
      <c r="H32" s="93">
        <v>1.5</v>
      </c>
      <c r="I32" s="93">
        <v>13.5</v>
      </c>
      <c r="J32" s="93">
        <v>15</v>
      </c>
      <c r="K32" s="93">
        <v>0</v>
      </c>
      <c r="L32" s="93">
        <v>0</v>
      </c>
      <c r="M32" s="93">
        <v>127</v>
      </c>
      <c r="N32" s="93">
        <v>26</v>
      </c>
      <c r="O32" s="93">
        <v>0</v>
      </c>
      <c r="P32" s="93">
        <v>153</v>
      </c>
    </row>
    <row r="33" spans="2:16" ht="15" x14ac:dyDescent="0.2">
      <c r="B33" s="55">
        <v>2014</v>
      </c>
      <c r="C33" s="55" t="s">
        <v>28</v>
      </c>
      <c r="D33" s="39" t="s">
        <v>47</v>
      </c>
      <c r="E33" s="94">
        <v>0</v>
      </c>
      <c r="F33" s="95">
        <v>18</v>
      </c>
      <c r="G33" s="95">
        <v>18</v>
      </c>
      <c r="H33" s="95">
        <v>0</v>
      </c>
      <c r="I33" s="95">
        <v>25</v>
      </c>
      <c r="J33" s="95">
        <v>25</v>
      </c>
      <c r="K33" s="95">
        <v>0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</row>
    <row r="34" spans="2:16" ht="15" x14ac:dyDescent="0.2">
      <c r="B34" s="53">
        <v>2014</v>
      </c>
      <c r="C34" s="53" t="s">
        <v>26</v>
      </c>
      <c r="D34" s="51" t="s">
        <v>49</v>
      </c>
      <c r="E34" s="92">
        <v>0</v>
      </c>
      <c r="F34" s="93">
        <v>14</v>
      </c>
      <c r="G34" s="93">
        <v>14</v>
      </c>
      <c r="H34" s="93">
        <v>0</v>
      </c>
      <c r="I34" s="93">
        <v>22.5</v>
      </c>
      <c r="J34" s="93">
        <v>22.5</v>
      </c>
      <c r="K34" s="93">
        <v>0</v>
      </c>
      <c r="L34" s="93">
        <v>0</v>
      </c>
      <c r="M34" s="93">
        <v>122</v>
      </c>
      <c r="N34" s="93">
        <v>26</v>
      </c>
      <c r="O34" s="93">
        <v>0</v>
      </c>
      <c r="P34" s="93">
        <v>148</v>
      </c>
    </row>
    <row r="35" spans="2:16" ht="15" x14ac:dyDescent="0.2">
      <c r="B35" s="55">
        <v>2014</v>
      </c>
      <c r="C35" s="55" t="s">
        <v>26</v>
      </c>
      <c r="D35" s="39" t="s">
        <v>47</v>
      </c>
      <c r="E35" s="94">
        <v>1</v>
      </c>
      <c r="F35" s="95">
        <v>13</v>
      </c>
      <c r="G35" s="95">
        <v>14</v>
      </c>
      <c r="H35" s="95">
        <v>1.5</v>
      </c>
      <c r="I35" s="95">
        <v>24.5</v>
      </c>
      <c r="J35" s="95">
        <v>26</v>
      </c>
      <c r="K35" s="95">
        <v>0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</row>
    <row r="36" spans="2:16" ht="15" x14ac:dyDescent="0.2">
      <c r="B36" s="53">
        <v>2014</v>
      </c>
      <c r="C36" s="53" t="s">
        <v>25</v>
      </c>
      <c r="D36" s="51" t="s">
        <v>49</v>
      </c>
      <c r="E36" s="92">
        <v>0</v>
      </c>
      <c r="F36" s="93">
        <v>10</v>
      </c>
      <c r="G36" s="93">
        <v>10</v>
      </c>
      <c r="H36" s="93">
        <v>0</v>
      </c>
      <c r="I36" s="93">
        <v>13</v>
      </c>
      <c r="J36" s="93">
        <v>13</v>
      </c>
      <c r="K36" s="93">
        <v>0</v>
      </c>
      <c r="L36" s="93">
        <v>0</v>
      </c>
      <c r="M36" s="93">
        <v>128</v>
      </c>
      <c r="N36" s="93">
        <v>31</v>
      </c>
      <c r="O36" s="93">
        <v>0</v>
      </c>
      <c r="P36" s="93">
        <v>159</v>
      </c>
    </row>
    <row r="37" spans="2:16" ht="15" x14ac:dyDescent="0.2">
      <c r="B37" s="55">
        <v>2014</v>
      </c>
      <c r="C37" s="55" t="s">
        <v>25</v>
      </c>
      <c r="D37" s="39" t="s">
        <v>47</v>
      </c>
      <c r="E37" s="94">
        <v>0</v>
      </c>
      <c r="F37" s="95">
        <v>28</v>
      </c>
      <c r="G37" s="95">
        <v>28</v>
      </c>
      <c r="H37" s="95">
        <v>0</v>
      </c>
      <c r="I37" s="95">
        <v>66.5</v>
      </c>
      <c r="J37" s="95">
        <v>66.5</v>
      </c>
      <c r="K37" s="95">
        <v>0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</row>
    <row r="38" spans="2:16" ht="15" x14ac:dyDescent="0.2">
      <c r="B38" s="53">
        <v>2014</v>
      </c>
      <c r="C38" s="53" t="s">
        <v>36</v>
      </c>
      <c r="D38" s="51" t="s">
        <v>49</v>
      </c>
      <c r="E38" s="92">
        <v>0</v>
      </c>
      <c r="F38" s="93">
        <v>10</v>
      </c>
      <c r="G38" s="93">
        <v>10</v>
      </c>
      <c r="H38" s="93">
        <v>0</v>
      </c>
      <c r="I38" s="93">
        <v>13</v>
      </c>
      <c r="J38" s="93">
        <v>13</v>
      </c>
      <c r="K38" s="93">
        <v>0</v>
      </c>
      <c r="L38" s="93">
        <v>0</v>
      </c>
      <c r="M38" s="93">
        <v>114</v>
      </c>
      <c r="N38" s="93">
        <v>28</v>
      </c>
      <c r="O38" s="93">
        <v>0</v>
      </c>
      <c r="P38" s="93">
        <v>142</v>
      </c>
    </row>
    <row r="39" spans="2:16" ht="15" x14ac:dyDescent="0.2">
      <c r="B39" s="55">
        <v>2014</v>
      </c>
      <c r="C39" s="55" t="s">
        <v>36</v>
      </c>
      <c r="D39" s="39" t="s">
        <v>47</v>
      </c>
      <c r="E39" s="94">
        <v>0</v>
      </c>
      <c r="F39" s="95">
        <v>25</v>
      </c>
      <c r="G39" s="95">
        <v>25</v>
      </c>
      <c r="H39" s="95">
        <v>0</v>
      </c>
      <c r="I39" s="95">
        <v>62.5</v>
      </c>
      <c r="J39" s="95">
        <v>62.5</v>
      </c>
      <c r="K39" s="95">
        <v>0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</row>
    <row r="40" spans="2:16" ht="15" x14ac:dyDescent="0.2">
      <c r="B40" s="53">
        <v>2014</v>
      </c>
      <c r="C40" s="53" t="s">
        <v>94</v>
      </c>
      <c r="D40" s="51" t="s">
        <v>49</v>
      </c>
      <c r="E40" s="49">
        <v>1</v>
      </c>
      <c r="F40" s="48">
        <v>11</v>
      </c>
      <c r="G40" s="48">
        <v>12</v>
      </c>
      <c r="H40" s="48">
        <v>2.5</v>
      </c>
      <c r="I40" s="48">
        <v>12</v>
      </c>
      <c r="J40" s="48">
        <v>14.5</v>
      </c>
      <c r="K40" s="48">
        <v>0</v>
      </c>
      <c r="L40" s="48">
        <v>0</v>
      </c>
      <c r="M40" s="48">
        <v>113</v>
      </c>
      <c r="N40" s="48">
        <v>26</v>
      </c>
      <c r="O40" s="48">
        <v>0</v>
      </c>
      <c r="P40" s="48">
        <v>139</v>
      </c>
    </row>
    <row r="41" spans="2:16" ht="15" x14ac:dyDescent="0.2">
      <c r="B41" s="55">
        <v>2014</v>
      </c>
      <c r="C41" s="55" t="s">
        <v>94</v>
      </c>
      <c r="D41" s="39" t="s">
        <v>47</v>
      </c>
      <c r="E41" s="50">
        <v>0</v>
      </c>
      <c r="F41" s="52">
        <v>18</v>
      </c>
      <c r="G41" s="52">
        <v>18</v>
      </c>
      <c r="H41" s="52">
        <v>0</v>
      </c>
      <c r="I41" s="52">
        <v>64</v>
      </c>
      <c r="J41" s="52">
        <v>64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</row>
    <row r="42" spans="2:16" ht="15" x14ac:dyDescent="0.2">
      <c r="B42" s="53">
        <v>2014</v>
      </c>
      <c r="C42" s="53" t="s">
        <v>98</v>
      </c>
      <c r="D42" s="51" t="s">
        <v>49</v>
      </c>
      <c r="E42" s="49">
        <v>3</v>
      </c>
      <c r="F42" s="48">
        <v>11</v>
      </c>
      <c r="G42" s="48">
        <v>14</v>
      </c>
      <c r="H42" s="48">
        <v>2.5</v>
      </c>
      <c r="I42" s="48">
        <v>9.5</v>
      </c>
      <c r="J42" s="48">
        <v>12</v>
      </c>
      <c r="K42" s="48">
        <v>0</v>
      </c>
      <c r="L42" s="48">
        <v>0</v>
      </c>
      <c r="M42" s="48">
        <v>114</v>
      </c>
      <c r="N42" s="48">
        <v>26</v>
      </c>
      <c r="O42" s="48">
        <v>0</v>
      </c>
      <c r="P42" s="48">
        <v>140</v>
      </c>
    </row>
    <row r="43" spans="2:16" ht="15" x14ac:dyDescent="0.2">
      <c r="B43" s="55">
        <v>2014</v>
      </c>
      <c r="C43" s="55" t="s">
        <v>98</v>
      </c>
      <c r="D43" s="39" t="s">
        <v>47</v>
      </c>
      <c r="E43" s="50">
        <v>3</v>
      </c>
      <c r="F43" s="52">
        <v>10</v>
      </c>
      <c r="G43" s="52">
        <v>13</v>
      </c>
      <c r="H43" s="52">
        <v>6</v>
      </c>
      <c r="I43" s="52">
        <v>13.5</v>
      </c>
      <c r="J43" s="52">
        <v>19.5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</row>
    <row r="44" spans="2:16" ht="15" x14ac:dyDescent="0.2">
      <c r="B44" s="53">
        <v>2014</v>
      </c>
      <c r="C44" s="53" t="s">
        <v>105</v>
      </c>
      <c r="D44" s="51" t="s">
        <v>49</v>
      </c>
      <c r="E44" s="49">
        <v>0</v>
      </c>
      <c r="F44" s="48">
        <v>5</v>
      </c>
      <c r="G44" s="48">
        <v>5</v>
      </c>
      <c r="H44" s="48">
        <v>0</v>
      </c>
      <c r="I44" s="48">
        <v>4.5</v>
      </c>
      <c r="J44" s="48">
        <v>4.5</v>
      </c>
      <c r="K44" s="48">
        <v>0</v>
      </c>
      <c r="L44" s="48">
        <v>0</v>
      </c>
      <c r="M44" s="48">
        <v>94</v>
      </c>
      <c r="N44" s="48">
        <v>39</v>
      </c>
      <c r="O44" s="48">
        <v>0</v>
      </c>
      <c r="P44" s="48">
        <v>133</v>
      </c>
    </row>
    <row r="45" spans="2:16" ht="15" x14ac:dyDescent="0.2">
      <c r="B45" s="55">
        <v>2014</v>
      </c>
      <c r="C45" s="55" t="s">
        <v>105</v>
      </c>
      <c r="D45" s="39" t="s">
        <v>47</v>
      </c>
      <c r="E45" s="50">
        <v>0</v>
      </c>
      <c r="F45" s="52">
        <v>38</v>
      </c>
      <c r="G45" s="52">
        <v>38</v>
      </c>
      <c r="H45" s="52">
        <v>0</v>
      </c>
      <c r="I45" s="52">
        <v>77.5</v>
      </c>
      <c r="J45" s="52">
        <v>77.5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</row>
    <row r="46" spans="2:16" ht="15" x14ac:dyDescent="0.2">
      <c r="B46" s="53">
        <v>2014</v>
      </c>
      <c r="C46" s="53" t="s">
        <v>106</v>
      </c>
      <c r="D46" s="51" t="s">
        <v>49</v>
      </c>
      <c r="E46" s="49">
        <v>0</v>
      </c>
      <c r="F46" s="48">
        <v>2</v>
      </c>
      <c r="G46" s="48">
        <v>2</v>
      </c>
      <c r="H46" s="48">
        <v>0</v>
      </c>
      <c r="I46" s="48">
        <v>3</v>
      </c>
      <c r="J46" s="48">
        <v>3</v>
      </c>
      <c r="K46" s="48">
        <v>0</v>
      </c>
      <c r="L46" s="48">
        <v>0</v>
      </c>
      <c r="M46" s="48">
        <v>87</v>
      </c>
      <c r="N46" s="48">
        <v>6</v>
      </c>
      <c r="O46" s="48">
        <v>0</v>
      </c>
      <c r="P46" s="48">
        <v>93</v>
      </c>
    </row>
    <row r="47" spans="2:16" ht="15" x14ac:dyDescent="0.2">
      <c r="B47" s="55">
        <v>2014</v>
      </c>
      <c r="C47" s="55" t="s">
        <v>106</v>
      </c>
      <c r="D47" s="39" t="s">
        <v>47</v>
      </c>
      <c r="E47" s="50">
        <v>0</v>
      </c>
      <c r="F47" s="52">
        <v>5</v>
      </c>
      <c r="G47" s="52">
        <v>5</v>
      </c>
      <c r="H47" s="52">
        <v>0</v>
      </c>
      <c r="I47" s="52">
        <v>16</v>
      </c>
      <c r="J47" s="52">
        <v>16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</row>
    <row r="48" spans="2:16" ht="15" x14ac:dyDescent="0.2">
      <c r="B48" s="53">
        <v>2015</v>
      </c>
      <c r="C48" s="53" t="s">
        <v>31</v>
      </c>
      <c r="D48" s="51" t="s">
        <v>49</v>
      </c>
      <c r="E48" s="49">
        <v>0</v>
      </c>
      <c r="F48" s="48">
        <v>5</v>
      </c>
      <c r="G48" s="48">
        <v>5</v>
      </c>
      <c r="H48" s="48">
        <v>0</v>
      </c>
      <c r="I48" s="48">
        <v>18.5</v>
      </c>
      <c r="J48" s="48">
        <v>18.5</v>
      </c>
      <c r="K48" s="48">
        <v>0</v>
      </c>
      <c r="L48" s="48">
        <v>0</v>
      </c>
      <c r="M48" s="48">
        <v>106</v>
      </c>
      <c r="N48" s="48">
        <v>19</v>
      </c>
      <c r="O48" s="48">
        <v>0</v>
      </c>
      <c r="P48" s="48">
        <v>125</v>
      </c>
    </row>
    <row r="49" spans="2:16" ht="15" x14ac:dyDescent="0.2">
      <c r="B49" s="55">
        <v>2015</v>
      </c>
      <c r="C49" s="55" t="s">
        <v>31</v>
      </c>
      <c r="D49" s="39" t="s">
        <v>47</v>
      </c>
      <c r="E49" s="50">
        <v>2</v>
      </c>
      <c r="F49" s="52">
        <v>21</v>
      </c>
      <c r="G49" s="52">
        <v>23</v>
      </c>
      <c r="H49" s="52">
        <v>2</v>
      </c>
      <c r="I49" s="52">
        <v>30</v>
      </c>
      <c r="J49" s="52">
        <v>32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</row>
    <row r="50" spans="2:16" ht="15" x14ac:dyDescent="0.2">
      <c r="B50" s="53">
        <v>2015</v>
      </c>
      <c r="C50" s="53" t="s">
        <v>32</v>
      </c>
      <c r="D50" s="51" t="s">
        <v>49</v>
      </c>
      <c r="E50" s="49">
        <f t="shared" ref="E50:P50" si="3">E5</f>
        <v>0</v>
      </c>
      <c r="F50" s="48">
        <f t="shared" si="3"/>
        <v>10</v>
      </c>
      <c r="G50" s="48">
        <f t="shared" si="3"/>
        <v>10</v>
      </c>
      <c r="H50" s="48">
        <f t="shared" si="3"/>
        <v>0</v>
      </c>
      <c r="I50" s="48">
        <f t="shared" si="3"/>
        <v>8</v>
      </c>
      <c r="J50" s="48">
        <f t="shared" si="3"/>
        <v>8</v>
      </c>
      <c r="K50" s="48">
        <f t="shared" si="3"/>
        <v>0</v>
      </c>
      <c r="L50" s="48">
        <f t="shared" si="3"/>
        <v>1</v>
      </c>
      <c r="M50" s="48">
        <f t="shared" si="3"/>
        <v>120</v>
      </c>
      <c r="N50" s="48">
        <f t="shared" si="3"/>
        <v>13</v>
      </c>
      <c r="O50" s="48">
        <f t="shared" si="3"/>
        <v>1</v>
      </c>
      <c r="P50" s="48">
        <f t="shared" si="3"/>
        <v>134</v>
      </c>
    </row>
    <row r="51" spans="2:16" ht="15" x14ac:dyDescent="0.2">
      <c r="B51" s="55">
        <v>2015</v>
      </c>
      <c r="C51" s="53" t="s">
        <v>32</v>
      </c>
      <c r="D51" s="39" t="s">
        <v>47</v>
      </c>
      <c r="E51" s="50">
        <f t="shared" ref="E51:L51" si="4">E6</f>
        <v>0</v>
      </c>
      <c r="F51" s="52">
        <f t="shared" si="4"/>
        <v>7</v>
      </c>
      <c r="G51" s="52">
        <f t="shared" si="4"/>
        <v>7</v>
      </c>
      <c r="H51" s="52">
        <f t="shared" si="4"/>
        <v>0</v>
      </c>
      <c r="I51" s="52">
        <f t="shared" si="4"/>
        <v>10.5</v>
      </c>
      <c r="J51" s="52">
        <f t="shared" si="4"/>
        <v>10.5</v>
      </c>
      <c r="K51" s="52">
        <f t="shared" si="4"/>
        <v>0</v>
      </c>
      <c r="L51" s="52">
        <f t="shared" si="4"/>
        <v>0</v>
      </c>
      <c r="M51" s="52">
        <f t="shared" ref="M51:P51" si="5">M6</f>
        <v>0</v>
      </c>
      <c r="N51" s="52">
        <f t="shared" si="5"/>
        <v>0</v>
      </c>
      <c r="O51" s="52">
        <f t="shared" si="5"/>
        <v>0</v>
      </c>
      <c r="P51" s="52">
        <f t="shared" si="5"/>
        <v>0</v>
      </c>
    </row>
  </sheetData>
  <mergeCells count="12">
    <mergeCell ref="D2:P2"/>
    <mergeCell ref="D9:P9"/>
    <mergeCell ref="E10:G10"/>
    <mergeCell ref="H10:J10"/>
    <mergeCell ref="E3:G3"/>
    <mergeCell ref="K10:L10"/>
    <mergeCell ref="K3:L3"/>
    <mergeCell ref="B9:C9"/>
    <mergeCell ref="B10:C10"/>
    <mergeCell ref="H3:J3"/>
    <mergeCell ref="M3:P3"/>
    <mergeCell ref="M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31" workbookViewId="0">
      <selection activeCell="J43" sqref="J43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62</v>
      </c>
      <c r="B1" s="15" t="s">
        <v>51</v>
      </c>
    </row>
    <row r="2" spans="1:4" x14ac:dyDescent="0.2">
      <c r="A2" s="15" t="s">
        <v>50</v>
      </c>
      <c r="B2" t="s">
        <v>87</v>
      </c>
      <c r="C2" t="s">
        <v>88</v>
      </c>
      <c r="D2" t="s">
        <v>16</v>
      </c>
    </row>
    <row r="3" spans="1:4" x14ac:dyDescent="0.2">
      <c r="A3" s="18">
        <v>2014</v>
      </c>
      <c r="B3" s="16"/>
      <c r="C3" s="16"/>
      <c r="D3" s="16"/>
    </row>
    <row r="4" spans="1:4" x14ac:dyDescent="0.2">
      <c r="A4" s="83" t="s">
        <v>31</v>
      </c>
      <c r="B4" s="16">
        <v>2</v>
      </c>
      <c r="C4" s="16">
        <v>0</v>
      </c>
      <c r="D4" s="16">
        <v>2</v>
      </c>
    </row>
    <row r="5" spans="1:4" x14ac:dyDescent="0.2">
      <c r="A5" s="83" t="s">
        <v>32</v>
      </c>
      <c r="B5" s="16">
        <v>12</v>
      </c>
      <c r="C5" s="16">
        <v>1</v>
      </c>
      <c r="D5" s="16">
        <v>13</v>
      </c>
    </row>
    <row r="6" spans="1:4" x14ac:dyDescent="0.2">
      <c r="A6" s="83" t="s">
        <v>33</v>
      </c>
      <c r="B6" s="16">
        <v>7</v>
      </c>
      <c r="C6" s="16">
        <v>1</v>
      </c>
      <c r="D6" s="16">
        <v>8</v>
      </c>
    </row>
    <row r="7" spans="1:4" x14ac:dyDescent="0.2">
      <c r="A7" s="83" t="s">
        <v>34</v>
      </c>
      <c r="B7" s="16">
        <v>6</v>
      </c>
      <c r="C7" s="16">
        <v>4</v>
      </c>
      <c r="D7" s="16">
        <v>10</v>
      </c>
    </row>
    <row r="8" spans="1:4" x14ac:dyDescent="0.2">
      <c r="A8" s="83" t="s">
        <v>23</v>
      </c>
      <c r="B8" s="16">
        <v>19</v>
      </c>
      <c r="C8" s="16">
        <v>9</v>
      </c>
      <c r="D8" s="16">
        <v>28</v>
      </c>
    </row>
    <row r="9" spans="1:4" x14ac:dyDescent="0.2">
      <c r="A9" s="83" t="s">
        <v>22</v>
      </c>
      <c r="B9" s="16">
        <v>14</v>
      </c>
      <c r="C9" s="16">
        <v>5</v>
      </c>
      <c r="D9" s="16">
        <v>19</v>
      </c>
    </row>
    <row r="10" spans="1:4" x14ac:dyDescent="0.2">
      <c r="A10" s="83" t="s">
        <v>35</v>
      </c>
      <c r="B10" s="16">
        <v>18</v>
      </c>
      <c r="C10" s="16">
        <v>19</v>
      </c>
      <c r="D10" s="16">
        <v>37</v>
      </c>
    </row>
    <row r="11" spans="1:4" x14ac:dyDescent="0.2">
      <c r="A11" s="83" t="s">
        <v>29</v>
      </c>
      <c r="B11" s="16">
        <v>17</v>
      </c>
      <c r="C11" s="16">
        <v>14</v>
      </c>
      <c r="D11" s="16">
        <v>31</v>
      </c>
    </row>
    <row r="12" spans="1:4" x14ac:dyDescent="0.2">
      <c r="A12" s="83" t="s">
        <v>30</v>
      </c>
      <c r="B12" s="16">
        <v>9</v>
      </c>
      <c r="C12" s="16">
        <v>14</v>
      </c>
      <c r="D12" s="16">
        <v>23</v>
      </c>
    </row>
    <row r="13" spans="1:4" x14ac:dyDescent="0.2">
      <c r="A13" s="83" t="s">
        <v>27</v>
      </c>
      <c r="B13" s="16">
        <v>16</v>
      </c>
      <c r="C13" s="16">
        <v>26</v>
      </c>
      <c r="D13" s="16">
        <v>42</v>
      </c>
    </row>
    <row r="14" spans="1:4" x14ac:dyDescent="0.2">
      <c r="A14" s="83" t="s">
        <v>28</v>
      </c>
      <c r="B14" s="16">
        <v>9</v>
      </c>
      <c r="C14" s="16">
        <v>18</v>
      </c>
      <c r="D14" s="16">
        <v>27</v>
      </c>
    </row>
    <row r="15" spans="1:4" x14ac:dyDescent="0.2">
      <c r="A15" s="83" t="s">
        <v>26</v>
      </c>
      <c r="B15" s="16">
        <v>14</v>
      </c>
      <c r="C15" s="16">
        <v>14</v>
      </c>
      <c r="D15" s="16">
        <v>28</v>
      </c>
    </row>
    <row r="16" spans="1:4" x14ac:dyDescent="0.2">
      <c r="A16" s="83" t="s">
        <v>25</v>
      </c>
      <c r="B16" s="16">
        <v>10</v>
      </c>
      <c r="C16" s="16">
        <v>28</v>
      </c>
      <c r="D16" s="16">
        <v>38</v>
      </c>
    </row>
    <row r="17" spans="1:4" x14ac:dyDescent="0.2">
      <c r="A17" s="83" t="s">
        <v>36</v>
      </c>
      <c r="B17" s="16">
        <v>10</v>
      </c>
      <c r="C17" s="16">
        <v>25</v>
      </c>
      <c r="D17" s="16">
        <v>35</v>
      </c>
    </row>
    <row r="18" spans="1:4" x14ac:dyDescent="0.2">
      <c r="A18" s="83" t="s">
        <v>94</v>
      </c>
      <c r="B18" s="16">
        <v>12</v>
      </c>
      <c r="C18" s="16">
        <v>18</v>
      </c>
      <c r="D18" s="16">
        <v>30</v>
      </c>
    </row>
    <row r="19" spans="1:4" x14ac:dyDescent="0.2">
      <c r="A19" s="83" t="s">
        <v>98</v>
      </c>
      <c r="B19" s="16">
        <v>14</v>
      </c>
      <c r="C19" s="16">
        <v>13</v>
      </c>
      <c r="D19" s="16">
        <v>27</v>
      </c>
    </row>
    <row r="20" spans="1:4" x14ac:dyDescent="0.2">
      <c r="A20" s="83" t="s">
        <v>105</v>
      </c>
      <c r="B20" s="16">
        <v>5</v>
      </c>
      <c r="C20" s="16">
        <v>38</v>
      </c>
      <c r="D20" s="16">
        <v>43</v>
      </c>
    </row>
    <row r="21" spans="1:4" x14ac:dyDescent="0.2">
      <c r="A21" s="83" t="s">
        <v>106</v>
      </c>
      <c r="B21" s="16">
        <v>2</v>
      </c>
      <c r="C21" s="16">
        <v>5</v>
      </c>
      <c r="D21" s="16">
        <v>7</v>
      </c>
    </row>
    <row r="22" spans="1:4" x14ac:dyDescent="0.2">
      <c r="A22" s="18">
        <v>2015</v>
      </c>
      <c r="B22" s="16"/>
      <c r="C22" s="16"/>
      <c r="D22" s="16"/>
    </row>
    <row r="23" spans="1:4" x14ac:dyDescent="0.2">
      <c r="A23" s="83" t="s">
        <v>31</v>
      </c>
      <c r="B23" s="16">
        <v>5</v>
      </c>
      <c r="C23" s="16">
        <v>23</v>
      </c>
      <c r="D23" s="16">
        <v>28</v>
      </c>
    </row>
    <row r="24" spans="1:4" x14ac:dyDescent="0.2">
      <c r="A24" s="83" t="s">
        <v>32</v>
      </c>
      <c r="B24" s="16">
        <v>10</v>
      </c>
      <c r="C24" s="16">
        <v>7</v>
      </c>
      <c r="D24" s="16">
        <v>17</v>
      </c>
    </row>
    <row r="25" spans="1:4" x14ac:dyDescent="0.2">
      <c r="A25" s="18" t="s">
        <v>16</v>
      </c>
      <c r="B25" s="16">
        <v>211</v>
      </c>
      <c r="C25" s="16">
        <v>282</v>
      </c>
      <c r="D25" s="16">
        <v>493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42" sqref="A42"/>
    </sheetView>
  </sheetViews>
  <sheetFormatPr baseColWidth="10" defaultRowHeight="12.75" x14ac:dyDescent="0.2"/>
  <cols>
    <col min="1" max="1" width="17.85546875" bestFit="1" customWidth="1"/>
    <col min="2" max="2" width="15.42578125" bestFit="1" customWidth="1"/>
    <col min="3" max="3" width="22.140625" bestFit="1" customWidth="1"/>
  </cols>
  <sheetData>
    <row r="1" spans="1:3" x14ac:dyDescent="0.2">
      <c r="A1" s="15" t="s">
        <v>50</v>
      </c>
      <c r="B1" t="s">
        <v>103</v>
      </c>
      <c r="C1" t="s">
        <v>104</v>
      </c>
    </row>
    <row r="2" spans="1:3" x14ac:dyDescent="0.2">
      <c r="A2" s="18">
        <v>2014</v>
      </c>
      <c r="B2" s="16">
        <v>448</v>
      </c>
      <c r="C2" s="16">
        <v>753</v>
      </c>
    </row>
    <row r="3" spans="1:3" x14ac:dyDescent="0.2">
      <c r="A3" s="83" t="s">
        <v>31</v>
      </c>
      <c r="B3" s="16">
        <v>2</v>
      </c>
      <c r="C3" s="16">
        <v>1.5</v>
      </c>
    </row>
    <row r="4" spans="1:3" x14ac:dyDescent="0.2">
      <c r="A4" s="83" t="s">
        <v>32</v>
      </c>
      <c r="B4" s="16">
        <v>13</v>
      </c>
      <c r="C4" s="16">
        <v>30</v>
      </c>
    </row>
    <row r="5" spans="1:3" x14ac:dyDescent="0.2">
      <c r="A5" s="83" t="s">
        <v>33</v>
      </c>
      <c r="B5" s="16">
        <v>8</v>
      </c>
      <c r="C5" s="16">
        <v>6</v>
      </c>
    </row>
    <row r="6" spans="1:3" x14ac:dyDescent="0.2">
      <c r="A6" s="83" t="s">
        <v>34</v>
      </c>
      <c r="B6" s="16">
        <v>10</v>
      </c>
      <c r="C6" s="16">
        <v>10.5</v>
      </c>
    </row>
    <row r="7" spans="1:3" x14ac:dyDescent="0.2">
      <c r="A7" s="83" t="s">
        <v>23</v>
      </c>
      <c r="B7" s="16">
        <v>28</v>
      </c>
      <c r="C7" s="16">
        <v>35</v>
      </c>
    </row>
    <row r="8" spans="1:3" x14ac:dyDescent="0.2">
      <c r="A8" s="83" t="s">
        <v>22</v>
      </c>
      <c r="B8" s="16">
        <v>19</v>
      </c>
      <c r="C8" s="16">
        <v>17</v>
      </c>
    </row>
    <row r="9" spans="1:3" x14ac:dyDescent="0.2">
      <c r="A9" s="83" t="s">
        <v>35</v>
      </c>
      <c r="B9" s="16">
        <v>37</v>
      </c>
      <c r="C9" s="16">
        <v>63</v>
      </c>
    </row>
    <row r="10" spans="1:3" x14ac:dyDescent="0.2">
      <c r="A10" s="83" t="s">
        <v>29</v>
      </c>
      <c r="B10" s="16">
        <v>31</v>
      </c>
      <c r="C10" s="16">
        <v>43</v>
      </c>
    </row>
    <row r="11" spans="1:3" x14ac:dyDescent="0.2">
      <c r="A11" s="83" t="s">
        <v>30</v>
      </c>
      <c r="B11" s="16">
        <v>23</v>
      </c>
      <c r="C11" s="16">
        <v>39</v>
      </c>
    </row>
    <row r="12" spans="1:3" x14ac:dyDescent="0.2">
      <c r="A12" s="83" t="s">
        <v>27</v>
      </c>
      <c r="B12" s="16">
        <v>42</v>
      </c>
      <c r="C12" s="16">
        <v>53.5</v>
      </c>
    </row>
    <row r="13" spans="1:3" x14ac:dyDescent="0.2">
      <c r="A13" s="83" t="s">
        <v>28</v>
      </c>
      <c r="B13" s="16">
        <v>27</v>
      </c>
      <c r="C13" s="16">
        <v>40</v>
      </c>
    </row>
    <row r="14" spans="1:3" x14ac:dyDescent="0.2">
      <c r="A14" s="83" t="s">
        <v>26</v>
      </c>
      <c r="B14" s="16">
        <v>28</v>
      </c>
      <c r="C14" s="16">
        <v>48.5</v>
      </c>
    </row>
    <row r="15" spans="1:3" x14ac:dyDescent="0.2">
      <c r="A15" s="83" t="s">
        <v>25</v>
      </c>
      <c r="B15" s="16">
        <v>38</v>
      </c>
      <c r="C15" s="16">
        <v>79.5</v>
      </c>
    </row>
    <row r="16" spans="1:3" x14ac:dyDescent="0.2">
      <c r="A16" s="83" t="s">
        <v>36</v>
      </c>
      <c r="B16" s="16">
        <v>35</v>
      </c>
      <c r="C16" s="16">
        <v>75.5</v>
      </c>
    </row>
    <row r="17" spans="1:3" x14ac:dyDescent="0.2">
      <c r="A17" s="83" t="s">
        <v>94</v>
      </c>
      <c r="B17" s="16">
        <v>30</v>
      </c>
      <c r="C17" s="16">
        <v>78.5</v>
      </c>
    </row>
    <row r="18" spans="1:3" x14ac:dyDescent="0.2">
      <c r="A18" s="83" t="s">
        <v>98</v>
      </c>
      <c r="B18" s="16">
        <v>27</v>
      </c>
      <c r="C18" s="16">
        <v>31.5</v>
      </c>
    </row>
    <row r="19" spans="1:3" x14ac:dyDescent="0.2">
      <c r="A19" s="83" t="s">
        <v>105</v>
      </c>
      <c r="B19" s="16">
        <v>43</v>
      </c>
      <c r="C19" s="16">
        <v>82</v>
      </c>
    </row>
    <row r="20" spans="1:3" x14ac:dyDescent="0.2">
      <c r="A20" s="83" t="s">
        <v>106</v>
      </c>
      <c r="B20" s="16">
        <v>7</v>
      </c>
      <c r="C20" s="16">
        <v>19</v>
      </c>
    </row>
    <row r="21" spans="1:3" x14ac:dyDescent="0.2">
      <c r="A21" s="18">
        <v>2015</v>
      </c>
      <c r="B21" s="16">
        <v>45</v>
      </c>
      <c r="C21" s="16">
        <v>69</v>
      </c>
    </row>
    <row r="22" spans="1:3" x14ac:dyDescent="0.2">
      <c r="A22" s="83" t="s">
        <v>31</v>
      </c>
      <c r="B22" s="16">
        <v>28</v>
      </c>
      <c r="C22" s="16">
        <v>50.5</v>
      </c>
    </row>
    <row r="23" spans="1:3" x14ac:dyDescent="0.2">
      <c r="A23" s="83" t="s">
        <v>32</v>
      </c>
      <c r="B23" s="16">
        <v>17</v>
      </c>
      <c r="C23" s="16">
        <v>18.5</v>
      </c>
    </row>
    <row r="24" spans="1:3" x14ac:dyDescent="0.2">
      <c r="A24" s="18" t="s">
        <v>16</v>
      </c>
      <c r="B24" s="16">
        <v>493</v>
      </c>
      <c r="C24" s="16">
        <v>822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9" workbookViewId="0">
      <selection activeCell="C42" sqref="C42"/>
    </sheetView>
  </sheetViews>
  <sheetFormatPr baseColWidth="10" defaultRowHeight="12.75" x14ac:dyDescent="0.2"/>
  <cols>
    <col min="1" max="1" width="17.85546875" bestFit="1" customWidth="1"/>
    <col min="2" max="2" width="17" bestFit="1" customWidth="1"/>
    <col min="3" max="3" width="10.85546875" bestFit="1" customWidth="1"/>
  </cols>
  <sheetData>
    <row r="1" spans="1:3" x14ac:dyDescent="0.2">
      <c r="A1" s="15" t="s">
        <v>8</v>
      </c>
      <c r="B1" t="s">
        <v>61</v>
      </c>
    </row>
    <row r="3" spans="1:3" x14ac:dyDescent="0.2">
      <c r="A3" s="15" t="s">
        <v>50</v>
      </c>
      <c r="B3" t="s">
        <v>101</v>
      </c>
      <c r="C3" t="s">
        <v>102</v>
      </c>
    </row>
    <row r="4" spans="1:3" x14ac:dyDescent="0.2">
      <c r="A4" s="18">
        <v>2014</v>
      </c>
      <c r="B4" s="16">
        <v>34</v>
      </c>
      <c r="C4" s="16">
        <v>414</v>
      </c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9</v>
      </c>
    </row>
    <row r="7" spans="1:3" x14ac:dyDescent="0.2">
      <c r="A7" s="83" t="s">
        <v>33</v>
      </c>
      <c r="B7" s="16">
        <v>3</v>
      </c>
      <c r="C7" s="16">
        <v>5</v>
      </c>
    </row>
    <row r="8" spans="1:3" x14ac:dyDescent="0.2">
      <c r="A8" s="83" t="s">
        <v>34</v>
      </c>
      <c r="B8" s="16">
        <v>1</v>
      </c>
      <c r="C8" s="16">
        <v>9</v>
      </c>
    </row>
    <row r="9" spans="1:3" x14ac:dyDescent="0.2">
      <c r="A9" s="83" t="s">
        <v>23</v>
      </c>
      <c r="B9" s="16">
        <v>3</v>
      </c>
      <c r="C9" s="16">
        <v>25</v>
      </c>
    </row>
    <row r="10" spans="1:3" x14ac:dyDescent="0.2">
      <c r="A10" s="83" t="s">
        <v>22</v>
      </c>
      <c r="B10" s="16">
        <v>4</v>
      </c>
      <c r="C10" s="16">
        <v>15</v>
      </c>
    </row>
    <row r="11" spans="1:3" x14ac:dyDescent="0.2">
      <c r="A11" s="83" t="s">
        <v>35</v>
      </c>
      <c r="B11" s="16">
        <v>2</v>
      </c>
      <c r="C11" s="16">
        <v>35</v>
      </c>
    </row>
    <row r="12" spans="1:3" x14ac:dyDescent="0.2">
      <c r="A12" s="83" t="s">
        <v>29</v>
      </c>
      <c r="B12" s="16">
        <v>3</v>
      </c>
      <c r="C12" s="16">
        <v>28</v>
      </c>
    </row>
    <row r="13" spans="1:3" x14ac:dyDescent="0.2">
      <c r="A13" s="83" t="s">
        <v>30</v>
      </c>
      <c r="B13" s="16">
        <v>2</v>
      </c>
      <c r="C13" s="16">
        <v>21</v>
      </c>
    </row>
    <row r="14" spans="1:3" x14ac:dyDescent="0.2">
      <c r="A14" s="83" t="s">
        <v>27</v>
      </c>
      <c r="B14" s="16">
        <v>2</v>
      </c>
      <c r="C14" s="16">
        <v>40</v>
      </c>
    </row>
    <row r="15" spans="1:3" x14ac:dyDescent="0.2">
      <c r="A15" s="83" t="s">
        <v>28</v>
      </c>
      <c r="B15" s="16">
        <v>2</v>
      </c>
      <c r="C15" s="16">
        <v>25</v>
      </c>
    </row>
    <row r="16" spans="1:3" x14ac:dyDescent="0.2">
      <c r="A16" s="83" t="s">
        <v>26</v>
      </c>
      <c r="B16" s="16">
        <v>1</v>
      </c>
      <c r="C16" s="16">
        <v>27</v>
      </c>
    </row>
    <row r="17" spans="1:3" x14ac:dyDescent="0.2">
      <c r="A17" s="83" t="s">
        <v>25</v>
      </c>
      <c r="B17" s="16">
        <v>0</v>
      </c>
      <c r="C17" s="16">
        <v>38</v>
      </c>
    </row>
    <row r="18" spans="1:3" x14ac:dyDescent="0.2">
      <c r="A18" s="83" t="s">
        <v>36</v>
      </c>
      <c r="B18" s="16">
        <v>0</v>
      </c>
      <c r="C18" s="16">
        <v>35</v>
      </c>
    </row>
    <row r="19" spans="1:3" x14ac:dyDescent="0.2">
      <c r="A19" s="83" t="s">
        <v>94</v>
      </c>
      <c r="B19" s="16">
        <v>1</v>
      </c>
      <c r="C19" s="16">
        <v>29</v>
      </c>
    </row>
    <row r="20" spans="1:3" x14ac:dyDescent="0.2">
      <c r="A20" s="83" t="s">
        <v>98</v>
      </c>
      <c r="B20" s="16">
        <v>6</v>
      </c>
      <c r="C20" s="16">
        <v>21</v>
      </c>
    </row>
    <row r="21" spans="1:3" x14ac:dyDescent="0.2">
      <c r="A21" s="83" t="s">
        <v>105</v>
      </c>
      <c r="B21" s="16">
        <v>0</v>
      </c>
      <c r="C21" s="16">
        <v>43</v>
      </c>
    </row>
    <row r="22" spans="1:3" x14ac:dyDescent="0.2">
      <c r="A22" s="83" t="s">
        <v>106</v>
      </c>
      <c r="B22" s="16">
        <v>0</v>
      </c>
      <c r="C22" s="16">
        <v>7</v>
      </c>
    </row>
    <row r="23" spans="1:3" x14ac:dyDescent="0.2">
      <c r="A23" s="18">
        <v>2015</v>
      </c>
      <c r="B23" s="16">
        <v>2</v>
      </c>
      <c r="C23" s="16">
        <v>43</v>
      </c>
    </row>
    <row r="24" spans="1:3" x14ac:dyDescent="0.2">
      <c r="A24" s="83" t="s">
        <v>31</v>
      </c>
      <c r="B24" s="16">
        <v>2</v>
      </c>
      <c r="C24" s="16">
        <v>26</v>
      </c>
    </row>
    <row r="25" spans="1:3" x14ac:dyDescent="0.2">
      <c r="A25" s="83" t="s">
        <v>32</v>
      </c>
      <c r="B25" s="16">
        <v>0</v>
      </c>
      <c r="C25" s="16">
        <v>17</v>
      </c>
    </row>
    <row r="26" spans="1:3" x14ac:dyDescent="0.2">
      <c r="A26" s="18" t="s">
        <v>16</v>
      </c>
      <c r="B26" s="16">
        <v>36</v>
      </c>
      <c r="C26" s="16">
        <v>457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3" workbookViewId="0">
      <selection activeCell="A36" sqref="A36"/>
    </sheetView>
  </sheetViews>
  <sheetFormatPr baseColWidth="10" defaultRowHeight="12.75" x14ac:dyDescent="0.2"/>
  <cols>
    <col min="1" max="1" width="17.85546875" bestFit="1" customWidth="1"/>
    <col min="2" max="2" width="13" customWidth="1"/>
    <col min="3" max="3" width="16.855468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58</v>
      </c>
      <c r="C3" t="s">
        <v>15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2</v>
      </c>
      <c r="C5" s="16">
        <v>1.5</v>
      </c>
    </row>
    <row r="6" spans="1:3" x14ac:dyDescent="0.2">
      <c r="A6" s="83" t="s">
        <v>32</v>
      </c>
      <c r="B6" s="16">
        <v>12</v>
      </c>
      <c r="C6" s="16">
        <v>27</v>
      </c>
    </row>
    <row r="7" spans="1:3" x14ac:dyDescent="0.2">
      <c r="A7" s="83" t="s">
        <v>33</v>
      </c>
      <c r="B7" s="16">
        <v>7</v>
      </c>
      <c r="C7" s="16">
        <v>5</v>
      </c>
    </row>
    <row r="8" spans="1:3" x14ac:dyDescent="0.2">
      <c r="A8" s="83" t="s">
        <v>34</v>
      </c>
      <c r="B8" s="16">
        <v>6</v>
      </c>
      <c r="C8" s="16">
        <v>5</v>
      </c>
    </row>
    <row r="9" spans="1:3" x14ac:dyDescent="0.2">
      <c r="A9" s="83" t="s">
        <v>23</v>
      </c>
      <c r="B9" s="16">
        <v>19</v>
      </c>
      <c r="C9" s="16">
        <v>22.5</v>
      </c>
    </row>
    <row r="10" spans="1:3" x14ac:dyDescent="0.2">
      <c r="A10" s="83" t="s">
        <v>22</v>
      </c>
      <c r="B10" s="16">
        <v>14</v>
      </c>
      <c r="C10" s="16">
        <v>12</v>
      </c>
    </row>
    <row r="11" spans="1:3" x14ac:dyDescent="0.2">
      <c r="A11" s="83" t="s">
        <v>35</v>
      </c>
      <c r="B11" s="16">
        <v>18</v>
      </c>
      <c r="C11" s="16">
        <v>30</v>
      </c>
    </row>
    <row r="12" spans="1:3" x14ac:dyDescent="0.2">
      <c r="A12" s="83" t="s">
        <v>29</v>
      </c>
      <c r="B12" s="16">
        <v>17</v>
      </c>
      <c r="C12" s="16">
        <v>16.5</v>
      </c>
    </row>
    <row r="13" spans="1:3" x14ac:dyDescent="0.2">
      <c r="A13" s="83" t="s">
        <v>30</v>
      </c>
      <c r="B13" s="16">
        <v>9</v>
      </c>
      <c r="C13" s="16">
        <v>13</v>
      </c>
    </row>
    <row r="14" spans="1:3" x14ac:dyDescent="0.2">
      <c r="A14" s="83" t="s">
        <v>27</v>
      </c>
      <c r="B14" s="16">
        <v>16</v>
      </c>
      <c r="C14" s="16">
        <v>18</v>
      </c>
    </row>
    <row r="15" spans="1:3" x14ac:dyDescent="0.2">
      <c r="A15" s="83" t="s">
        <v>28</v>
      </c>
      <c r="B15" s="16">
        <v>9</v>
      </c>
      <c r="C15" s="16">
        <v>15</v>
      </c>
    </row>
    <row r="16" spans="1:3" x14ac:dyDescent="0.2">
      <c r="A16" s="83" t="s">
        <v>26</v>
      </c>
      <c r="B16" s="16">
        <v>14</v>
      </c>
      <c r="C16" s="16">
        <v>22.5</v>
      </c>
    </row>
    <row r="17" spans="1:3" x14ac:dyDescent="0.2">
      <c r="A17" s="83" t="s">
        <v>25</v>
      </c>
      <c r="B17" s="16">
        <v>10</v>
      </c>
      <c r="C17" s="16">
        <v>13</v>
      </c>
    </row>
    <row r="18" spans="1:3" x14ac:dyDescent="0.2">
      <c r="A18" s="83" t="s">
        <v>36</v>
      </c>
      <c r="B18" s="16">
        <v>10</v>
      </c>
      <c r="C18" s="16">
        <v>13</v>
      </c>
    </row>
    <row r="19" spans="1:3" x14ac:dyDescent="0.2">
      <c r="A19" s="83" t="s">
        <v>94</v>
      </c>
      <c r="B19" s="16">
        <v>12</v>
      </c>
      <c r="C19" s="16">
        <v>14.5</v>
      </c>
    </row>
    <row r="20" spans="1:3" x14ac:dyDescent="0.2">
      <c r="A20" s="83" t="s">
        <v>98</v>
      </c>
      <c r="B20" s="16">
        <v>14</v>
      </c>
      <c r="C20" s="16">
        <v>12</v>
      </c>
    </row>
    <row r="21" spans="1:3" x14ac:dyDescent="0.2">
      <c r="A21" s="83" t="s">
        <v>105</v>
      </c>
      <c r="B21" s="16">
        <v>5</v>
      </c>
      <c r="C21" s="16">
        <v>4.5</v>
      </c>
    </row>
    <row r="22" spans="1:3" x14ac:dyDescent="0.2">
      <c r="A22" s="83" t="s">
        <v>106</v>
      </c>
      <c r="B22" s="16">
        <v>2</v>
      </c>
      <c r="C22" s="16">
        <v>3</v>
      </c>
    </row>
    <row r="23" spans="1:3" x14ac:dyDescent="0.2">
      <c r="A23" s="18">
        <v>2015</v>
      </c>
      <c r="B23" s="16"/>
      <c r="C23" s="16"/>
    </row>
    <row r="24" spans="1:3" x14ac:dyDescent="0.2">
      <c r="A24" s="83" t="s">
        <v>31</v>
      </c>
      <c r="B24" s="16">
        <v>5</v>
      </c>
      <c r="C24" s="16">
        <v>18.5</v>
      </c>
    </row>
    <row r="25" spans="1:3" x14ac:dyDescent="0.2">
      <c r="A25" s="83" t="s">
        <v>32</v>
      </c>
      <c r="B25" s="16">
        <v>10</v>
      </c>
      <c r="C25" s="16">
        <v>8</v>
      </c>
    </row>
    <row r="26" spans="1:3" x14ac:dyDescent="0.2">
      <c r="A26" s="18" t="s">
        <v>16</v>
      </c>
      <c r="B26" s="16">
        <v>211</v>
      </c>
      <c r="C26" s="16">
        <v>274.5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K15" sqref="K1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3" spans="1:3" x14ac:dyDescent="0.2">
      <c r="A3" s="15" t="s">
        <v>50</v>
      </c>
      <c r="B3" t="s">
        <v>90</v>
      </c>
      <c r="C3" t="s">
        <v>91</v>
      </c>
    </row>
    <row r="4" spans="1:3" x14ac:dyDescent="0.2">
      <c r="A4" s="18">
        <v>2014</v>
      </c>
      <c r="B4" s="16"/>
      <c r="C4" s="16"/>
    </row>
    <row r="5" spans="1:3" x14ac:dyDescent="0.2">
      <c r="A5" s="83" t="s">
        <v>31</v>
      </c>
      <c r="B5" s="16">
        <v>0</v>
      </c>
      <c r="C5" s="16">
        <v>2</v>
      </c>
    </row>
    <row r="6" spans="1:3" x14ac:dyDescent="0.2">
      <c r="A6" s="83" t="s">
        <v>32</v>
      </c>
      <c r="B6" s="16">
        <v>4</v>
      </c>
      <c r="C6" s="16">
        <v>8</v>
      </c>
    </row>
    <row r="7" spans="1:3" x14ac:dyDescent="0.2">
      <c r="A7" s="83" t="s">
        <v>33</v>
      </c>
      <c r="B7" s="16">
        <v>3</v>
      </c>
      <c r="C7" s="16">
        <v>4</v>
      </c>
    </row>
    <row r="8" spans="1:3" x14ac:dyDescent="0.2">
      <c r="A8" s="83" t="s">
        <v>34</v>
      </c>
      <c r="B8" s="16">
        <v>1</v>
      </c>
      <c r="C8" s="16">
        <v>5</v>
      </c>
    </row>
    <row r="9" spans="1:3" x14ac:dyDescent="0.2">
      <c r="A9" s="83" t="s">
        <v>23</v>
      </c>
      <c r="B9" s="16">
        <v>3</v>
      </c>
      <c r="C9" s="16">
        <v>16</v>
      </c>
    </row>
    <row r="10" spans="1:3" x14ac:dyDescent="0.2">
      <c r="A10" s="83" t="s">
        <v>22</v>
      </c>
      <c r="B10" s="16">
        <v>4</v>
      </c>
      <c r="C10" s="16">
        <v>10</v>
      </c>
    </row>
    <row r="11" spans="1:3" x14ac:dyDescent="0.2">
      <c r="A11" s="83" t="s">
        <v>35</v>
      </c>
      <c r="B11" s="16">
        <v>2</v>
      </c>
      <c r="C11" s="16">
        <v>16</v>
      </c>
    </row>
    <row r="12" spans="1:3" x14ac:dyDescent="0.2">
      <c r="A12" s="83" t="s">
        <v>29</v>
      </c>
      <c r="B12" s="16">
        <v>1</v>
      </c>
      <c r="C12" s="16">
        <v>16</v>
      </c>
    </row>
    <row r="13" spans="1:3" x14ac:dyDescent="0.2">
      <c r="A13" s="83" t="s">
        <v>30</v>
      </c>
      <c r="B13" s="16">
        <v>2</v>
      </c>
      <c r="C13" s="16">
        <v>7</v>
      </c>
    </row>
    <row r="14" spans="1:3" x14ac:dyDescent="0.2">
      <c r="A14" s="83" t="s">
        <v>27</v>
      </c>
      <c r="B14" s="16">
        <v>1</v>
      </c>
      <c r="C14" s="16">
        <v>15</v>
      </c>
    </row>
    <row r="15" spans="1:3" x14ac:dyDescent="0.2">
      <c r="A15" s="83" t="s">
        <v>28</v>
      </c>
      <c r="B15" s="16">
        <v>2</v>
      </c>
      <c r="C15" s="16">
        <v>7</v>
      </c>
    </row>
    <row r="16" spans="1:3" x14ac:dyDescent="0.2">
      <c r="A16" s="83" t="s">
        <v>26</v>
      </c>
      <c r="B16" s="16">
        <v>0</v>
      </c>
      <c r="C16" s="16">
        <v>14</v>
      </c>
    </row>
    <row r="17" spans="1:3" x14ac:dyDescent="0.2">
      <c r="A17" s="83" t="s">
        <v>25</v>
      </c>
      <c r="B17" s="16">
        <v>0</v>
      </c>
      <c r="C17" s="16">
        <v>10</v>
      </c>
    </row>
    <row r="18" spans="1:3" x14ac:dyDescent="0.2">
      <c r="A18" s="83" t="s">
        <v>36</v>
      </c>
      <c r="B18" s="16">
        <v>0</v>
      </c>
      <c r="C18" s="16">
        <v>10</v>
      </c>
    </row>
    <row r="19" spans="1:3" x14ac:dyDescent="0.2">
      <c r="A19" s="83" t="s">
        <v>94</v>
      </c>
      <c r="B19" s="16">
        <v>1</v>
      </c>
      <c r="C19" s="16">
        <v>11</v>
      </c>
    </row>
    <row r="20" spans="1:3" x14ac:dyDescent="0.2">
      <c r="A20" s="83" t="s">
        <v>98</v>
      </c>
      <c r="B20" s="16">
        <v>3</v>
      </c>
      <c r="C20" s="16">
        <v>11</v>
      </c>
    </row>
    <row r="21" spans="1:3" x14ac:dyDescent="0.2">
      <c r="A21" s="83" t="s">
        <v>105</v>
      </c>
      <c r="B21" s="16">
        <v>0</v>
      </c>
      <c r="C21" s="16">
        <v>5</v>
      </c>
    </row>
    <row r="22" spans="1:3" x14ac:dyDescent="0.2">
      <c r="A22" s="83" t="s">
        <v>106</v>
      </c>
      <c r="B22" s="16">
        <v>0</v>
      </c>
      <c r="C22" s="16">
        <v>2</v>
      </c>
    </row>
    <row r="23" spans="1:3" x14ac:dyDescent="0.2">
      <c r="A23" s="18">
        <v>2015</v>
      </c>
      <c r="B23" s="16"/>
      <c r="C23" s="16"/>
    </row>
    <row r="24" spans="1:3" x14ac:dyDescent="0.2">
      <c r="A24" s="83" t="s">
        <v>31</v>
      </c>
      <c r="B24" s="16">
        <v>0</v>
      </c>
      <c r="C24" s="16">
        <v>5</v>
      </c>
    </row>
    <row r="25" spans="1:3" x14ac:dyDescent="0.2">
      <c r="A25" s="83" t="s">
        <v>32</v>
      </c>
      <c r="B25" s="16">
        <v>0</v>
      </c>
      <c r="C25" s="16">
        <v>10</v>
      </c>
    </row>
    <row r="26" spans="1:3" x14ac:dyDescent="0.2">
      <c r="A26" s="18" t="s">
        <v>16</v>
      </c>
      <c r="B26" s="16">
        <v>27</v>
      </c>
      <c r="C26" s="16">
        <v>184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D1" workbookViewId="0">
      <selection activeCell="C29" sqref="C29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3" spans="1:4" x14ac:dyDescent="0.2">
      <c r="A3" s="15" t="s">
        <v>50</v>
      </c>
      <c r="B3" t="s">
        <v>66</v>
      </c>
      <c r="C3" t="s">
        <v>67</v>
      </c>
      <c r="D3" t="s">
        <v>65</v>
      </c>
    </row>
    <row r="4" spans="1:4" x14ac:dyDescent="0.2">
      <c r="A4" s="18">
        <v>2014</v>
      </c>
      <c r="B4" s="16"/>
      <c r="C4" s="16"/>
      <c r="D4" s="16"/>
    </row>
    <row r="5" spans="1:4" x14ac:dyDescent="0.2">
      <c r="A5" s="83" t="s">
        <v>31</v>
      </c>
      <c r="B5" s="16">
        <v>98</v>
      </c>
      <c r="C5" s="16">
        <v>3</v>
      </c>
      <c r="D5" s="16">
        <v>0</v>
      </c>
    </row>
    <row r="6" spans="1:4" x14ac:dyDescent="0.2">
      <c r="A6" s="83" t="s">
        <v>32</v>
      </c>
      <c r="B6" s="16">
        <v>91</v>
      </c>
      <c r="C6" s="16">
        <v>12</v>
      </c>
      <c r="D6" s="16">
        <v>0</v>
      </c>
    </row>
    <row r="7" spans="1:4" x14ac:dyDescent="0.2">
      <c r="A7" s="83" t="s">
        <v>33</v>
      </c>
      <c r="B7" s="16">
        <v>101</v>
      </c>
      <c r="C7" s="16">
        <v>7</v>
      </c>
      <c r="D7" s="16">
        <v>0</v>
      </c>
    </row>
    <row r="8" spans="1:4" x14ac:dyDescent="0.2">
      <c r="A8" s="83" t="s">
        <v>34</v>
      </c>
      <c r="B8" s="16">
        <v>116</v>
      </c>
      <c r="C8" s="16">
        <v>6</v>
      </c>
      <c r="D8" s="16">
        <v>0</v>
      </c>
    </row>
    <row r="9" spans="1:4" x14ac:dyDescent="0.2">
      <c r="A9" s="83" t="s">
        <v>23</v>
      </c>
      <c r="B9" s="16">
        <v>96</v>
      </c>
      <c r="C9" s="16">
        <v>23</v>
      </c>
      <c r="D9" s="16">
        <v>0</v>
      </c>
    </row>
    <row r="10" spans="1:4" x14ac:dyDescent="0.2">
      <c r="A10" s="83" t="s">
        <v>22</v>
      </c>
      <c r="B10" s="16">
        <v>105</v>
      </c>
      <c r="C10" s="16">
        <v>12</v>
      </c>
      <c r="D10" s="16">
        <v>0</v>
      </c>
    </row>
    <row r="11" spans="1:4" x14ac:dyDescent="0.2">
      <c r="A11" s="83" t="s">
        <v>35</v>
      </c>
      <c r="B11" s="16">
        <v>89</v>
      </c>
      <c r="C11" s="16">
        <v>22</v>
      </c>
      <c r="D11" s="16">
        <v>1</v>
      </c>
    </row>
    <row r="12" spans="1:4" x14ac:dyDescent="0.2">
      <c r="A12" s="83" t="s">
        <v>29</v>
      </c>
      <c r="B12" s="16">
        <v>96</v>
      </c>
      <c r="C12" s="16">
        <v>24</v>
      </c>
      <c r="D12" s="16">
        <v>0</v>
      </c>
    </row>
    <row r="13" spans="1:4" x14ac:dyDescent="0.2">
      <c r="A13" s="83" t="s">
        <v>30</v>
      </c>
      <c r="B13" s="16">
        <v>114</v>
      </c>
      <c r="C13" s="16">
        <v>21</v>
      </c>
      <c r="D13" s="16">
        <v>0</v>
      </c>
    </row>
    <row r="14" spans="1:4" x14ac:dyDescent="0.2">
      <c r="A14" s="83" t="s">
        <v>27</v>
      </c>
      <c r="B14" s="16">
        <v>113</v>
      </c>
      <c r="C14" s="16">
        <v>34</v>
      </c>
      <c r="D14" s="16">
        <v>0</v>
      </c>
    </row>
    <row r="15" spans="1:4" x14ac:dyDescent="0.2">
      <c r="A15" s="83" t="s">
        <v>28</v>
      </c>
      <c r="B15" s="16">
        <v>127</v>
      </c>
      <c r="C15" s="16">
        <v>26</v>
      </c>
      <c r="D15" s="16">
        <v>0</v>
      </c>
    </row>
    <row r="16" spans="1:4" x14ac:dyDescent="0.2">
      <c r="A16" s="83" t="s">
        <v>26</v>
      </c>
      <c r="B16" s="16">
        <v>122</v>
      </c>
      <c r="C16" s="16">
        <v>26</v>
      </c>
      <c r="D16" s="16">
        <v>0</v>
      </c>
    </row>
    <row r="17" spans="1:4" x14ac:dyDescent="0.2">
      <c r="A17" s="83" t="s">
        <v>25</v>
      </c>
      <c r="B17" s="16">
        <v>128</v>
      </c>
      <c r="C17" s="16">
        <v>31</v>
      </c>
      <c r="D17" s="16">
        <v>0</v>
      </c>
    </row>
    <row r="18" spans="1:4" x14ac:dyDescent="0.2">
      <c r="A18" s="83" t="s">
        <v>36</v>
      </c>
      <c r="B18" s="16">
        <v>114</v>
      </c>
      <c r="C18" s="16">
        <v>28</v>
      </c>
      <c r="D18" s="16">
        <v>0</v>
      </c>
    </row>
    <row r="19" spans="1:4" x14ac:dyDescent="0.2">
      <c r="A19" s="83" t="s">
        <v>94</v>
      </c>
      <c r="B19" s="16">
        <v>113</v>
      </c>
      <c r="C19" s="16">
        <v>26</v>
      </c>
      <c r="D19" s="16">
        <v>0</v>
      </c>
    </row>
    <row r="20" spans="1:4" x14ac:dyDescent="0.2">
      <c r="A20" s="83" t="s">
        <v>98</v>
      </c>
      <c r="B20" s="16">
        <v>114</v>
      </c>
      <c r="C20" s="16">
        <v>26</v>
      </c>
      <c r="D20" s="16">
        <v>0</v>
      </c>
    </row>
    <row r="21" spans="1:4" x14ac:dyDescent="0.2">
      <c r="A21" s="83" t="s">
        <v>105</v>
      </c>
      <c r="B21" s="16">
        <v>94</v>
      </c>
      <c r="C21" s="16">
        <v>39</v>
      </c>
      <c r="D21" s="16">
        <v>0</v>
      </c>
    </row>
    <row r="22" spans="1:4" x14ac:dyDescent="0.2">
      <c r="A22" s="83" t="s">
        <v>106</v>
      </c>
      <c r="B22" s="16">
        <v>87</v>
      </c>
      <c r="C22" s="16">
        <v>6</v>
      </c>
      <c r="D22" s="16">
        <v>0</v>
      </c>
    </row>
    <row r="23" spans="1:4" x14ac:dyDescent="0.2">
      <c r="A23" s="18">
        <v>2015</v>
      </c>
      <c r="B23" s="16"/>
      <c r="C23" s="16"/>
      <c r="D23" s="16"/>
    </row>
    <row r="24" spans="1:4" x14ac:dyDescent="0.2">
      <c r="A24" s="83" t="s">
        <v>31</v>
      </c>
      <c r="B24" s="16">
        <v>106</v>
      </c>
      <c r="C24" s="16">
        <v>19</v>
      </c>
      <c r="D24" s="16">
        <v>0</v>
      </c>
    </row>
    <row r="25" spans="1:4" x14ac:dyDescent="0.2">
      <c r="A25" s="83" t="s">
        <v>32</v>
      </c>
      <c r="B25" s="16">
        <v>120</v>
      </c>
      <c r="C25" s="16">
        <v>13</v>
      </c>
      <c r="D25" s="16">
        <v>1</v>
      </c>
    </row>
    <row r="26" spans="1:4" x14ac:dyDescent="0.2">
      <c r="A26" s="18" t="s">
        <v>16</v>
      </c>
      <c r="B26" s="16">
        <v>2144</v>
      </c>
      <c r="C26" s="16">
        <v>404</v>
      </c>
      <c r="D26" s="16">
        <v>2</v>
      </c>
    </row>
    <row r="28" spans="1:4" x14ac:dyDescent="0.2">
      <c r="C28">
        <f>3250-1973</f>
        <v>1277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INC</vt:lpstr>
      <vt:lpstr>CNT</vt:lpstr>
      <vt:lpstr>STD</vt:lpstr>
      <vt:lpstr>G1</vt:lpstr>
      <vt:lpstr>G2</vt:lpstr>
      <vt:lpstr>G3</vt:lpstr>
      <vt:lpstr>F1</vt:lpstr>
      <vt:lpstr>F2</vt:lpstr>
      <vt:lpstr>F3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2015-02-17T17:31:28Z</dcterms:modified>
</cp:coreProperties>
</file>