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acion\credenciales\"/>
    </mc:Choice>
  </mc:AlternateContent>
  <bookViews>
    <workbookView xWindow="0" yWindow="0" windowWidth="15345" windowHeight="4635" activeTab="1"/>
  </bookViews>
  <sheets>
    <sheet name="General" sheetId="5" r:id="rId1"/>
    <sheet name="Busqueda Entornos" sheetId="2" r:id="rId2"/>
    <sheet name="Datos" sheetId="1" r:id="rId3"/>
    <sheet name="Paises" sheetId="4" r:id="rId4"/>
    <sheet name="Entornos" sheetId="3" r:id="rId5"/>
  </sheets>
  <definedNames>
    <definedName name="_xlnm._FilterDatabase" localSheetId="2" hidden="1">Datos!$B$2:$W$5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 l="1"/>
  <c r="C4" i="2" l="1"/>
  <c r="D5" i="1"/>
  <c r="D7" i="1"/>
  <c r="D6" i="1"/>
  <c r="D3" i="1"/>
  <c r="D9" i="1"/>
  <c r="D13" i="1"/>
  <c r="D14" i="1"/>
  <c r="D10" i="1"/>
  <c r="D4" i="1"/>
  <c r="D8" i="1"/>
  <c r="D11" i="1"/>
  <c r="E18" i="2" l="1"/>
  <c r="F18" i="2"/>
  <c r="D17" i="1"/>
  <c r="D12" i="1"/>
  <c r="D4" i="2"/>
  <c r="E4" i="2"/>
  <c r="D28" i="1"/>
  <c r="D22" i="1"/>
  <c r="D27" i="1"/>
  <c r="D32" i="1"/>
  <c r="D19" i="1"/>
  <c r="D21" i="1"/>
  <c r="D24" i="1"/>
  <c r="D23" i="1"/>
  <c r="D20" i="1"/>
  <c r="D29" i="1"/>
  <c r="D31" i="1"/>
  <c r="D30" i="1"/>
  <c r="D25" i="1"/>
  <c r="D18" i="1"/>
  <c r="D26" i="1"/>
  <c r="C24" i="2" s="1"/>
  <c r="E24" i="2" l="1"/>
  <c r="F24" i="2"/>
  <c r="D24" i="2"/>
  <c r="B28" i="2"/>
  <c r="E28" i="2"/>
  <c r="F28" i="2"/>
  <c r="D8" i="2"/>
  <c r="D20" i="2"/>
  <c r="D19" i="2"/>
  <c r="E19" i="2" s="1"/>
  <c r="D18" i="2"/>
  <c r="F8" i="2"/>
  <c r="E8" i="2"/>
  <c r="D14" i="2"/>
  <c r="E14" i="2" s="1"/>
  <c r="F14" i="2" s="1"/>
  <c r="D12" i="2"/>
  <c r="E12" i="2" s="1"/>
  <c r="F12" i="2" s="1"/>
  <c r="D11" i="2"/>
  <c r="E11" i="2" s="1"/>
  <c r="F11" i="2" s="1"/>
  <c r="D10" i="2"/>
  <c r="E10" i="2" s="1"/>
  <c r="F10" i="2" s="1"/>
  <c r="D9" i="2"/>
  <c r="E9" i="2" s="1"/>
  <c r="F9" i="2" s="1"/>
  <c r="D13" i="2"/>
  <c r="E13" i="2" s="1"/>
  <c r="F13" i="2" s="1"/>
  <c r="H9" i="2"/>
  <c r="B24" i="2"/>
  <c r="G9" i="2"/>
  <c r="E20" i="2" l="1"/>
  <c r="F20" i="2" s="1"/>
  <c r="F19" i="2"/>
</calcChain>
</file>

<file path=xl/sharedStrings.xml><?xml version="1.0" encoding="utf-8"?>
<sst xmlns="http://schemas.openxmlformats.org/spreadsheetml/2006/main" count="746" uniqueCount="353">
  <si>
    <t>PAIS</t>
  </si>
  <si>
    <t>ENTORNO</t>
  </si>
  <si>
    <t>PRD</t>
  </si>
  <si>
    <t>PAL</t>
  </si>
  <si>
    <t>http://siccpa.galileo.ebel/siccpalbprd/inicio2.html</t>
  </si>
  <si>
    <t>SSiCC COT1</t>
  </si>
  <si>
    <t>SSiCC COT 2</t>
  </si>
  <si>
    <t>pelnx1010</t>
  </si>
  <si>
    <t>pelnx1011</t>
  </si>
  <si>
    <t>pelnx1408</t>
  </si>
  <si>
    <t>siccpal</t>
  </si>
  <si>
    <t>USU_LECT_PA_LB</t>
  </si>
  <si>
    <t>belcorp</t>
  </si>
  <si>
    <t>TNSNAMES</t>
  </si>
  <si>
    <t>USUARIO</t>
  </si>
  <si>
    <t>CLAVE</t>
  </si>
  <si>
    <t>APP SICC</t>
  </si>
  <si>
    <t>APP SSICC</t>
  </si>
  <si>
    <t>BASE DE DATOS</t>
  </si>
  <si>
    <t>URL</t>
  </si>
  <si>
    <t>WEB COT 1</t>
  </si>
  <si>
    <t>WEB COT 2</t>
  </si>
  <si>
    <t>BATCH 1</t>
  </si>
  <si>
    <t>BATCH 2</t>
  </si>
  <si>
    <t>BATCH 3</t>
  </si>
  <si>
    <t>BATCH 4</t>
  </si>
  <si>
    <t>GENERAL</t>
  </si>
  <si>
    <t>SICCADM</t>
  </si>
  <si>
    <t>SERVER</t>
  </si>
  <si>
    <t>SID</t>
  </si>
  <si>
    <t>PRD_SICCPAL_USER_BEL =
  (DESCRIPTION =
    (ADDRESS = (PROTOCOL = TCP)(Host = pelnx1408)(Port = 1750))
    (CONNECT_DATA =
      (SERVER = DEDICATED)
      (SERVICE_NAME = siccpal)
    )
  )</t>
  </si>
  <si>
    <t>PRL</t>
  </si>
  <si>
    <t>http://siccpr.galileo.ebel/siccprlbprd/inicio2.html</t>
  </si>
  <si>
    <t>pelnx1045</t>
  </si>
  <si>
    <t>pelnx1046</t>
  </si>
  <si>
    <t>pelnx1426</t>
  </si>
  <si>
    <t>siccprl</t>
  </si>
  <si>
    <t>USU_LECT_PR_LB</t>
  </si>
  <si>
    <t xml:space="preserve">
PRD_SICCPRL_USER_BEL =
  (DESCRIPTION =
    (ADDRESS = (PROTOCOL = TCP)(Host = pelnx1426)(Port = 1591))
    (CONNECT_DATA =
      (SERVER = DEDICATED)
      (SERVICE_NAME = siccprl)
    )
  )
</t>
  </si>
  <si>
    <t>DOL</t>
  </si>
  <si>
    <t>pelnx1047</t>
  </si>
  <si>
    <t>pelnx1048</t>
  </si>
  <si>
    <t>pelnx1428</t>
  </si>
  <si>
    <t>siccdol</t>
  </si>
  <si>
    <t>USU_LECT_DO_LB</t>
  </si>
  <si>
    <t xml:space="preserve">
PRD_SICCDOL_USER_BEL =
  (DESCRIPTION =
    (ADDRESS = (PROTOCOL = TCP)(Host = pelnx1428)(Port = 1590))
    (CONNECT_DATA =
      (SERVER = DEDICATED)
      (SERVICE_NAME = siccdol)
    )
  )
</t>
  </si>
  <si>
    <t>PE</t>
  </si>
  <si>
    <t>http://siccpe.galileo.ebel/siccpeesprd/inicio2.html</t>
  </si>
  <si>
    <t>pelnx1038</t>
  </si>
  <si>
    <t>pelnx1041</t>
  </si>
  <si>
    <t>pelnx1039</t>
  </si>
  <si>
    <t>pelnx1040</t>
  </si>
  <si>
    <t>pelnx1042</t>
  </si>
  <si>
    <t>http://siccdo.galileo.ebel/siccdolbprd/inicio2.html</t>
  </si>
  <si>
    <t>pelnx1043</t>
  </si>
  <si>
    <t>siccpee</t>
  </si>
  <si>
    <t>USU_LECT_PE_ES</t>
  </si>
  <si>
    <t>pelnx1424</t>
  </si>
  <si>
    <t xml:space="preserve">
PRD_SICCPEE_USER_BEL =
  (DESCRIPTION =
    (ADDRESS = (PROTOCOL = TCP)(Host = pelnx1424)(Port = 1553))
    (CONNECT_DATA =
      (SERVER = DEDICATED)
      (SERVICE_NAME = siccpee)
    )
  )
</t>
  </si>
  <si>
    <t>GTE</t>
  </si>
  <si>
    <t>http://siccgt.galileo.ebel/siccgtesprd/inicio2.html</t>
  </si>
  <si>
    <t>pelnx1025</t>
  </si>
  <si>
    <t>pelnx1026</t>
  </si>
  <si>
    <t>pelnx1417</t>
  </si>
  <si>
    <t>siccgte</t>
  </si>
  <si>
    <t>USU_LECT_GT_ES</t>
  </si>
  <si>
    <t xml:space="preserve">
PRD_SICCGTE_USER_BEL =
  (DESCRIPTION =
    (ADDRESS = (PROTOCOL = TCP)(Host = pelnx1417)(Port = 1753))
    (CONNECT_DATA =
      (SERVER = DEDICATED)
      (SERVICE_NAME = siccgte)
    )
  )
</t>
  </si>
  <si>
    <t>CLE</t>
  </si>
  <si>
    <t xml:space="preserve">http://sicccl.galileo.ebel/siccclesprd/inicio2.html </t>
  </si>
  <si>
    <t>pelnx1028</t>
  </si>
  <si>
    <t>pelnx1029</t>
  </si>
  <si>
    <t>pelnx1420</t>
  </si>
  <si>
    <t>sicccle</t>
  </si>
  <si>
    <t>USU_LECT_CL_ES</t>
  </si>
  <si>
    <t xml:space="preserve">
PRD_SICCCLE_USER_BEL =
  (DESCRIPTION =
    (ADDRESS = (PROTOCOL = TCP)(Host = pelnx1420)(Port = 1563))
    (CONNECT_DATA =
      (SERVER = DEDICATED)
      (SERVICE_NAME = sicccle)
    )
  )
</t>
  </si>
  <si>
    <t xml:space="preserve">http://sicccr.galileo.ebel/sicccrlbprd/inicio2.html </t>
  </si>
  <si>
    <t>CRL</t>
  </si>
  <si>
    <t>pelnx1031</t>
  </si>
  <si>
    <t>pelnx1030</t>
  </si>
  <si>
    <t>pelnx1418</t>
  </si>
  <si>
    <t>sicccrl</t>
  </si>
  <si>
    <t>USU_LECT_CR_LB</t>
  </si>
  <si>
    <t xml:space="preserve">
PRD_SICCCRL_USER_BEL =
  (DESCRIPTION =
    (ADDRESS = (PROTOCOL = TCP)(Host = pelnx1418)(Port = 1751))
    (CONNECT_DATA =
      (SERVER = DEDICATED)
      (SERVICE_NAME = sicccrl)
    )
  )
</t>
  </si>
  <si>
    <t>ECL</t>
  </si>
  <si>
    <t>http://siccecl.galileo.ebel/sicceclbprd/inicio2.html</t>
  </si>
  <si>
    <t>pelnx1020</t>
  </si>
  <si>
    <t>pelnx1021</t>
  </si>
  <si>
    <t>pelnx1412</t>
  </si>
  <si>
    <t>siccecl</t>
  </si>
  <si>
    <t>USU_LECT_EC_LB</t>
  </si>
  <si>
    <t xml:space="preserve">
PRD_SICCECL_USER_BEL =
  (DESCRIPTION =
    (ADDRESS = (PROTOCOL = TCP)(Host = pelnx1412)(Port = 1562))
    (CONNECT_DATA =
      (SERVER = DEDICATED)
      (SERVICE_NAME = siccecl)
    )
  )
</t>
  </si>
  <si>
    <t>ECE</t>
  </si>
  <si>
    <t>http://siccece.galileo.ebel/siccecesprd/inicio2.html</t>
  </si>
  <si>
    <t>pelnx1445</t>
  </si>
  <si>
    <t>siccece</t>
  </si>
  <si>
    <t>USU_LECT_EC_ES</t>
  </si>
  <si>
    <t xml:space="preserve">
PRD_SICCECE_USER_BEL =
  (DESCRIPTION =
    (ADDRESS = (PROTOCOL = TCP)(Host = pelnx1445)(Port = 1561))
    (CONNECT_DATA =
      (SERVER = DEDICATED)
      (SERVICE_NAME = siccece)
    )
  )
</t>
  </si>
  <si>
    <t>COE</t>
  </si>
  <si>
    <t>http://siccco.galileo.ebel/sicccoesprd/inicio2.html</t>
  </si>
  <si>
    <t>pelnx1012</t>
  </si>
  <si>
    <t>pelnx1016</t>
  </si>
  <si>
    <t>pelnx1013</t>
  </si>
  <si>
    <t>pelnx1014</t>
  </si>
  <si>
    <t>pelnx1018</t>
  </si>
  <si>
    <t>pelnx1017</t>
  </si>
  <si>
    <t>pelnx1015</t>
  </si>
  <si>
    <t>pelnx1019</t>
  </si>
  <si>
    <t>pelnx1404</t>
  </si>
  <si>
    <t>sicccoe</t>
  </si>
  <si>
    <t>USU_LECT_CO_ES</t>
  </si>
  <si>
    <t xml:space="preserve">
PRD_SICCCOE_USER_BEL =
  (DESCRIPTION =
    (ADDRESS = (PROTOCOL = TCP)(Host = pelnx1410)(Port = 1558))
    (CONNECT_DATA =
      (SERVER = DEDICATED)
      (SERVICE_NAME = sicccoe)
    )
  )
</t>
  </si>
  <si>
    <t xml:space="preserve">http://siccsv.galileo.ebel/siccsvesprd/inicio2.html </t>
  </si>
  <si>
    <t>SVE</t>
  </si>
  <si>
    <t>pelnx1022</t>
  </si>
  <si>
    <t>pelnx1023</t>
  </si>
  <si>
    <t>pelnx1414</t>
  </si>
  <si>
    <t>siccsve</t>
  </si>
  <si>
    <t>USU_LECT_SV_ES</t>
  </si>
  <si>
    <t xml:space="preserve">
PRD_SICCSVE_USER_BEL =
  (DESCRIPTION =
    (ADDRESS = (PROTOCOL = TCP)(Host = pelnx1414)(Port = 1757))
    (CONNECT_DATA =
      (SERVER = DEDICATED)
      (SERVICE_NAME = siccsve)
    )
  )
</t>
  </si>
  <si>
    <t>VEL</t>
  </si>
  <si>
    <t>http://siccvel.galileo.ebel/siccvelbprd/inicio2.html</t>
  </si>
  <si>
    <t>pelnx1032</t>
  </si>
  <si>
    <t>pelnx1035</t>
  </si>
  <si>
    <t>pelnx1033</t>
  </si>
  <si>
    <t>pelnx1034</t>
  </si>
  <si>
    <t>pelnx1037</t>
  </si>
  <si>
    <t>pelnx1036</t>
  </si>
  <si>
    <t>pelnx1422</t>
  </si>
  <si>
    <t>siccvel</t>
  </si>
  <si>
    <t>USU_LECT_VE_LB</t>
  </si>
  <si>
    <t xml:space="preserve">
PRD_SICCVEL_USER_BEL =
  (DESCRIPTION =
    (ADDRESS = (PROTOCOL = TCP)(Host = pelnx1422)(Port = 1552))
    (CONNECT_DATA =
      (SERVER = DEDICATED)
      (SERVICE_NAME = siccvel)
    )
  )
</t>
  </si>
  <si>
    <t>http://siccvee.galileo.ebel/siccveesprd/inicio2.html</t>
  </si>
  <si>
    <t>VEE</t>
  </si>
  <si>
    <t>pelnx1024</t>
  </si>
  <si>
    <t>pelnx1447</t>
  </si>
  <si>
    <t>siccvee</t>
  </si>
  <si>
    <t>USU_LECT_VE_ES</t>
  </si>
  <si>
    <t xml:space="preserve">
PRD_SICCVEE_USER_BEL =
  (DESCRIPTION =
    (ADDRESS = (PROTOCOL = TCP)(Host = pelnx1447)(Port = 1560))
    (CONNECT_DATA =
      (SERVER = DEDICATED)
      (SERVICE_NAME = siccvee)
    )
  )
</t>
  </si>
  <si>
    <t>MXL</t>
  </si>
  <si>
    <t>http://siccmx.galileo.ebel/siccmxlbprd/inicio2.html</t>
  </si>
  <si>
    <t>pelnx1053</t>
  </si>
  <si>
    <t>pelnx1054</t>
  </si>
  <si>
    <t>pelnx1436</t>
  </si>
  <si>
    <t>siccmxl</t>
  </si>
  <si>
    <t>USU_LECT_MX_LB</t>
  </si>
  <si>
    <t>SICCMXL =
  (DESCRIPTION =
    (ADDRESS = (PROTOCOL = TCP)(Host = pelnx1436)(Port = 1755))
    (CONNECT_DATA =
      (SERVER = DEDICATED)
      (SERVICE_NAME = siccmxl)
    )
  )</t>
  </si>
  <si>
    <t>BOE</t>
  </si>
  <si>
    <t>pelnx1051</t>
  </si>
  <si>
    <t>pelnx1052</t>
  </si>
  <si>
    <t>pelnx1434</t>
  </si>
  <si>
    <t>siccboe</t>
  </si>
  <si>
    <t>USU_LECT_BO_ES</t>
  </si>
  <si>
    <t>PRD_SICCBOE_L3 =
  (DESCRIPTION =
    (ADDRESS = (PROTOCOL = TCP)(Host = pelnx1434)(Port = 1587))
    (CONNECT_DATA =
      (SERVER = DEDICATED)
      (SERVICE_NAME = siccboe)
    )
  )</t>
  </si>
  <si>
    <t>SiCC</t>
  </si>
  <si>
    <t>WEB</t>
  </si>
  <si>
    <t>BATCH</t>
  </si>
  <si>
    <t>COT1</t>
  </si>
  <si>
    <t>COT2</t>
  </si>
  <si>
    <t>ID</t>
  </si>
  <si>
    <t>CODIGO</t>
  </si>
  <si>
    <t>URL SICC</t>
  </si>
  <si>
    <t>USUARIO SICC</t>
  </si>
  <si>
    <t>CLAVE SICC</t>
  </si>
  <si>
    <t>URL SSICC</t>
  </si>
  <si>
    <t>USUARIO SSICC</t>
  </si>
  <si>
    <t>CLAVE SSICC</t>
  </si>
  <si>
    <t>SERVER BD</t>
  </si>
  <si>
    <t>USUARIO BD</t>
  </si>
  <si>
    <t>CLAVE BD</t>
  </si>
  <si>
    <t>QAS</t>
  </si>
  <si>
    <t>PDP</t>
  </si>
  <si>
    <t>DEV</t>
  </si>
  <si>
    <t>Ambiente</t>
  </si>
  <si>
    <t>Prefijo</t>
  </si>
  <si>
    <t>Bolivia</t>
  </si>
  <si>
    <t>Chile</t>
  </si>
  <si>
    <t>Colombia</t>
  </si>
  <si>
    <t>Costa Rica</t>
  </si>
  <si>
    <t>Dominicana</t>
  </si>
  <si>
    <t>Ecuador Lbel</t>
  </si>
  <si>
    <t>Ecuador Esika</t>
  </si>
  <si>
    <t>Guatemala</t>
  </si>
  <si>
    <t>Mexico</t>
  </si>
  <si>
    <t>Panama</t>
  </si>
  <si>
    <t>Peru</t>
  </si>
  <si>
    <t>Puerto Rico</t>
  </si>
  <si>
    <t>Salvador</t>
  </si>
  <si>
    <t>Venezuela Esika</t>
  </si>
  <si>
    <t>Venezuela Lbel</t>
  </si>
  <si>
    <t>http://pelnx2141.galileo.ebel:7777/siccpeesqas/inicio2.html</t>
  </si>
  <si>
    <t>pelnx2141</t>
  </si>
  <si>
    <t>pelnx2153</t>
  </si>
  <si>
    <t>pelnx2154</t>
  </si>
  <si>
    <t>pelnx2155</t>
  </si>
  <si>
    <t>ADMIN</t>
  </si>
  <si>
    <t>BELCORP</t>
  </si>
  <si>
    <t>pelnx2444</t>
  </si>
  <si>
    <t>QAS_SICCPEE_USER_BEL =
  (DESCRIPTION =
    (ADDRESS = (PROTOCOL = TCP)(Host = pelnx2444)(Port = 1544))
    (CONNECT_DATA =
      (SERVER = DEDICATED)
      (SERVICE_NAME = siccpee)
    )
  )</t>
  </si>
  <si>
    <t>http://pelnx3196.galileo.ebel:7777/siccpeesqas/inicio2.html</t>
  </si>
  <si>
    <t>pelnx3196</t>
  </si>
  <si>
    <t>pelnx3496</t>
  </si>
  <si>
    <t>L3_DEV_SICCPEE_USER_BEL =
  (DESCRIPTION =
    (ADDRESS = (PROTOCOL = TCP)(Host = pelnx3496)(Port = 1545))
    (CONNECT_DATA =
      (SERVER = DEDICATED)
      (SERVICE_NAME = siccpeed)
    )
  )</t>
  </si>
  <si>
    <t>SSICC_PE_ES</t>
  </si>
  <si>
    <t>PWDQASSSICCPEES</t>
  </si>
  <si>
    <t>siccpeed</t>
  </si>
  <si>
    <t>http://pelnx2140:7777/siccpeespdp/inicio2.html</t>
  </si>
  <si>
    <t>pelnx2140</t>
  </si>
  <si>
    <t>pelnx2440</t>
  </si>
  <si>
    <t xml:space="preserve">
PDP_SICCPEE_USER_BEL =
  (DESCRIPTION =
    (ADDRESS = (PROTOCOL = TCP)(Host = pelnx2440)(Port = 2553))
    (CONNECT_DATA =
      (SERVER = DEDICATED)
      (SERVICE_NAME = siccpee)
    )
  )
</t>
  </si>
  <si>
    <t>http://pelnx2137:7777/sicccrlbpdp/inicio2.html</t>
  </si>
  <si>
    <t>pelnx2137</t>
  </si>
  <si>
    <t>pelnx2437</t>
  </si>
  <si>
    <t xml:space="preserve">
PDP_SICCCRL_USER_BEL =
  (DESCRIPTION =
    (ADDRESS = (PROTOCOL = TCP)(Host = pelnx2437)(Port = 2751))
    (CONNECT_DATA =
      (SERVER = DEDICATED)
      (SERVICE_NAME = sicccrl)
    )
  )
</t>
  </si>
  <si>
    <t>CRLADMIN</t>
  </si>
  <si>
    <t>http://pelnx2133:7777/sicccoespdp/inicio2.html</t>
  </si>
  <si>
    <t>pelnx2133</t>
  </si>
  <si>
    <t>COEADMIN</t>
  </si>
  <si>
    <t>pelnx2433</t>
  </si>
  <si>
    <t xml:space="preserve">
PDP_SICCCOE_USER_BEL =
  (DESCRIPTION =
    (ADDRESS = (PROTOCOL = TCP)(Host = pelnx2433)(Port = 2558))
    (CONNECT_DATA =
      (SERVER = DEDICATED)
      (SERVICE_NAME = sicccoe)
    )
  )
</t>
  </si>
  <si>
    <t>http://pelnx2139:7777/siccvelbpdp/inicio2.html</t>
  </si>
  <si>
    <t>pelnx2139</t>
  </si>
  <si>
    <t>VELADMIN</t>
  </si>
  <si>
    <t>pelnx2439</t>
  </si>
  <si>
    <t xml:space="preserve">
PDP_SICCVEL_USER_BEL =
  (DESCRIPTION =
    (ADDRESS = (PROTOCOL = TCP)(Host = pelnx2439)(Port = 2552))
    (CONNECT_DATA =
      (SERVER = DEDICATED)
      (SERVICE_NAME = siccvel)
    )
  )
</t>
  </si>
  <si>
    <t>http://pelnx2149:7777/siccprlbpdp/inicio2.html</t>
  </si>
  <si>
    <t>pelnx2149</t>
  </si>
  <si>
    <t>pelnx2449</t>
  </si>
  <si>
    <t xml:space="preserve">
PDP_SICCPRL_USER_BEL =
  (DESCRIPTION =
    (ADDRESS = (PROTOCOL = TCP)(Host = pelnx2449)(Port = 2591))
    (CONNECT_DATA =
      (SERVER = DEDICATED)
      (SERVICE_NAME = siccprl)
    )
  )
</t>
  </si>
  <si>
    <t>PRLADMIN</t>
  </si>
  <si>
    <t>http://pelnx2142:7777/siccdolbpdp/inicio2.html</t>
  </si>
  <si>
    <t>pelnx2142</t>
  </si>
  <si>
    <t>DOLADMIN</t>
  </si>
  <si>
    <t>pelnx2442</t>
  </si>
  <si>
    <t xml:space="preserve">
PDP_SICCDOL_USER_BEL =
  (DESCRIPTION =
    (ADDRESS = (PROTOCOL = TCP)(Host = pelnx2442)(Port = 2590))
    (CONNECT_DATA =
      (SERVER = DEDICATED)
      (SERVICE_NAME = siccdol)
    )
  )
</t>
  </si>
  <si>
    <t>http://pelnx2138:7777/siccclespdp/inicio2.html</t>
  </si>
  <si>
    <t>pelnx2138</t>
  </si>
  <si>
    <t>CLEADMIN</t>
  </si>
  <si>
    <t>pelnx2438</t>
  </si>
  <si>
    <t xml:space="preserve">
PDP_SICCCLE_USER_BEL =
  (DESCRIPTION =
    (ADDRESS = (PROTOCOL = TCP)(Host = pelnx2438)(Port = 2563))
    (CONNECT_DATA =
      (SERVER = DEDICATED)
      (SERVICE_NAME = sicccle)
    )
  )
</t>
  </si>
  <si>
    <t>http://pelnx2132:7777/siccpalbpdp/inicio2.html</t>
  </si>
  <si>
    <t>pelnx2132</t>
  </si>
  <si>
    <t>PALADMIN</t>
  </si>
  <si>
    <t>pelnx2432</t>
  </si>
  <si>
    <t xml:space="preserve">
PDP_SICCPAL_USER_BEL =
  (DESCRIPTION =
    (ADDRESS = (PROTOCOL = TCP)(Host = pelnx2432)(Port = 2750))
    (CONNECT_DATA =
      (SERVER = DEDICATED)
      (SERVICE_NAME = siccpal)
    )
  )
</t>
  </si>
  <si>
    <t>http://pelnx2135:7777/siccsvespdp/inicio2.html</t>
  </si>
  <si>
    <t>pelnx2135</t>
  </si>
  <si>
    <t>SVEADMIN</t>
  </si>
  <si>
    <t>pelnx2435</t>
  </si>
  <si>
    <t xml:space="preserve">
PDP_SICCSVE_USER_BEL =
  (DESCRIPTION =
    (ADDRESS = (PROTOCOL = TCP)(Host = pelnx2435)(Port = 2757))
    (CONNECT_DATA =
      (SERVER = DEDICATED)
      (SERVICE_NAME = siccsve)
    )
  )
</t>
  </si>
  <si>
    <t>http://pelnx2136:7777/siccgtespdp/inicio2.html</t>
  </si>
  <si>
    <t>pelnx2136</t>
  </si>
  <si>
    <t>GTEADMIN</t>
  </si>
  <si>
    <t>pelnx2436</t>
  </si>
  <si>
    <t xml:space="preserve">
PDP_SICCGTE_USER_BEL =
  (DESCRIPTION =
    (ADDRESS = (PROTOCOL = TCP)(Host = pelnx2436)(Port = 2753))
    (CONNECT_DATA =
      (SERVER = DEDICATED)
      (SERVICE_NAME = siccgte)
    )
  )
</t>
  </si>
  <si>
    <t>http://pelnx2134:7777/sicceclbpdp/inicio2.html</t>
  </si>
  <si>
    <t>pelnx2134</t>
  </si>
  <si>
    <t>ECLADMIN</t>
  </si>
  <si>
    <t>pelnx2434</t>
  </si>
  <si>
    <t xml:space="preserve">
PDP_SICCECL_USER_BEL =
  (DESCRIPTION =
    (ADDRESS = (PROTOCOL = TCP)(Host = pelnx2434)(Port = 2562))
    (CONNECT_DATA =
      (SERVER = DEDICATED)
      (SERVICE_NAME = siccecl)
    )
  )
</t>
  </si>
  <si>
    <t>SERVER INT</t>
  </si>
  <si>
    <t>USUARIO INT</t>
  </si>
  <si>
    <t>CLAVE INT</t>
  </si>
  <si>
    <t>pelnx2143</t>
  </si>
  <si>
    <t>ftpverint</t>
  </si>
  <si>
    <t>ver17PDP</t>
  </si>
  <si>
    <t>INTERFACES</t>
  </si>
  <si>
    <t>pelnx700</t>
  </si>
  <si>
    <t>ver17PRD</t>
  </si>
  <si>
    <t>pelnx2147</t>
  </si>
  <si>
    <t>ver17QAS</t>
  </si>
  <si>
    <t>OEM</t>
  </si>
  <si>
    <t>https://pelnx1005.galileo.ebel:7802/em</t>
  </si>
  <si>
    <t>Aplicativo</t>
  </si>
  <si>
    <t>URL/Server</t>
  </si>
  <si>
    <t>Usuario</t>
  </si>
  <si>
    <t>Clave</t>
  </si>
  <si>
    <t>usu_monitor</t>
  </si>
  <si>
    <t>Subversion</t>
  </si>
  <si>
    <t>admin</t>
  </si>
  <si>
    <t>https://pents73:4434/csvn/login/auth</t>
  </si>
  <si>
    <t>Despliegue SiCC</t>
  </si>
  <si>
    <t>Despliegue SSiCC</t>
  </si>
  <si>
    <t>ftpdespl</t>
  </si>
  <si>
    <t>desSICC2014</t>
  </si>
  <si>
    <t>Observacion</t>
  </si>
  <si>
    <t>ftpdesplssicc</t>
  </si>
  <si>
    <t>desSSICC2014</t>
  </si>
  <si>
    <t>oracle</t>
  </si>
  <si>
    <t>pwdSF2014</t>
  </si>
  <si>
    <t>pelnx623 (10.50.0.37)</t>
  </si>
  <si>
    <t>C3tcu3or4</t>
  </si>
  <si>
    <t>root/root</t>
  </si>
  <si>
    <t>http://pelnx623:7001/console</t>
  </si>
  <si>
    <t>WEBLOGIC CONSOLE</t>
  </si>
  <si>
    <t>weblogic</t>
  </si>
  <si>
    <t>weblogic1</t>
  </si>
  <si>
    <t>WEBLOGIC SERVER</t>
  </si>
  <si>
    <t xml:space="preserve">QAS APP SERVER </t>
  </si>
  <si>
    <t xml:space="preserve">DEV APP SERVER </t>
  </si>
  <si>
    <t xml:space="preserve">DEV BD SERVER </t>
  </si>
  <si>
    <t>Servidores Batch: pelnx2141, pelnx2153, pelnx2154, pelnx2155</t>
  </si>
  <si>
    <t>172.16.228.167</t>
  </si>
  <si>
    <t>Ruta: /despliegues/SICC</t>
  </si>
  <si>
    <t>Ruta: /despliegues/SSiCC</t>
  </si>
  <si>
    <t>http://pelnx2152:7777/siccmxlbpdp/inicio2.html</t>
  </si>
  <si>
    <t>pelnx2152</t>
  </si>
  <si>
    <t>pelnx2452</t>
  </si>
  <si>
    <t>PDP_SICCMXL =
  (DESCRIPTION =
    (ADDRESS = (PROTOCOL = TCP)(Host = pelnx2452)(Port = 2755))
    (CONNECT_DATA =
      (SERVER = DEDICATED)
      (SERVICE_NAME = siccmxl)
    )
  )</t>
  </si>
  <si>
    <t>http://siccbo.galileo.ebel/siccboesprd/inicio2.html</t>
  </si>
  <si>
    <t>http://pelnx2151:7777/siccboespdp/inicio2.html</t>
  </si>
  <si>
    <t>pelnx2151</t>
  </si>
  <si>
    <t>BOADMIN</t>
  </si>
  <si>
    <t>pelnx2451</t>
  </si>
  <si>
    <t xml:space="preserve">
PDP_SICCBOE_USER_BEL =
  (DESCRIPTION =
    (ADDRESS = (PROTOCOL = TCP)(Host = pelnx2451)(Port = 2563))
    (CONNECT_DATA =
      (SERVER = DEDICATED)
      (SERVICE_NAME = siccboe)
    )
  )
</t>
  </si>
  <si>
    <t>https://sigcomt.atlassian.net</t>
  </si>
  <si>
    <t>s1gc0mt2015</t>
  </si>
  <si>
    <t>JIRA</t>
  </si>
  <si>
    <t>CONTROLSIGCOMT</t>
  </si>
  <si>
    <t>RI</t>
  </si>
  <si>
    <t>http://belcorp.sdpondemand.manageengine.com/WorkOrder.do?woMode=viewWO&amp;woID=3910000002090221</t>
  </si>
  <si>
    <t>Belcorp2013$</t>
  </si>
  <si>
    <t>Corp.SoporteComSSiCC@belcorp.biz</t>
  </si>
  <si>
    <t>http://pelnx2132:7003/ssiccpalbpdp/index.xhtml</t>
  </si>
  <si>
    <t>http://pelnx2133:7003/ssicccoespdp/index.xhtml</t>
  </si>
  <si>
    <t>http://pelnx2134:7003/ssicceclbpdp/index.xhtml</t>
  </si>
  <si>
    <t>http://pelnx2135:7003/ssiccsvespdp/index.xhtml</t>
  </si>
  <si>
    <t>http://pelnx2136:7003/ssiccgtespdp/index.xhtml</t>
  </si>
  <si>
    <t>http://pelnx2137:7003/ssicccrlbpdp/index.xhtml</t>
  </si>
  <si>
    <t>http://pelnx2138:7003/ssiccclespdp/index.xhtml</t>
  </si>
  <si>
    <t>http://pelnx2139:7003/ssiccvelbpdp/index.xhtml</t>
  </si>
  <si>
    <t>http://pelnx2140:7003/ssiccpeespdp/index.xhtml</t>
  </si>
  <si>
    <t>http://pelnx2141.galileo.ebel:7003/ssiccpeesqas/index.xhtml</t>
  </si>
  <si>
    <t>http://pelnx2142:7003/ssiccdolbpdp/index.xhtml</t>
  </si>
  <si>
    <t>http://pelnx2149:7003/ssiccprlbpdp/index.xhtml</t>
  </si>
  <si>
    <t>http://pelnx2151:7003/ssiccboespdp/index.xhtml</t>
  </si>
  <si>
    <t>http://pelnx2152:7003/ssiccmxlbpdp/index.xhtml</t>
  </si>
  <si>
    <t>http://pelnx3196.galileo.ebel:7003/ssiccpeesqas/index.xhtml</t>
  </si>
  <si>
    <t>http://ssiccbo.galileo.ebel/ssiccboesprd/index.xhtml</t>
  </si>
  <si>
    <t>http://ssicccl.galileo.ebel/ssiccclesprd/index.xhtml</t>
  </si>
  <si>
    <t>http://ssiccco.galileo.ebel/ssicccoesprd/index.xhtml</t>
  </si>
  <si>
    <t>http://ssicccr.galileo.ebel/ssicccrlbprd/index.xhtml</t>
  </si>
  <si>
    <t>http://ssiccdo.galileo.ebel/ssiccdolbprd/index.xhtml</t>
  </si>
  <si>
    <t>http://ssiccece.galileo.ebel/ssiccecesprd/index.xhtml</t>
  </si>
  <si>
    <t>http://ssiccecl.galileo.ebel/ssicceclbprd/index.xhtml</t>
  </si>
  <si>
    <t>http://ssiccmx.galileo.ebel/ssiccmxlbprd/index.xhtml</t>
  </si>
  <si>
    <t>http://ssiccpa.galileo.ebel/ssiccpalbprd/index.xhtml</t>
  </si>
  <si>
    <t>http://ssiccpe.galileo.ebel/ssiccpeesprd/index.xhtml</t>
  </si>
  <si>
    <t>http://ssiccpr.galileo.ebel/ssiccprlbprd/index.xhtml</t>
  </si>
  <si>
    <t>http://ssiccsv.galileo.ebel/ssiccsvesprd/index.xhtml</t>
  </si>
  <si>
    <t>http://ssiccvee.galileo.ebel/ssiccveesprd/index.xhtml</t>
  </si>
  <si>
    <t>http://ssiccvel.galileo.ebel/ssiccvelbprd/index.xhtml</t>
  </si>
  <si>
    <t>http://ssicgt.galileo.ebel/ssiccgtesprd/index.xhtml</t>
  </si>
  <si>
    <t>NSSICC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</si>
</sst>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0"/>
      <color theme="8" tint="-0.249977111117893"/>
      <name val="Arial"/>
      <family val="2"/>
    </font>
    <font>
      <sz val="12"/>
      <color theme="8" tint="-0.249977111117893"/>
      <name val="Calibri"/>
      <family val="2"/>
      <scheme val="minor"/>
    </font>
    <font>
      <sz val="10"/>
      <color theme="8" tint="-0.249977111117893"/>
      <name val="Tahoma"/>
      <family val="2"/>
    </font>
    <font>
      <sz val="9"/>
      <color theme="8" tint="-0.249977111117893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7" tint="0.399975585192419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</borders>
  <cellStyleXfs count="2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17" applyNumberFormat="0" applyFill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8" fillId="0" borderId="0"/>
  </cellStyleXfs>
  <cellXfs count="142">
    <xf numFmtId="0" fontId="0" fillId="0" borderId="0" xfId="0"/>
    <xf numFmtId="0" fontId="1" fillId="10" borderId="0" xfId="9" applyFont="1"/>
    <xf numFmtId="0" fontId="1" fillId="4" borderId="0" xfId="3" applyFont="1"/>
    <xf numFmtId="0" fontId="1" fillId="10" borderId="8" xfId="9" applyFont="1" applyBorder="1"/>
    <xf numFmtId="0" fontId="1" fillId="7" borderId="11" xfId="6" applyBorder="1"/>
    <xf numFmtId="0" fontId="1" fillId="12" borderId="14" xfId="11" applyFont="1" applyBorder="1"/>
    <xf numFmtId="0" fontId="0" fillId="12" borderId="14" xfId="11" applyFont="1" applyBorder="1"/>
    <xf numFmtId="0" fontId="1" fillId="12" borderId="15" xfId="11" applyFont="1" applyBorder="1"/>
    <xf numFmtId="0" fontId="1" fillId="6" borderId="1" xfId="5" applyBorder="1" applyAlignment="1">
      <alignment vertical="center"/>
    </xf>
    <xf numFmtId="0" fontId="4" fillId="9" borderId="1" xfId="12" applyFill="1" applyBorder="1" applyAlignment="1" applyProtection="1">
      <alignment vertical="center"/>
    </xf>
    <xf numFmtId="0" fontId="1" fillId="9" borderId="1" xfId="8" applyBorder="1" applyAlignment="1">
      <alignment vertical="center"/>
    </xf>
    <xf numFmtId="0" fontId="4" fillId="3" borderId="1" xfId="12" applyFill="1" applyBorder="1" applyAlignment="1" applyProtection="1">
      <alignment vertical="center"/>
    </xf>
    <xf numFmtId="0" fontId="1" fillId="3" borderId="1" xfId="2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0" fontId="0" fillId="10" borderId="8" xfId="9" applyFont="1" applyBorder="1"/>
    <xf numFmtId="0" fontId="0" fillId="6" borderId="1" xfId="5" applyFont="1" applyBorder="1" applyAlignment="1">
      <alignment vertical="center"/>
    </xf>
    <xf numFmtId="0" fontId="0" fillId="4" borderId="0" xfId="3" applyFont="1"/>
    <xf numFmtId="0" fontId="0" fillId="3" borderId="1" xfId="2" applyFont="1" applyBorder="1" applyAlignment="1">
      <alignment vertical="center"/>
    </xf>
    <xf numFmtId="0" fontId="1" fillId="0" borderId="0" xfId="2" applyFill="1"/>
    <xf numFmtId="0" fontId="1" fillId="0" borderId="0" xfId="2" applyFill="1" applyAlignment="1">
      <alignment horizontal="center"/>
    </xf>
    <xf numFmtId="0" fontId="3" fillId="5" borderId="0" xfId="4" applyBorder="1" applyAlignment="1">
      <alignment horizontal="center"/>
    </xf>
    <xf numFmtId="0" fontId="0" fillId="7" borderId="0" xfId="6" applyFont="1" applyBorder="1"/>
    <xf numFmtId="0" fontId="0" fillId="7" borderId="12" xfId="6" applyFont="1" applyBorder="1"/>
    <xf numFmtId="0" fontId="0" fillId="10" borderId="9" xfId="9" applyFont="1" applyBorder="1"/>
    <xf numFmtId="0" fontId="0" fillId="4" borderId="10" xfId="3" applyFont="1" applyBorder="1"/>
    <xf numFmtId="0" fontId="0" fillId="12" borderId="13" xfId="11" applyFont="1" applyBorder="1"/>
    <xf numFmtId="0" fontId="0" fillId="6" borderId="18" xfId="5" applyFont="1" applyBorder="1" applyAlignment="1">
      <alignment vertical="center"/>
    </xf>
    <xf numFmtId="0" fontId="1" fillId="6" borderId="18" xfId="5" applyBorder="1" applyAlignment="1">
      <alignment vertical="center"/>
    </xf>
    <xf numFmtId="0" fontId="4" fillId="9" borderId="18" xfId="12" applyFill="1" applyBorder="1" applyAlignment="1" applyProtection="1">
      <alignment vertical="center"/>
    </xf>
    <xf numFmtId="0" fontId="1" fillId="9" borderId="18" xfId="8" applyBorder="1" applyAlignment="1">
      <alignment vertical="center"/>
    </xf>
    <xf numFmtId="0" fontId="4" fillId="3" borderId="18" xfId="12" applyFill="1" applyBorder="1" applyAlignment="1" applyProtection="1">
      <alignment vertical="center"/>
    </xf>
    <xf numFmtId="0" fontId="1" fillId="3" borderId="18" xfId="2" applyBorder="1" applyAlignment="1">
      <alignment vertical="center"/>
    </xf>
    <xf numFmtId="0" fontId="0" fillId="13" borderId="18" xfId="0" applyFill="1" applyBorder="1" applyAlignment="1">
      <alignment vertical="center"/>
    </xf>
    <xf numFmtId="0" fontId="0" fillId="13" borderId="18" xfId="0" applyFill="1" applyBorder="1" applyAlignment="1">
      <alignment vertical="center" wrapText="1"/>
    </xf>
    <xf numFmtId="0" fontId="5" fillId="0" borderId="17" xfId="13" applyFill="1"/>
    <xf numFmtId="0" fontId="1" fillId="9" borderId="17" xfId="8" applyBorder="1" applyAlignment="1">
      <alignment horizontal="right"/>
    </xf>
    <xf numFmtId="0" fontId="6" fillId="0" borderId="0" xfId="5" applyFont="1" applyFill="1" applyBorder="1" applyAlignment="1">
      <alignment vertical="center"/>
    </xf>
    <xf numFmtId="0" fontId="0" fillId="9" borderId="18" xfId="8" applyFont="1" applyBorder="1" applyAlignment="1">
      <alignment vertical="center"/>
    </xf>
    <xf numFmtId="0" fontId="0" fillId="3" borderId="18" xfId="2" applyFont="1" applyBorder="1" applyAlignment="1">
      <alignment vertical="center"/>
    </xf>
    <xf numFmtId="0" fontId="3" fillId="17" borderId="20" xfId="17" applyBorder="1"/>
    <xf numFmtId="0" fontId="1" fillId="16" borderId="1" xfId="16" applyBorder="1" applyAlignment="1">
      <alignment vertical="center"/>
    </xf>
    <xf numFmtId="0" fontId="1" fillId="16" borderId="19" xfId="16" applyBorder="1" applyAlignment="1">
      <alignment vertical="center"/>
    </xf>
    <xf numFmtId="0" fontId="6" fillId="0" borderId="0" xfId="18" applyFont="1" applyFill="1" applyBorder="1" applyAlignment="1">
      <alignment horizontal="center"/>
    </xf>
    <xf numFmtId="0" fontId="7" fillId="0" borderId="0" xfId="7" applyFont="1" applyFill="1" applyBorder="1" applyAlignment="1"/>
    <xf numFmtId="0" fontId="3" fillId="0" borderId="0" xfId="7" applyFill="1" applyBorder="1" applyAlignment="1">
      <alignment horizontal="center" vertical="center"/>
    </xf>
    <xf numFmtId="0" fontId="3" fillId="0" borderId="0" xfId="7" applyFill="1" applyBorder="1" applyAlignment="1">
      <alignment vertical="center"/>
    </xf>
    <xf numFmtId="0" fontId="7" fillId="0" borderId="0" xfId="1" applyFont="1" applyFill="1" applyBorder="1" applyAlignment="1"/>
    <xf numFmtId="0" fontId="3" fillId="0" borderId="0" xfId="1" applyFill="1" applyBorder="1" applyAlignment="1"/>
    <xf numFmtId="0" fontId="3" fillId="0" borderId="0" xfId="1" applyFill="1" applyBorder="1" applyAlignment="1">
      <alignment horizontal="center"/>
    </xf>
    <xf numFmtId="0" fontId="1" fillId="0" borderId="0" xfId="2" applyFill="1" applyBorder="1" applyAlignment="1"/>
    <xf numFmtId="0" fontId="1" fillId="0" borderId="0" xfId="2" applyFill="1" applyBorder="1" applyAlignment="1">
      <alignment horizontal="center"/>
    </xf>
    <xf numFmtId="0" fontId="7" fillId="0" borderId="0" xfId="10" applyFont="1" applyFill="1" applyBorder="1" applyAlignment="1"/>
    <xf numFmtId="0" fontId="8" fillId="0" borderId="0" xfId="10" applyFont="1" applyFill="1" applyBorder="1" applyAlignment="1"/>
    <xf numFmtId="0" fontId="0" fillId="0" borderId="0" xfId="0" applyFill="1"/>
    <xf numFmtId="0" fontId="3" fillId="0" borderId="0" xfId="10" applyFill="1" applyBorder="1" applyAlignment="1"/>
    <xf numFmtId="0" fontId="1" fillId="0" borderId="0" xfId="11" applyFill="1" applyBorder="1" applyAlignment="1">
      <alignment vertical="center" wrapText="1"/>
    </xf>
    <xf numFmtId="0" fontId="9" fillId="0" borderId="0" xfId="8" applyFont="1" applyFill="1" applyBorder="1" applyAlignment="1">
      <alignment horizontal="center"/>
    </xf>
    <xf numFmtId="0" fontId="3" fillId="18" borderId="23" xfId="18" applyBorder="1" applyAlignment="1">
      <alignment vertical="center"/>
    </xf>
    <xf numFmtId="0" fontId="3" fillId="18" borderId="24" xfId="18" applyBorder="1" applyAlignment="1">
      <alignment horizontal="center" vertical="center"/>
    </xf>
    <xf numFmtId="0" fontId="3" fillId="18" borderId="25" xfId="18" applyBorder="1" applyAlignment="1">
      <alignment vertical="center"/>
    </xf>
    <xf numFmtId="0" fontId="3" fillId="18" borderId="22" xfId="18" applyBorder="1" applyAlignment="1">
      <alignment horizontal="center" vertical="center"/>
    </xf>
    <xf numFmtId="0" fontId="9" fillId="0" borderId="26" xfId="8" applyFont="1" applyFill="1" applyBorder="1" applyAlignment="1">
      <alignment horizontal="center"/>
    </xf>
    <xf numFmtId="0" fontId="9" fillId="0" borderId="27" xfId="8" applyFont="1" applyFill="1" applyBorder="1" applyAlignment="1">
      <alignment horizontal="center"/>
    </xf>
    <xf numFmtId="0" fontId="4" fillId="0" borderId="25" xfId="12" applyFill="1" applyBorder="1" applyAlignment="1" applyProtection="1"/>
    <xf numFmtId="0" fontId="9" fillId="0" borderId="22" xfId="8" applyFont="1" applyFill="1" applyBorder="1" applyAlignment="1">
      <alignment horizontal="center"/>
    </xf>
    <xf numFmtId="0" fontId="9" fillId="0" borderId="24" xfId="8" applyFont="1" applyFill="1" applyBorder="1" applyAlignment="1">
      <alignment horizontal="center"/>
    </xf>
    <xf numFmtId="0" fontId="9" fillId="0" borderId="29" xfId="8" applyFont="1" applyFill="1" applyBorder="1" applyAlignment="1">
      <alignment horizontal="center"/>
    </xf>
    <xf numFmtId="0" fontId="9" fillId="0" borderId="30" xfId="8" applyFont="1" applyFill="1" applyBorder="1" applyAlignment="1">
      <alignment horizontal="center"/>
    </xf>
    <xf numFmtId="0" fontId="9" fillId="0" borderId="31" xfId="8" applyFont="1" applyFill="1" applyBorder="1" applyAlignment="1">
      <alignment horizontal="center"/>
    </xf>
    <xf numFmtId="0" fontId="9" fillId="0" borderId="33" xfId="8" applyFont="1" applyFill="1" applyBorder="1" applyAlignment="1">
      <alignment horizontal="center"/>
    </xf>
    <xf numFmtId="0" fontId="3" fillId="18" borderId="31" xfId="18" applyBorder="1" applyAlignment="1">
      <alignment horizontal="center"/>
    </xf>
    <xf numFmtId="0" fontId="3" fillId="18" borderId="34" xfId="18" applyBorder="1" applyAlignment="1">
      <alignment horizontal="center"/>
    </xf>
    <xf numFmtId="0" fontId="3" fillId="18" borderId="36" xfId="18" applyBorder="1" applyAlignment="1">
      <alignment horizontal="center"/>
    </xf>
    <xf numFmtId="0" fontId="0" fillId="0" borderId="36" xfId="0" applyBorder="1"/>
    <xf numFmtId="0" fontId="3" fillId="14" borderId="39" xfId="14" applyBorder="1" applyAlignment="1">
      <alignment horizontal="center"/>
    </xf>
    <xf numFmtId="0" fontId="10" fillId="0" borderId="39" xfId="2" applyFont="1" applyFill="1" applyBorder="1" applyAlignment="1">
      <alignment horizontal="center"/>
    </xf>
    <xf numFmtId="0" fontId="3" fillId="14" borderId="37" xfId="14" applyBorder="1" applyAlignment="1">
      <alignment horizontal="center"/>
    </xf>
    <xf numFmtId="0" fontId="10" fillId="0" borderId="37" xfId="2" applyFont="1" applyFill="1" applyBorder="1" applyAlignment="1">
      <alignment horizontal="center"/>
    </xf>
    <xf numFmtId="0" fontId="10" fillId="0" borderId="40" xfId="8" applyFont="1" applyFill="1" applyBorder="1" applyAlignment="1">
      <alignment horizontal="center"/>
    </xf>
    <xf numFmtId="0" fontId="3" fillId="14" borderId="37" xfId="14" applyBorder="1" applyAlignment="1"/>
    <xf numFmtId="0" fontId="4" fillId="0" borderId="37" xfId="12" applyFill="1" applyBorder="1" applyAlignment="1" applyProtection="1"/>
    <xf numFmtId="0" fontId="10" fillId="0" borderId="45" xfId="8" applyFont="1" applyFill="1" applyBorder="1" applyAlignment="1">
      <alignment horizontal="center"/>
    </xf>
    <xf numFmtId="0" fontId="11" fillId="0" borderId="48" xfId="11" applyFont="1" applyFill="1" applyBorder="1" applyAlignment="1">
      <alignment vertical="center"/>
    </xf>
    <xf numFmtId="0" fontId="11" fillId="0" borderId="48" xfId="11" applyFont="1" applyFill="1" applyBorder="1" applyAlignment="1">
      <alignment horizontal="center" vertical="center"/>
    </xf>
    <xf numFmtId="0" fontId="11" fillId="0" borderId="48" xfId="11" applyFont="1" applyFill="1" applyBorder="1" applyAlignment="1">
      <alignment vertical="center" wrapText="1"/>
    </xf>
    <xf numFmtId="0" fontId="3" fillId="11" borderId="46" xfId="10" applyBorder="1" applyAlignment="1"/>
    <xf numFmtId="0" fontId="3" fillId="11" borderId="46" xfId="10" applyBorder="1" applyAlignment="1">
      <alignment horizontal="center"/>
    </xf>
    <xf numFmtId="0" fontId="3" fillId="15" borderId="55" xfId="15" applyBorder="1" applyAlignment="1">
      <alignment horizontal="center"/>
    </xf>
    <xf numFmtId="0" fontId="3" fillId="15" borderId="56" xfId="15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4" xfId="0" applyFont="1" applyBorder="1" applyAlignment="1">
      <alignment horizontal="center"/>
    </xf>
    <xf numFmtId="0" fontId="3" fillId="8" borderId="0" xfId="7"/>
    <xf numFmtId="0" fontId="0" fillId="0" borderId="61" xfId="0" applyBorder="1"/>
    <xf numFmtId="0" fontId="9" fillId="0" borderId="60" xfId="0" applyFont="1" applyBorder="1"/>
    <xf numFmtId="0" fontId="14" fillId="0" borderId="57" xfId="12" applyFont="1" applyBorder="1" applyAlignment="1" applyProtection="1">
      <alignment vertical="center"/>
    </xf>
    <xf numFmtId="0" fontId="15" fillId="0" borderId="57" xfId="0" applyFont="1" applyBorder="1"/>
    <xf numFmtId="0" fontId="9" fillId="0" borderId="57" xfId="0" applyFont="1" applyBorder="1"/>
    <xf numFmtId="0" fontId="14" fillId="0" borderId="57" xfId="12" applyFont="1" applyBorder="1" applyAlignment="1" applyProtection="1"/>
    <xf numFmtId="0" fontId="9" fillId="0" borderId="58" xfId="0" applyFont="1" applyBorder="1"/>
    <xf numFmtId="0" fontId="9" fillId="0" borderId="62" xfId="0" applyFont="1" applyBorder="1"/>
    <xf numFmtId="0" fontId="16" fillId="0" borderId="57" xfId="0" applyFont="1" applyBorder="1"/>
    <xf numFmtId="0" fontId="17" fillId="0" borderId="57" xfId="0" applyFont="1" applyBorder="1"/>
    <xf numFmtId="0" fontId="9" fillId="0" borderId="59" xfId="0" applyFont="1" applyBorder="1"/>
    <xf numFmtId="0" fontId="9" fillId="0" borderId="63" xfId="0" applyFont="1" applyBorder="1"/>
    <xf numFmtId="0" fontId="4" fillId="0" borderId="63" xfId="12" applyBorder="1" applyAlignment="1" applyProtection="1">
      <alignment vertical="center"/>
    </xf>
    <xf numFmtId="0" fontId="0" fillId="9" borderId="1" xfId="8" applyFont="1" applyBorder="1" applyAlignment="1">
      <alignment vertical="center"/>
    </xf>
    <xf numFmtId="0" fontId="13" fillId="15" borderId="13" xfId="15" applyFont="1" applyBorder="1" applyAlignment="1">
      <alignment horizontal="left"/>
    </xf>
    <xf numFmtId="0" fontId="13" fillId="15" borderId="47" xfId="15" applyFont="1" applyBorder="1" applyAlignment="1">
      <alignment horizontal="left"/>
    </xf>
    <xf numFmtId="0" fontId="13" fillId="15" borderId="15" xfId="15" applyFont="1" applyBorder="1" applyAlignment="1">
      <alignment horizontal="left"/>
    </xf>
    <xf numFmtId="0" fontId="3" fillId="15" borderId="50" xfId="15" applyBorder="1" applyAlignment="1">
      <alignment horizontal="center"/>
    </xf>
    <xf numFmtId="0" fontId="3" fillId="15" borderId="49" xfId="15" applyBorder="1" applyAlignment="1">
      <alignment horizontal="center"/>
    </xf>
    <xf numFmtId="0" fontId="3" fillId="15" borderId="51" xfId="15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4" xfId="0" applyFont="1" applyBorder="1" applyAlignment="1">
      <alignment horizontal="center"/>
    </xf>
    <xf numFmtId="0" fontId="3" fillId="14" borderId="42" xfId="14" applyBorder="1" applyAlignment="1" applyProtection="1">
      <alignment horizontal="center"/>
    </xf>
    <xf numFmtId="0" fontId="3" fillId="14" borderId="0" xfId="14" applyBorder="1" applyAlignment="1" applyProtection="1">
      <alignment horizontal="center"/>
    </xf>
    <xf numFmtId="0" fontId="3" fillId="14" borderId="43" xfId="14" applyBorder="1" applyAlignment="1" applyProtection="1">
      <alignment horizontal="center"/>
    </xf>
    <xf numFmtId="0" fontId="3" fillId="14" borderId="44" xfId="14" applyBorder="1" applyAlignment="1" applyProtection="1">
      <alignment horizontal="center"/>
    </xf>
    <xf numFmtId="0" fontId="13" fillId="11" borderId="13" xfId="10" applyFont="1" applyBorder="1" applyAlignment="1">
      <alignment horizontal="left"/>
    </xf>
    <xf numFmtId="0" fontId="13" fillId="11" borderId="47" xfId="10" applyFont="1" applyBorder="1" applyAlignment="1">
      <alignment horizontal="left"/>
    </xf>
    <xf numFmtId="0" fontId="13" fillId="11" borderId="15" xfId="10" applyFont="1" applyBorder="1" applyAlignment="1">
      <alignment horizontal="left"/>
    </xf>
    <xf numFmtId="0" fontId="13" fillId="2" borderId="0" xfId="1" applyFont="1" applyBorder="1" applyAlignment="1">
      <alignment horizontal="left"/>
    </xf>
    <xf numFmtId="0" fontId="3" fillId="14" borderId="38" xfId="14" applyBorder="1" applyAlignment="1">
      <alignment horizontal="center"/>
    </xf>
    <xf numFmtId="0" fontId="3" fillId="14" borderId="41" xfId="14" applyBorder="1" applyAlignment="1">
      <alignment horizontal="center"/>
    </xf>
    <xf numFmtId="0" fontId="13" fillId="8" borderId="0" xfId="7" applyFont="1" applyBorder="1" applyAlignment="1">
      <alignment horizontal="left"/>
    </xf>
    <xf numFmtId="0" fontId="3" fillId="18" borderId="25" xfId="18" applyBorder="1" applyAlignment="1">
      <alignment horizontal="center"/>
    </xf>
    <xf numFmtId="0" fontId="3" fillId="18" borderId="24" xfId="18" applyBorder="1" applyAlignment="1">
      <alignment horizontal="center"/>
    </xf>
    <xf numFmtId="0" fontId="3" fillId="18" borderId="28" xfId="18" applyBorder="1" applyAlignment="1" applyProtection="1">
      <alignment horizontal="right" vertical="center"/>
    </xf>
    <xf numFmtId="0" fontId="3" fillId="18" borderId="32" xfId="18" applyBorder="1" applyAlignment="1" applyProtection="1">
      <alignment horizontal="right" vertical="center"/>
    </xf>
    <xf numFmtId="0" fontId="3" fillId="18" borderId="35" xfId="18" applyBorder="1" applyAlignment="1" applyProtection="1">
      <alignment horizontal="right" vertical="center"/>
    </xf>
    <xf numFmtId="0" fontId="3" fillId="5" borderId="4" xfId="4" applyBorder="1" applyAlignment="1">
      <alignment horizontal="center"/>
    </xf>
    <xf numFmtId="0" fontId="3" fillId="5" borderId="5" xfId="4" applyBorder="1" applyAlignment="1">
      <alignment horizontal="center"/>
    </xf>
    <xf numFmtId="0" fontId="2" fillId="8" borderId="6" xfId="7" applyFont="1" applyBorder="1" applyAlignment="1">
      <alignment horizontal="center"/>
    </xf>
    <xf numFmtId="0" fontId="2" fillId="8" borderId="7" xfId="7" applyFont="1" applyBorder="1" applyAlignment="1">
      <alignment horizontal="center"/>
    </xf>
    <xf numFmtId="0" fontId="2" fillId="11" borderId="2" xfId="10" applyFont="1" applyBorder="1" applyAlignment="1">
      <alignment horizontal="center"/>
    </xf>
    <xf numFmtId="0" fontId="2" fillId="11" borderId="3" xfId="10" applyFont="1" applyBorder="1" applyAlignment="1">
      <alignment horizontal="center"/>
    </xf>
    <xf numFmtId="0" fontId="2" fillId="2" borderId="16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3" fillId="15" borderId="21" xfId="15" applyBorder="1" applyAlignment="1">
      <alignment horizontal="center"/>
    </xf>
    <xf numFmtId="0" fontId="3" fillId="15" borderId="0" xfId="15" applyAlignment="1">
      <alignment horizontal="center"/>
    </xf>
  </cellXfs>
  <cellStyles count="20">
    <cellStyle name="20% - Énfasis1" xfId="2" builtinId="30"/>
    <cellStyle name="20% - Énfasis2" xfId="5" builtinId="34"/>
    <cellStyle name="20% - Énfasis4" xfId="16" builtinId="42"/>
    <cellStyle name="20% - Énfasis5" xfId="8" builtinId="46"/>
    <cellStyle name="40% - Énfasis1" xfId="3" builtinId="31"/>
    <cellStyle name="40% - Énfasis2" xfId="6" builtinId="35"/>
    <cellStyle name="40% - Énfasis5" xfId="9" builtinId="47"/>
    <cellStyle name="40% - Énfasis6" xfId="11" builtinId="51"/>
    <cellStyle name="60% - Énfasis1" xfId="14" builtinId="32"/>
    <cellStyle name="60% - Énfasis4" xfId="17" builtinId="44"/>
    <cellStyle name="60% - Énfasis5" xfId="18" builtinId="48"/>
    <cellStyle name="Énfasis1" xfId="1" builtinId="29"/>
    <cellStyle name="Énfasis2" xfId="4" builtinId="33"/>
    <cellStyle name="Énfasis4" xfId="15" builtinId="41"/>
    <cellStyle name="Énfasis5" xfId="7" builtinId="45"/>
    <cellStyle name="Énfasis6" xfId="10" builtinId="49"/>
    <cellStyle name="Hipervínculo" xfId="12" builtinId="8"/>
    <cellStyle name="Normal" xfId="0" builtinId="0"/>
    <cellStyle name="Normal 2" xfId="19"/>
    <cellStyle name="Total" xfId="13" builtinId="2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B2:Z32" totalsRowShown="0" headerRowDxfId="31" dataDxfId="30" tableBorderDxfId="29" headerRowCellStyle="40% - Énfasis6">
  <autoFilter ref="B2:Z32"/>
  <sortState ref="B3:Z32">
    <sortCondition ref="N2:N32"/>
  </sortState>
  <tableColumns count="25">
    <tableColumn id="1" name="ENTORNO" dataDxfId="28" dataCellStyle="20% - Énfasis2"/>
    <tableColumn id="2" name="CODIGO" dataDxfId="27" dataCellStyle="20% - Énfasis2"/>
    <tableColumn id="3" name="ID" dataDxfId="26" dataCellStyle="20% - Énfasis2">
      <calculatedColumnFormula>CONCATENATE(B3,C3)</calculatedColumnFormula>
    </tableColumn>
    <tableColumn id="4" name="URL SICC" dataDxfId="25" dataCellStyle="Hipervínculo"/>
    <tableColumn id="5" name="WEB COT 1" dataDxfId="24" dataCellStyle="20% - Énfasis5"/>
    <tableColumn id="6" name="WEB COT 2" dataDxfId="23" dataCellStyle="20% - Énfasis5"/>
    <tableColumn id="7" name="BATCH 1" dataDxfId="22" dataCellStyle="20% - Énfasis5"/>
    <tableColumn id="8" name="BATCH 2" dataDxfId="21" dataCellStyle="20% - Énfasis5"/>
    <tableColumn id="9" name="BATCH 3" dataDxfId="20" dataCellStyle="20% - Énfasis5"/>
    <tableColumn id="10" name="BATCH 4" dataDxfId="19" dataCellStyle="20% - Énfasis5"/>
    <tableColumn id="11" name="USUARIO SICC" dataDxfId="18" dataCellStyle="20% - Énfasis5"/>
    <tableColumn id="12" name="CLAVE SICC" dataDxfId="17" dataCellStyle="20% - Énfasis5"/>
    <tableColumn id="13" name="URL SSICC" dataDxfId="16" dataCellStyle="Hipervínculo"/>
    <tableColumn id="14" name="SSiCC COT1" dataDxfId="15" dataCellStyle="20% - Énfasis1"/>
    <tableColumn id="15" name="SSiCC COT 2" dataDxfId="14" dataCellStyle="20% - Énfasis1"/>
    <tableColumn id="16" name="USUARIO SSICC" dataDxfId="13" dataCellStyle="20% - Énfasis1"/>
    <tableColumn id="17" name="CLAVE SSICC" dataDxfId="12" dataCellStyle="20% - Énfasis1"/>
    <tableColumn id="18" name="SERVER BD" dataDxfId="11"/>
    <tableColumn id="19" name="SID" dataDxfId="10"/>
    <tableColumn id="20" name="USUARIO BD" dataDxfId="9"/>
    <tableColumn id="21" name="CLAVE BD" dataDxfId="8"/>
    <tableColumn id="22" name="TNSNAMES" dataDxfId="7"/>
    <tableColumn id="23" name="SERVER INT" dataDxfId="6" dataCellStyle="20% - Énfasis4"/>
    <tableColumn id="24" name="USUARIO INT" dataDxfId="5" dataCellStyle="20% - Énfasis4"/>
    <tableColumn id="25" name="CLAVE INT" dataDxfId="4" dataCellStyle="20% - Énfasis4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16" totalsRowShown="0" dataDxfId="3" tableBorderDxfId="2" dataCellStyle="20% - Énfasis2">
  <autoFilter ref="A1:B16"/>
  <tableColumns count="2">
    <tableColumn id="1" name="PAIS" dataDxfId="1" dataCellStyle="20% - Énfasis2"/>
    <tableColumn id="2" name="CODIGO" dataDxfId="0" dataCellStyle="20% - Énfasis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1:C5" totalsRowShown="0">
  <autoFilter ref="B1:C5"/>
  <tableColumns count="2">
    <tableColumn id="1" name="Ambiente"/>
    <tableColumn id="2" name="Prefij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lnx623:7001/conso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ents73:4434/csvn/login/auth" TargetMode="External"/><Relationship Id="rId1" Type="http://schemas.openxmlformats.org/officeDocument/2006/relationships/hyperlink" Target="https://pelnx1005.galileo.ebel:7802/em" TargetMode="External"/><Relationship Id="rId6" Type="http://schemas.openxmlformats.org/officeDocument/2006/relationships/hyperlink" Target="mailto:Corp.SoporteComSSiCC@belcorp.biz" TargetMode="External"/><Relationship Id="rId5" Type="http://schemas.openxmlformats.org/officeDocument/2006/relationships/hyperlink" Target="http://belcorp.sdpondemand.manageengine.com/WorkOrder.do?woMode=viewWO&amp;woID=3910000002090221" TargetMode="External"/><Relationship Id="rId4" Type="http://schemas.openxmlformats.org/officeDocument/2006/relationships/hyperlink" Target="https://sigcomt.atlassian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sicccr.galileo.ebel/ssicccrlbprd/login.jsp" TargetMode="External"/><Relationship Id="rId13" Type="http://schemas.openxmlformats.org/officeDocument/2006/relationships/hyperlink" Target="http://pelnx3196.galileo.ebel:7777/ssiccpeesqas/login.jsp" TargetMode="External"/><Relationship Id="rId18" Type="http://schemas.openxmlformats.org/officeDocument/2006/relationships/hyperlink" Target="http://pelnx2133:7777/sicccoespdp/inicio2.html" TargetMode="External"/><Relationship Id="rId26" Type="http://schemas.openxmlformats.org/officeDocument/2006/relationships/hyperlink" Target="http://pelnx2138:7777/siccclespdp/inicio2.html" TargetMode="External"/><Relationship Id="rId3" Type="http://schemas.openxmlformats.org/officeDocument/2006/relationships/hyperlink" Target="http://siccpr.galileo.ebel/siccprlbprd/inicio2.html" TargetMode="External"/><Relationship Id="rId21" Type="http://schemas.openxmlformats.org/officeDocument/2006/relationships/hyperlink" Target="http://pelnx2139:7777/ssiccvelbpdp/login.jsp" TargetMode="External"/><Relationship Id="rId34" Type="http://schemas.openxmlformats.org/officeDocument/2006/relationships/hyperlink" Target="http://pelnx2134:7777/sicceclbpdp/inicio2.html" TargetMode="External"/><Relationship Id="rId7" Type="http://schemas.openxmlformats.org/officeDocument/2006/relationships/hyperlink" Target="http://ssiccpe.galileo.ebel/ssiccpeesprd/login.jsp" TargetMode="External"/><Relationship Id="rId12" Type="http://schemas.openxmlformats.org/officeDocument/2006/relationships/hyperlink" Target="http://pelnx3196.galileo.ebel:7777/siccpeesqas/inicio2.html" TargetMode="External"/><Relationship Id="rId17" Type="http://schemas.openxmlformats.org/officeDocument/2006/relationships/hyperlink" Target="http://pelnx2137:7777/ssicccrlbpdp/login.jsp" TargetMode="External"/><Relationship Id="rId25" Type="http://schemas.openxmlformats.org/officeDocument/2006/relationships/hyperlink" Target="http://pelnx2142:7777/ssiccdolbpdp/login.jsp" TargetMode="External"/><Relationship Id="rId33" Type="http://schemas.openxmlformats.org/officeDocument/2006/relationships/hyperlink" Target="http://pelnx2136:7777/ssiccgtespdp/login.jsp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ssiccpa.galileo.ebel/ssiccpalbprd/login.jsp" TargetMode="External"/><Relationship Id="rId16" Type="http://schemas.openxmlformats.org/officeDocument/2006/relationships/hyperlink" Target="http://pelnx2137:7777/sicccrlbpdp/inicio2.html" TargetMode="External"/><Relationship Id="rId20" Type="http://schemas.openxmlformats.org/officeDocument/2006/relationships/hyperlink" Target="http://pelnx2139:7777/siccvelbpdp/inicio2.html" TargetMode="External"/><Relationship Id="rId29" Type="http://schemas.openxmlformats.org/officeDocument/2006/relationships/hyperlink" Target="http://pelnx2132:7777/ssiccpalbpdp/login.jsp" TargetMode="External"/><Relationship Id="rId1" Type="http://schemas.openxmlformats.org/officeDocument/2006/relationships/hyperlink" Target="http://siccpa.galileo.ebel/siccpalbprd/inicio2.html" TargetMode="External"/><Relationship Id="rId6" Type="http://schemas.openxmlformats.org/officeDocument/2006/relationships/hyperlink" Target="http://siccpe.galileo.ebel/siccpeesprd/inicio2.html" TargetMode="External"/><Relationship Id="rId11" Type="http://schemas.openxmlformats.org/officeDocument/2006/relationships/hyperlink" Target="http://ssiccmx.galileo.ebel/ssiccmxlbprd/login.jsp" TargetMode="External"/><Relationship Id="rId24" Type="http://schemas.openxmlformats.org/officeDocument/2006/relationships/hyperlink" Target="http://pelnx2142:7777/siccdolbpdp/inicio2.html" TargetMode="External"/><Relationship Id="rId32" Type="http://schemas.openxmlformats.org/officeDocument/2006/relationships/hyperlink" Target="http://pelnx2136:7777/siccgtespdp/inicio2.html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://siccdo.galileo.ebel/siccdolbprd/inicio2.html" TargetMode="External"/><Relationship Id="rId15" Type="http://schemas.openxmlformats.org/officeDocument/2006/relationships/hyperlink" Target="http://pelnx2140:7777/ssiccpeespdp/login.jsp" TargetMode="External"/><Relationship Id="rId23" Type="http://schemas.openxmlformats.org/officeDocument/2006/relationships/hyperlink" Target="http://pelnx2149:7777/ssiccprlbpdp/login.jsp" TargetMode="External"/><Relationship Id="rId28" Type="http://schemas.openxmlformats.org/officeDocument/2006/relationships/hyperlink" Target="http://pelnx2132:7777/siccpalbpdp/inicio2.html" TargetMode="External"/><Relationship Id="rId36" Type="http://schemas.openxmlformats.org/officeDocument/2006/relationships/hyperlink" Target="http://siccmx.galileo.ebel/siccmxlbprd/inicio2.html" TargetMode="External"/><Relationship Id="rId10" Type="http://schemas.openxmlformats.org/officeDocument/2006/relationships/hyperlink" Target="http://ssiccecl.galileo.ebel/ssicceclbprd/login.jsp" TargetMode="External"/><Relationship Id="rId19" Type="http://schemas.openxmlformats.org/officeDocument/2006/relationships/hyperlink" Target="http://pelnx2133:7777/ssicccoespdp/login.jsp" TargetMode="External"/><Relationship Id="rId31" Type="http://schemas.openxmlformats.org/officeDocument/2006/relationships/hyperlink" Target="http://pelnx2135:7777/ssiccsvespdp/login.jsp" TargetMode="External"/><Relationship Id="rId4" Type="http://schemas.openxmlformats.org/officeDocument/2006/relationships/hyperlink" Target="http://ssiccdo.galileo.ebel/ssiccdolbprd/login.jsp" TargetMode="External"/><Relationship Id="rId9" Type="http://schemas.openxmlformats.org/officeDocument/2006/relationships/hyperlink" Target="http://siccecl.galileo.ebel/sicceclbprd/inicio2.html" TargetMode="External"/><Relationship Id="rId14" Type="http://schemas.openxmlformats.org/officeDocument/2006/relationships/hyperlink" Target="http://pelnx2140:7777/siccpeespdp/inicio2.html" TargetMode="External"/><Relationship Id="rId22" Type="http://schemas.openxmlformats.org/officeDocument/2006/relationships/hyperlink" Target="http://pelnx2149:7777/siccprlbpdp/inicio2.html" TargetMode="External"/><Relationship Id="rId27" Type="http://schemas.openxmlformats.org/officeDocument/2006/relationships/hyperlink" Target="http://pelnx2138:7777/ssiccclespdp/login.jsp" TargetMode="External"/><Relationship Id="rId30" Type="http://schemas.openxmlformats.org/officeDocument/2006/relationships/hyperlink" Target="http://pelnx2135:7777/siccsvespdp/inicio2.html" TargetMode="External"/><Relationship Id="rId35" Type="http://schemas.openxmlformats.org/officeDocument/2006/relationships/hyperlink" Target="http://pelnx2134:7777/ssicceclbpdp/login.j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14"/>
  <sheetViews>
    <sheetView workbookViewId="0">
      <selection activeCell="C14" sqref="C14"/>
    </sheetView>
  </sheetViews>
  <sheetFormatPr baseColWidth="10" defaultRowHeight="15" x14ac:dyDescent="0.25"/>
  <cols>
    <col min="1" max="1" width="4.7109375" customWidth="1"/>
    <col min="2" max="2" width="19.140625" bestFit="1" customWidth="1"/>
    <col min="3" max="3" width="33.42578125" bestFit="1" customWidth="1"/>
    <col min="4" max="4" width="17.7109375" bestFit="1" customWidth="1"/>
    <col min="5" max="5" width="13" bestFit="1" customWidth="1"/>
    <col min="6" max="6" width="56.85546875" bestFit="1" customWidth="1"/>
  </cols>
  <sheetData>
    <row r="2" spans="2:7" x14ac:dyDescent="0.25">
      <c r="B2" s="92" t="s">
        <v>272</v>
      </c>
      <c r="C2" s="92" t="s">
        <v>273</v>
      </c>
      <c r="D2" s="92" t="s">
        <v>274</v>
      </c>
      <c r="E2" s="92" t="s">
        <v>275</v>
      </c>
      <c r="F2" s="92" t="s">
        <v>284</v>
      </c>
    </row>
    <row r="3" spans="2:7" ht="15.75" x14ac:dyDescent="0.25">
      <c r="B3" s="94" t="s">
        <v>270</v>
      </c>
      <c r="C3" s="95" t="s">
        <v>271</v>
      </c>
      <c r="D3" s="96" t="s">
        <v>276</v>
      </c>
      <c r="E3" s="97" t="s">
        <v>12</v>
      </c>
      <c r="F3" s="97"/>
    </row>
    <row r="4" spans="2:7" x14ac:dyDescent="0.25">
      <c r="B4" s="94" t="s">
        <v>277</v>
      </c>
      <c r="C4" s="98" t="s">
        <v>279</v>
      </c>
      <c r="D4" s="97" t="s">
        <v>278</v>
      </c>
      <c r="E4" s="97" t="s">
        <v>278</v>
      </c>
      <c r="F4" s="97"/>
    </row>
    <row r="5" spans="2:7" x14ac:dyDescent="0.25">
      <c r="B5" s="94" t="s">
        <v>280</v>
      </c>
      <c r="C5" s="97" t="s">
        <v>301</v>
      </c>
      <c r="D5" s="97" t="s">
        <v>282</v>
      </c>
      <c r="E5" s="97" t="s">
        <v>283</v>
      </c>
      <c r="F5" s="97" t="s">
        <v>302</v>
      </c>
    </row>
    <row r="6" spans="2:7" x14ac:dyDescent="0.25">
      <c r="B6" s="94" t="s">
        <v>281</v>
      </c>
      <c r="C6" s="97" t="s">
        <v>301</v>
      </c>
      <c r="D6" s="97" t="s">
        <v>285</v>
      </c>
      <c r="E6" s="97" t="s">
        <v>286</v>
      </c>
      <c r="F6" s="97" t="s">
        <v>303</v>
      </c>
    </row>
    <row r="7" spans="2:7" x14ac:dyDescent="0.25">
      <c r="B7" s="94" t="s">
        <v>297</v>
      </c>
      <c r="C7" s="97" t="s">
        <v>190</v>
      </c>
      <c r="D7" s="97" t="s">
        <v>287</v>
      </c>
      <c r="E7" s="97" t="s">
        <v>288</v>
      </c>
      <c r="F7" s="97" t="s">
        <v>300</v>
      </c>
    </row>
    <row r="8" spans="2:7" x14ac:dyDescent="0.25">
      <c r="B8" s="99" t="s">
        <v>298</v>
      </c>
      <c r="C8" s="100" t="s">
        <v>199</v>
      </c>
      <c r="D8" s="100" t="s">
        <v>287</v>
      </c>
      <c r="E8" s="100" t="s">
        <v>288</v>
      </c>
      <c r="F8" s="100"/>
    </row>
    <row r="9" spans="2:7" x14ac:dyDescent="0.25">
      <c r="B9" s="94" t="s">
        <v>299</v>
      </c>
      <c r="C9" s="97" t="s">
        <v>196</v>
      </c>
      <c r="D9" s="97" t="s">
        <v>287</v>
      </c>
      <c r="E9" s="97" t="s">
        <v>288</v>
      </c>
      <c r="F9" s="97"/>
      <c r="G9" s="93"/>
    </row>
    <row r="10" spans="2:7" x14ac:dyDescent="0.25">
      <c r="B10" s="94" t="s">
        <v>299</v>
      </c>
      <c r="C10" s="97" t="s">
        <v>200</v>
      </c>
      <c r="D10" s="97" t="s">
        <v>287</v>
      </c>
      <c r="E10" s="97" t="s">
        <v>288</v>
      </c>
      <c r="F10" s="97"/>
    </row>
    <row r="11" spans="2:7" x14ac:dyDescent="0.25">
      <c r="B11" s="94" t="s">
        <v>296</v>
      </c>
      <c r="C11" s="101" t="s">
        <v>289</v>
      </c>
      <c r="D11" s="101" t="s">
        <v>287</v>
      </c>
      <c r="E11" s="102" t="s">
        <v>290</v>
      </c>
      <c r="F11" s="102" t="s">
        <v>291</v>
      </c>
    </row>
    <row r="12" spans="2:7" x14ac:dyDescent="0.25">
      <c r="B12" s="103" t="s">
        <v>293</v>
      </c>
      <c r="C12" s="105" t="s">
        <v>292</v>
      </c>
      <c r="D12" s="104" t="s">
        <v>294</v>
      </c>
      <c r="E12" s="104" t="s">
        <v>295</v>
      </c>
      <c r="F12" s="104"/>
    </row>
    <row r="13" spans="2:7" x14ac:dyDescent="0.25">
      <c r="B13" s="94" t="s">
        <v>316</v>
      </c>
      <c r="C13" s="105" t="s">
        <v>314</v>
      </c>
      <c r="D13" s="97" t="s">
        <v>317</v>
      </c>
      <c r="E13" s="104" t="s">
        <v>315</v>
      </c>
      <c r="F13" s="104"/>
    </row>
    <row r="14" spans="2:7" x14ac:dyDescent="0.25">
      <c r="B14" s="94" t="s">
        <v>318</v>
      </c>
      <c r="C14" s="105" t="s">
        <v>319</v>
      </c>
      <c r="D14" s="97" t="s">
        <v>321</v>
      </c>
      <c r="E14" s="104" t="s">
        <v>320</v>
      </c>
      <c r="F14" s="104"/>
    </row>
  </sheetData>
  <hyperlinks>
    <hyperlink ref="C3" r:id="rId1"/>
    <hyperlink ref="C4" r:id="rId2"/>
    <hyperlink ref="C12" r:id="rId3"/>
    <hyperlink ref="C13" r:id="rId4"/>
    <hyperlink ref="C14" r:id="rId5"/>
    <hyperlink ref="D14" r:id="rId6" display="mailto:Corp.SoporteComSSiCC@belcorp.biz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J28"/>
  <sheetViews>
    <sheetView tabSelected="1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baseColWidth="10" defaultRowHeight="15" x14ac:dyDescent="0.25"/>
  <cols>
    <col min="1" max="1" width="2.85546875" customWidth="1"/>
    <col min="2" max="2" width="10" bestFit="1" customWidth="1"/>
    <col min="3" max="3" width="15.42578125" customWidth="1"/>
    <col min="4" max="4" width="50.7109375" bestFit="1" customWidth="1"/>
    <col min="5" max="5" width="18.140625" bestFit="1" customWidth="1"/>
    <col min="6" max="6" width="18.28515625" bestFit="1" customWidth="1"/>
    <col min="7" max="8" width="15.85546875" customWidth="1"/>
    <col min="9" max="9" width="9.140625" bestFit="1" customWidth="1"/>
    <col min="10" max="10" width="8.85546875" bestFit="1" customWidth="1"/>
  </cols>
  <sheetData>
    <row r="1" spans="2:10" ht="12" customHeight="1" x14ac:dyDescent="0.25"/>
    <row r="2" spans="2:10" ht="15.75" thickBot="1" x14ac:dyDescent="0.3">
      <c r="B2" s="36" t="s">
        <v>1</v>
      </c>
      <c r="C2" s="35" t="s">
        <v>170</v>
      </c>
    </row>
    <row r="3" spans="2:10" ht="16.5" thickTop="1" thickBot="1" x14ac:dyDescent="0.3">
      <c r="B3" s="36" t="s">
        <v>0</v>
      </c>
      <c r="C3" s="35" t="s">
        <v>179</v>
      </c>
    </row>
    <row r="4" spans="2:10" ht="39.75" hidden="1" customHeight="1" thickTop="1" x14ac:dyDescent="0.25">
      <c r="B4" t="s">
        <v>158</v>
      </c>
      <c r="C4" t="str">
        <f>CONCATENATE(VLOOKUP(C2,Tabla3[],2,),VLOOKUP($C$3,Tabla2[],2,))</f>
        <v>PDPECL</v>
      </c>
      <c r="D4" t="str">
        <f>VLOOKUP(C2,Tabla3[],2,)</f>
        <v>PDP</v>
      </c>
      <c r="E4" t="str">
        <f>VLOOKUP($C$3,Tabla2[],2,)</f>
        <v>ECL</v>
      </c>
    </row>
    <row r="5" spans="2:10" ht="10.5" customHeight="1" thickTop="1" x14ac:dyDescent="0.25"/>
    <row r="6" spans="2:10" ht="21" x14ac:dyDescent="0.35">
      <c r="B6" s="126" t="s">
        <v>153</v>
      </c>
      <c r="C6" s="126"/>
      <c r="D6" s="126"/>
      <c r="E6" s="126"/>
      <c r="F6" s="126"/>
      <c r="G6" s="44"/>
      <c r="H6" s="44"/>
      <c r="I6" s="44"/>
      <c r="J6" s="44"/>
    </row>
    <row r="7" spans="2:10" x14ac:dyDescent="0.25">
      <c r="B7" s="60"/>
      <c r="C7" s="58"/>
      <c r="D7" s="60"/>
      <c r="E7" s="61" t="s">
        <v>14</v>
      </c>
      <c r="F7" s="59" t="s">
        <v>15</v>
      </c>
      <c r="G7" s="45"/>
      <c r="H7" s="45"/>
      <c r="I7" s="46"/>
      <c r="J7" s="46"/>
    </row>
    <row r="8" spans="2:10" ht="21" customHeight="1" x14ac:dyDescent="0.25">
      <c r="B8" s="127" t="s">
        <v>19</v>
      </c>
      <c r="C8" s="128"/>
      <c r="D8" s="64" t="str">
        <f>VLOOKUP($C$4,Tabla1[[#All],[ID]:[TNSNAMES]],2,)</f>
        <v>http://pelnx2134:7777/sicceclbpdp/inicio2.html</v>
      </c>
      <c r="E8" s="65" t="str">
        <f>VLOOKUP($C$4,Tabla1[[#All],[ID]:[TNSNAMES]],9,)</f>
        <v>SICCADM</v>
      </c>
      <c r="F8" s="66" t="str">
        <f>VLOOKUP($C$4,Tabla1[[#All],[ID]:[TNSNAMES]],10,)</f>
        <v>belcorp</v>
      </c>
      <c r="G8" s="43"/>
      <c r="H8" s="43"/>
      <c r="I8" s="43"/>
      <c r="J8" s="43"/>
    </row>
    <row r="9" spans="2:10" ht="21" customHeight="1" x14ac:dyDescent="0.25">
      <c r="B9" s="129" t="s">
        <v>154</v>
      </c>
      <c r="C9" s="71" t="s">
        <v>156</v>
      </c>
      <c r="D9" s="67" t="str">
        <f>VLOOKUP($C$4,Tabla1[[#All],[ID]:[TNSNAMES]],3,)</f>
        <v>pelnx2134</v>
      </c>
      <c r="E9" s="68" t="str">
        <f t="shared" ref="E9:E14" si="0">IF(D9=0,"","ftpverlog")</f>
        <v>ftpverlog</v>
      </c>
      <c r="F9" s="69" t="str">
        <f t="shared" ref="F9:F14" si="1">IF(E9="","",CONCATENATE("ftpverlog",SUBSTITUTE(D9,"pelnx","")))</f>
        <v>ftpverlog2134</v>
      </c>
      <c r="G9" s="43" t="str">
        <f>IF(G8=0,"","ftpverlog")</f>
        <v/>
      </c>
      <c r="H9" s="43" t="str">
        <f>IF(H8=0,"","ftpverlog")</f>
        <v/>
      </c>
      <c r="I9" s="43"/>
      <c r="J9" s="43"/>
    </row>
    <row r="10" spans="2:10" ht="21" customHeight="1" x14ac:dyDescent="0.25">
      <c r="B10" s="130"/>
      <c r="C10" s="72" t="s">
        <v>157</v>
      </c>
      <c r="D10" s="70">
        <f>VLOOKUP($C$4,Tabla1[[#All],[ID]:[TNSNAMES]],4,)</f>
        <v>0</v>
      </c>
      <c r="E10" s="63" t="str">
        <f t="shared" si="0"/>
        <v/>
      </c>
      <c r="F10" s="69" t="str">
        <f t="shared" si="1"/>
        <v/>
      </c>
      <c r="G10" s="43"/>
      <c r="H10" s="43"/>
      <c r="I10" s="43"/>
      <c r="J10" s="43"/>
    </row>
    <row r="11" spans="2:10" ht="21" customHeight="1" x14ac:dyDescent="0.25">
      <c r="B11" s="129" t="s">
        <v>155</v>
      </c>
      <c r="C11" s="71">
        <v>1</v>
      </c>
      <c r="D11" s="67" t="str">
        <f>VLOOKUP($C$4,Tabla1[[#All],[ID]:[TNSNAMES]],5,)</f>
        <v>pelnx2134</v>
      </c>
      <c r="E11" s="68" t="str">
        <f t="shared" si="0"/>
        <v>ftpverlog</v>
      </c>
      <c r="F11" s="69" t="str">
        <f t="shared" si="1"/>
        <v>ftpverlog2134</v>
      </c>
      <c r="G11" s="43"/>
      <c r="H11" s="43"/>
      <c r="I11" s="43"/>
      <c r="J11" s="43"/>
    </row>
    <row r="12" spans="2:10" ht="21" customHeight="1" x14ac:dyDescent="0.25">
      <c r="B12" s="131"/>
      <c r="C12" s="73">
        <v>2</v>
      </c>
      <c r="D12" s="57">
        <f>VLOOKUP($C$4,Tabla1[[#All],[ID]:[TNSNAMES]],6,)</f>
        <v>0</v>
      </c>
      <c r="E12" s="62" t="str">
        <f t="shared" si="0"/>
        <v/>
      </c>
      <c r="F12" s="69" t="str">
        <f t="shared" si="1"/>
        <v/>
      </c>
      <c r="G12" s="43"/>
      <c r="H12" s="43"/>
      <c r="I12" s="43"/>
      <c r="J12" s="43"/>
    </row>
    <row r="13" spans="2:10" ht="21" customHeight="1" x14ac:dyDescent="0.25">
      <c r="B13" s="131"/>
      <c r="C13" s="73">
        <v>3</v>
      </c>
      <c r="D13" s="57">
        <f>VLOOKUP($C$4,Tabla1[[#All],[ID]:[TNSNAMES]],7,)</f>
        <v>0</v>
      </c>
      <c r="E13" s="62" t="str">
        <f t="shared" si="0"/>
        <v/>
      </c>
      <c r="F13" s="69" t="str">
        <f t="shared" si="1"/>
        <v/>
      </c>
      <c r="G13" s="43"/>
      <c r="H13" s="43"/>
      <c r="I13" s="43"/>
      <c r="J13" s="43"/>
    </row>
    <row r="14" spans="2:10" ht="21" customHeight="1" x14ac:dyDescent="0.25">
      <c r="B14" s="130"/>
      <c r="C14" s="72">
        <v>4</v>
      </c>
      <c r="D14" s="70">
        <f>VLOOKUP($C$4,Tabla1[[#All],[ID]:[TNSNAMES]],8,)</f>
        <v>0</v>
      </c>
      <c r="E14" s="63" t="str">
        <f t="shared" si="0"/>
        <v/>
      </c>
      <c r="F14" s="69" t="str">
        <f t="shared" si="1"/>
        <v/>
      </c>
      <c r="G14" s="43"/>
      <c r="H14" s="43"/>
      <c r="I14" s="43"/>
      <c r="J14" s="43"/>
    </row>
    <row r="15" spans="2:10" ht="7.5" customHeight="1" x14ac:dyDescent="0.25">
      <c r="C15" s="74"/>
    </row>
    <row r="16" spans="2:10" ht="21" x14ac:dyDescent="0.35">
      <c r="B16" s="123" t="s">
        <v>352</v>
      </c>
      <c r="C16" s="123"/>
      <c r="D16" s="123"/>
      <c r="E16" s="123"/>
      <c r="F16" s="123"/>
      <c r="G16" s="47"/>
      <c r="H16" s="47"/>
      <c r="I16" s="47"/>
      <c r="J16" s="47"/>
    </row>
    <row r="17" spans="2:10" x14ac:dyDescent="0.25">
      <c r="B17" s="124"/>
      <c r="C17" s="125"/>
      <c r="D17" s="80"/>
      <c r="E17" s="77" t="s">
        <v>14</v>
      </c>
      <c r="F17" s="75" t="s">
        <v>15</v>
      </c>
      <c r="G17" s="48"/>
      <c r="H17" s="48"/>
      <c r="I17" s="49"/>
      <c r="J17" s="49"/>
    </row>
    <row r="18" spans="2:10" ht="17.25" customHeight="1" x14ac:dyDescent="0.25">
      <c r="B18" s="124" t="s">
        <v>19</v>
      </c>
      <c r="C18" s="125"/>
      <c r="D18" s="81" t="str">
        <f>VLOOKUP($C$4,Tabla1[[#All],[ID]:[TNSNAMES]],11,)</f>
        <v>http://pelnx2134:7003/ssicceclbpdp/index.xhtml</v>
      </c>
      <c r="E18" s="78" t="str">
        <f>VLOOKUP($C$4,Tabla1[[#All],[ID]:[TNSNAMES]],14,)</f>
        <v>ECLADMIN</v>
      </c>
      <c r="F18" s="76" t="str">
        <f>VLOOKUP($C$4,Tabla1[[#All],[ID]:[TNSNAMES]],15,)</f>
        <v>BELCORP</v>
      </c>
      <c r="G18" s="50"/>
      <c r="H18" s="50"/>
      <c r="I18" s="51"/>
      <c r="J18" s="51"/>
    </row>
    <row r="19" spans="2:10" ht="17.25" customHeight="1" x14ac:dyDescent="0.25">
      <c r="B19" s="116" t="s">
        <v>156</v>
      </c>
      <c r="C19" s="117"/>
      <c r="D19" s="82" t="str">
        <f>VLOOKUP($C$4,Tabla1[[#All],[ID]:[TNSNAMES]],12,)</f>
        <v>pelnx2134</v>
      </c>
      <c r="E19" s="79" t="str">
        <f>IF(D19=0,"","ftpverlogwls")</f>
        <v>ftpverlogwls</v>
      </c>
      <c r="F19" s="69" t="str">
        <f>IF(E19="","",CONCATENATE("ftpverlogwls",SUBSTITUTE(D19,"pelnx","")))</f>
        <v>ftpverlogwls2134</v>
      </c>
      <c r="G19" s="51"/>
      <c r="H19" s="51"/>
      <c r="I19" s="51"/>
      <c r="J19" s="51"/>
    </row>
    <row r="20" spans="2:10" ht="17.25" customHeight="1" x14ac:dyDescent="0.25">
      <c r="B20" s="118" t="s">
        <v>157</v>
      </c>
      <c r="C20" s="119"/>
      <c r="D20" s="79">
        <f>VLOOKUP($C$4,Tabla1[[#All],[ID]:[TNSNAMES]],13,)</f>
        <v>0</v>
      </c>
      <c r="E20" s="79" t="str">
        <f>IF(D20=0,"","ftpverlogwls")</f>
        <v/>
      </c>
      <c r="F20" s="69" t="str">
        <f>IF(E20="","",CONCATENATE("ftpverlogwls",SUBSTITUTE(D20,"pelnx","")))</f>
        <v/>
      </c>
      <c r="G20" s="51"/>
      <c r="H20" s="51"/>
      <c r="I20" s="51"/>
      <c r="J20" s="51"/>
    </row>
    <row r="21" spans="2:10" ht="8.25" customHeight="1" x14ac:dyDescent="0.25">
      <c r="C21" s="19"/>
      <c r="D21" s="20"/>
      <c r="E21" s="20"/>
      <c r="F21" s="20"/>
      <c r="G21" s="20"/>
      <c r="H21" s="20"/>
      <c r="I21" s="19"/>
      <c r="J21" s="19"/>
    </row>
    <row r="22" spans="2:10" ht="23.25" x14ac:dyDescent="0.35">
      <c r="B22" s="120" t="s">
        <v>18</v>
      </c>
      <c r="C22" s="121"/>
      <c r="D22" s="121"/>
      <c r="E22" s="121"/>
      <c r="F22" s="122"/>
      <c r="G22" s="52"/>
      <c r="H22" s="52"/>
      <c r="I22" s="52"/>
      <c r="J22" s="53"/>
    </row>
    <row r="23" spans="2:10" x14ac:dyDescent="0.25">
      <c r="B23" s="86" t="s">
        <v>28</v>
      </c>
      <c r="C23" s="87" t="s">
        <v>29</v>
      </c>
      <c r="D23" s="86" t="s">
        <v>13</v>
      </c>
      <c r="E23" s="87" t="s">
        <v>14</v>
      </c>
      <c r="F23" s="87" t="s">
        <v>15</v>
      </c>
      <c r="G23" s="54"/>
      <c r="H23" s="55"/>
      <c r="I23" s="55"/>
      <c r="J23" s="55"/>
    </row>
    <row r="24" spans="2:10" ht="138.75" customHeight="1" x14ac:dyDescent="0.25">
      <c r="B24" s="83" t="str">
        <f>VLOOKUP($C$4,Tabla1[[#All],[ID]:[TNSNAMES]],16,)</f>
        <v>pelnx2434</v>
      </c>
      <c r="C24" s="84" t="str">
        <f>VLOOKUP($C$4,Tabla1[[#All],[ID]:[TNSNAMES]],17,)</f>
        <v>siccecl</v>
      </c>
      <c r="D24" s="85" t="str">
        <f>VLOOKUP($C$4,Tabla1[[#All],[ID]:[TNSNAMES]],20,)</f>
        <v xml:space="preserve">
PDP_SICCECL_USER_BEL =
  (DESCRIPTION =
    (ADDRESS = (PROTOCOL = TCP)(Host = pelnx2434)(Port = 2562))
    (CONNECT_DATA =
      (SERVER = DEDICATED)
      (SERVICE_NAME = siccecl)
    )
  )
</v>
      </c>
      <c r="E24" s="84" t="str">
        <f>VLOOKUP($C$4,Tabla1[[#All],[ID]:[TNSNAMES]],18,)</f>
        <v>USU_LECT_EC_LB</v>
      </c>
      <c r="F24" s="84" t="str">
        <f>VLOOKUP($C$4,Tabla1[[#All],[ID]:[TNSNAMES]],19,)</f>
        <v>belcorp</v>
      </c>
      <c r="G24" s="54"/>
      <c r="H24" s="56"/>
      <c r="I24" s="56"/>
      <c r="J24" s="56"/>
    </row>
    <row r="26" spans="2:10" ht="18.75" x14ac:dyDescent="0.3">
      <c r="B26" s="107" t="s">
        <v>265</v>
      </c>
      <c r="C26" s="108"/>
      <c r="D26" s="108"/>
      <c r="E26" s="108"/>
      <c r="F26" s="109"/>
    </row>
    <row r="27" spans="2:10" x14ac:dyDescent="0.25">
      <c r="B27" s="110" t="s">
        <v>28</v>
      </c>
      <c r="C27" s="111"/>
      <c r="D27" s="112"/>
      <c r="E27" s="89" t="s">
        <v>14</v>
      </c>
      <c r="F27" s="88" t="s">
        <v>15</v>
      </c>
    </row>
    <row r="28" spans="2:10" x14ac:dyDescent="0.25">
      <c r="B28" s="113" t="str">
        <f>VLOOKUP($C$4,Tabla1[[#All],[ID]:[CLAVE INT]],21,)</f>
        <v>pelnx2143</v>
      </c>
      <c r="C28" s="114"/>
      <c r="D28" s="115"/>
      <c r="E28" s="90" t="str">
        <f>VLOOKUP($C$4,Tabla1[[#All],[ID]:[CLAVE INT]],22,)</f>
        <v>ftpverint</v>
      </c>
      <c r="F28" s="91" t="str">
        <f>VLOOKUP($C$4,Tabla1[[#All],[ID]:[CLAVE INT]],23,)</f>
        <v>ver17PDP</v>
      </c>
    </row>
  </sheetData>
  <mergeCells count="13">
    <mergeCell ref="B16:F16"/>
    <mergeCell ref="B17:C17"/>
    <mergeCell ref="B18:C18"/>
    <mergeCell ref="B6:F6"/>
    <mergeCell ref="B8:C8"/>
    <mergeCell ref="B9:B10"/>
    <mergeCell ref="B11:B14"/>
    <mergeCell ref="B26:F26"/>
    <mergeCell ref="B27:D27"/>
    <mergeCell ref="B28:D28"/>
    <mergeCell ref="B19:C19"/>
    <mergeCell ref="B20:C20"/>
    <mergeCell ref="B22:F2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Paises!$A$2:$A$16</xm:f>
          </x14:formula1>
          <xm:sqref>C3</xm:sqref>
        </x14:dataValidation>
        <x14:dataValidation type="list" allowBlank="1" showInputMessage="1" showErrorMessage="1">
          <x14:formula1>
            <xm:f>Entornos!$B$2:$B$5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Z32"/>
  <sheetViews>
    <sheetView topLeftCell="I1" workbookViewId="0">
      <selection activeCell="N3" sqref="N1:N1048576"/>
    </sheetView>
  </sheetViews>
  <sheetFormatPr baseColWidth="10" defaultRowHeight="15" x14ac:dyDescent="0.25"/>
  <cols>
    <col min="1" max="1" width="4.7109375" customWidth="1"/>
    <col min="2" max="2" width="12.140625" bestFit="1" customWidth="1"/>
    <col min="3" max="3" width="10.28515625" customWidth="1"/>
    <col min="4" max="4" width="8.28515625" bestFit="1" customWidth="1"/>
    <col min="5" max="5" width="50.7109375" bestFit="1" customWidth="1"/>
    <col min="6" max="7" width="12.85546875" bestFit="1" customWidth="1"/>
    <col min="8" max="11" width="10.5703125" bestFit="1" customWidth="1"/>
    <col min="12" max="12" width="15.42578125" customWidth="1"/>
    <col min="13" max="13" width="13" customWidth="1"/>
    <col min="14" max="14" width="49.140625" bestFit="1" customWidth="1"/>
    <col min="15" max="15" width="13.140625" bestFit="1" customWidth="1"/>
    <col min="16" max="16" width="13.5703125" bestFit="1" customWidth="1"/>
    <col min="17" max="17" width="16.42578125" customWidth="1"/>
    <col min="18" max="18" width="14" customWidth="1"/>
    <col min="19" max="19" width="12.5703125" customWidth="1"/>
    <col min="20" max="20" width="7.5703125" bestFit="1" customWidth="1"/>
    <col min="21" max="21" width="16.42578125" bestFit="1" customWidth="1"/>
    <col min="22" max="22" width="18.140625" bestFit="1" customWidth="1"/>
    <col min="23" max="23" width="58.7109375" bestFit="1" customWidth="1"/>
    <col min="24" max="24" width="13.28515625" bestFit="1" customWidth="1"/>
    <col min="25" max="25" width="15" bestFit="1" customWidth="1"/>
    <col min="26" max="26" width="12.28515625" bestFit="1" customWidth="1"/>
  </cols>
  <sheetData>
    <row r="1" spans="2:26" x14ac:dyDescent="0.25">
      <c r="B1" s="132" t="s">
        <v>26</v>
      </c>
      <c r="C1" s="133"/>
      <c r="D1" s="21"/>
      <c r="E1" s="134" t="s">
        <v>16</v>
      </c>
      <c r="F1" s="135"/>
      <c r="G1" s="135"/>
      <c r="H1" s="135"/>
      <c r="I1" s="135"/>
      <c r="J1" s="135"/>
      <c r="K1" s="135"/>
      <c r="L1" s="135"/>
      <c r="M1" s="135"/>
      <c r="N1" s="138" t="s">
        <v>17</v>
      </c>
      <c r="O1" s="139"/>
      <c r="P1" s="139"/>
      <c r="Q1" s="139"/>
      <c r="R1" s="139"/>
      <c r="S1" s="136" t="s">
        <v>18</v>
      </c>
      <c r="T1" s="136"/>
      <c r="U1" s="136"/>
      <c r="V1" s="136"/>
      <c r="W1" s="137"/>
      <c r="X1" s="140" t="s">
        <v>265</v>
      </c>
      <c r="Y1" s="141"/>
      <c r="Z1" s="141"/>
    </row>
    <row r="2" spans="2:26" x14ac:dyDescent="0.25">
      <c r="B2" s="4" t="s">
        <v>1</v>
      </c>
      <c r="C2" s="23" t="s">
        <v>159</v>
      </c>
      <c r="D2" s="22" t="s">
        <v>158</v>
      </c>
      <c r="E2" s="15" t="s">
        <v>160</v>
      </c>
      <c r="F2" s="15" t="s">
        <v>20</v>
      </c>
      <c r="G2" s="1" t="s">
        <v>21</v>
      </c>
      <c r="H2" s="1" t="s">
        <v>22</v>
      </c>
      <c r="I2" s="3" t="s">
        <v>23</v>
      </c>
      <c r="J2" s="3" t="s">
        <v>24</v>
      </c>
      <c r="K2" s="3" t="s">
        <v>25</v>
      </c>
      <c r="L2" s="15" t="s">
        <v>161</v>
      </c>
      <c r="M2" s="24" t="s">
        <v>162</v>
      </c>
      <c r="N2" s="25" t="s">
        <v>163</v>
      </c>
      <c r="O2" s="2" t="s">
        <v>5</v>
      </c>
      <c r="P2" s="2" t="s">
        <v>6</v>
      </c>
      <c r="Q2" s="17" t="s">
        <v>164</v>
      </c>
      <c r="R2" s="17" t="s">
        <v>165</v>
      </c>
      <c r="S2" s="26" t="s">
        <v>166</v>
      </c>
      <c r="T2" s="5" t="s">
        <v>29</v>
      </c>
      <c r="U2" s="6" t="s">
        <v>167</v>
      </c>
      <c r="V2" s="6" t="s">
        <v>168</v>
      </c>
      <c r="W2" s="7" t="s">
        <v>13</v>
      </c>
      <c r="X2" s="40" t="s">
        <v>259</v>
      </c>
      <c r="Y2" s="40" t="s">
        <v>260</v>
      </c>
      <c r="Z2" s="40" t="s">
        <v>261</v>
      </c>
    </row>
    <row r="3" spans="2:26" ht="121.5" customHeight="1" x14ac:dyDescent="0.25">
      <c r="B3" s="16" t="s">
        <v>170</v>
      </c>
      <c r="C3" s="16" t="s">
        <v>3</v>
      </c>
      <c r="D3" s="8" t="str">
        <f t="shared" ref="D3:D32" si="0">CONCATENATE(B3,C3)</f>
        <v>PDPPAL</v>
      </c>
      <c r="E3" s="9" t="s">
        <v>239</v>
      </c>
      <c r="F3" s="106" t="s">
        <v>240</v>
      </c>
      <c r="G3" s="10"/>
      <c r="H3" s="106" t="s">
        <v>240</v>
      </c>
      <c r="I3" s="10"/>
      <c r="J3" s="10"/>
      <c r="K3" s="10"/>
      <c r="L3" s="10" t="s">
        <v>27</v>
      </c>
      <c r="M3" s="10" t="s">
        <v>12</v>
      </c>
      <c r="N3" s="11" t="s">
        <v>322</v>
      </c>
      <c r="O3" s="18" t="s">
        <v>240</v>
      </c>
      <c r="P3" s="12"/>
      <c r="Q3" s="12" t="s">
        <v>241</v>
      </c>
      <c r="R3" s="12" t="s">
        <v>195</v>
      </c>
      <c r="S3" s="13" t="s">
        <v>242</v>
      </c>
      <c r="T3" s="13" t="s">
        <v>10</v>
      </c>
      <c r="U3" s="13" t="s">
        <v>11</v>
      </c>
      <c r="V3" s="13" t="s">
        <v>12</v>
      </c>
      <c r="W3" s="14" t="s">
        <v>243</v>
      </c>
      <c r="X3" s="42" t="s">
        <v>262</v>
      </c>
      <c r="Y3" s="42" t="s">
        <v>263</v>
      </c>
      <c r="Z3" s="42" t="s">
        <v>264</v>
      </c>
    </row>
    <row r="4" spans="2:26" ht="121.5" customHeight="1" x14ac:dyDescent="0.25">
      <c r="B4" s="16" t="s">
        <v>170</v>
      </c>
      <c r="C4" s="16" t="s">
        <v>97</v>
      </c>
      <c r="D4" s="8" t="str">
        <f t="shared" si="0"/>
        <v>PDPCOE</v>
      </c>
      <c r="E4" s="9" t="s">
        <v>214</v>
      </c>
      <c r="F4" s="106" t="s">
        <v>215</v>
      </c>
      <c r="G4" s="10"/>
      <c r="H4" s="106" t="s">
        <v>215</v>
      </c>
      <c r="I4" s="10"/>
      <c r="J4" s="10"/>
      <c r="K4" s="10"/>
      <c r="L4" s="10" t="s">
        <v>27</v>
      </c>
      <c r="M4" s="10" t="s">
        <v>12</v>
      </c>
      <c r="N4" s="11" t="s">
        <v>323</v>
      </c>
      <c r="O4" s="18" t="s">
        <v>215</v>
      </c>
      <c r="P4" s="12"/>
      <c r="Q4" s="12" t="s">
        <v>216</v>
      </c>
      <c r="R4" s="12" t="s">
        <v>195</v>
      </c>
      <c r="S4" s="13" t="s">
        <v>217</v>
      </c>
      <c r="T4" s="13" t="s">
        <v>108</v>
      </c>
      <c r="U4" s="13" t="s">
        <v>109</v>
      </c>
      <c r="V4" s="13" t="s">
        <v>12</v>
      </c>
      <c r="W4" s="14" t="s">
        <v>218</v>
      </c>
      <c r="X4" s="42" t="s">
        <v>262</v>
      </c>
      <c r="Y4" s="42" t="s">
        <v>263</v>
      </c>
      <c r="Z4" s="42" t="s">
        <v>264</v>
      </c>
    </row>
    <row r="5" spans="2:26" ht="121.5" customHeight="1" x14ac:dyDescent="0.25">
      <c r="B5" s="16" t="s">
        <v>170</v>
      </c>
      <c r="C5" s="16" t="s">
        <v>83</v>
      </c>
      <c r="D5" s="8" t="str">
        <f t="shared" si="0"/>
        <v>PDPECL</v>
      </c>
      <c r="E5" s="9" t="s">
        <v>254</v>
      </c>
      <c r="F5" s="106" t="s">
        <v>255</v>
      </c>
      <c r="G5" s="10"/>
      <c r="H5" s="106" t="s">
        <v>255</v>
      </c>
      <c r="I5" s="10"/>
      <c r="J5" s="10"/>
      <c r="K5" s="10"/>
      <c r="L5" s="10" t="s">
        <v>27</v>
      </c>
      <c r="M5" s="10" t="s">
        <v>12</v>
      </c>
      <c r="N5" s="11" t="s">
        <v>324</v>
      </c>
      <c r="O5" s="18" t="s">
        <v>255</v>
      </c>
      <c r="P5" s="12"/>
      <c r="Q5" s="12" t="s">
        <v>256</v>
      </c>
      <c r="R5" s="12" t="s">
        <v>195</v>
      </c>
      <c r="S5" s="13" t="s">
        <v>257</v>
      </c>
      <c r="T5" s="13" t="s">
        <v>88</v>
      </c>
      <c r="U5" s="13" t="s">
        <v>89</v>
      </c>
      <c r="V5" s="13" t="s">
        <v>12</v>
      </c>
      <c r="W5" s="14" t="s">
        <v>258</v>
      </c>
      <c r="X5" s="42" t="s">
        <v>262</v>
      </c>
      <c r="Y5" s="42" t="s">
        <v>263</v>
      </c>
      <c r="Z5" s="42" t="s">
        <v>264</v>
      </c>
    </row>
    <row r="6" spans="2:26" ht="121.5" customHeight="1" x14ac:dyDescent="0.25">
      <c r="B6" s="16" t="s">
        <v>170</v>
      </c>
      <c r="C6" s="16" t="s">
        <v>112</v>
      </c>
      <c r="D6" s="8" t="str">
        <f t="shared" si="0"/>
        <v>PDPSVE</v>
      </c>
      <c r="E6" s="9" t="s">
        <v>244</v>
      </c>
      <c r="F6" s="106" t="s">
        <v>245</v>
      </c>
      <c r="G6" s="10"/>
      <c r="H6" s="106" t="s">
        <v>245</v>
      </c>
      <c r="I6" s="10"/>
      <c r="J6" s="10"/>
      <c r="K6" s="10"/>
      <c r="L6" s="10" t="s">
        <v>27</v>
      </c>
      <c r="M6" s="10" t="s">
        <v>12</v>
      </c>
      <c r="N6" s="11" t="s">
        <v>325</v>
      </c>
      <c r="O6" s="18" t="s">
        <v>245</v>
      </c>
      <c r="P6" s="12"/>
      <c r="Q6" s="12" t="s">
        <v>246</v>
      </c>
      <c r="R6" s="12" t="s">
        <v>195</v>
      </c>
      <c r="S6" s="13" t="s">
        <v>247</v>
      </c>
      <c r="T6" s="13" t="s">
        <v>116</v>
      </c>
      <c r="U6" s="13" t="s">
        <v>117</v>
      </c>
      <c r="V6" s="13" t="s">
        <v>12</v>
      </c>
      <c r="W6" s="14" t="s">
        <v>248</v>
      </c>
      <c r="X6" s="42" t="s">
        <v>262</v>
      </c>
      <c r="Y6" s="42" t="s">
        <v>263</v>
      </c>
      <c r="Z6" s="42" t="s">
        <v>264</v>
      </c>
    </row>
    <row r="7" spans="2:26" ht="121.5" customHeight="1" x14ac:dyDescent="0.25">
      <c r="B7" s="16" t="s">
        <v>170</v>
      </c>
      <c r="C7" s="16" t="s">
        <v>59</v>
      </c>
      <c r="D7" s="8" t="str">
        <f t="shared" si="0"/>
        <v>PDPGTE</v>
      </c>
      <c r="E7" s="9" t="s">
        <v>249</v>
      </c>
      <c r="F7" s="106" t="s">
        <v>250</v>
      </c>
      <c r="G7" s="10"/>
      <c r="H7" s="106" t="s">
        <v>250</v>
      </c>
      <c r="I7" s="10"/>
      <c r="J7" s="10"/>
      <c r="K7" s="10"/>
      <c r="L7" s="10" t="s">
        <v>27</v>
      </c>
      <c r="M7" s="10" t="s">
        <v>12</v>
      </c>
      <c r="N7" s="11" t="s">
        <v>326</v>
      </c>
      <c r="O7" s="18" t="s">
        <v>250</v>
      </c>
      <c r="P7" s="12"/>
      <c r="Q7" s="12" t="s">
        <v>251</v>
      </c>
      <c r="R7" s="12" t="s">
        <v>195</v>
      </c>
      <c r="S7" s="13" t="s">
        <v>252</v>
      </c>
      <c r="T7" s="13" t="s">
        <v>64</v>
      </c>
      <c r="U7" s="13" t="s">
        <v>65</v>
      </c>
      <c r="V7" s="13" t="s">
        <v>12</v>
      </c>
      <c r="W7" s="14" t="s">
        <v>253</v>
      </c>
      <c r="X7" s="42" t="s">
        <v>262</v>
      </c>
      <c r="Y7" s="42" t="s">
        <v>263</v>
      </c>
      <c r="Z7" s="42" t="s">
        <v>264</v>
      </c>
    </row>
    <row r="8" spans="2:26" ht="121.5" customHeight="1" x14ac:dyDescent="0.25">
      <c r="B8" s="16" t="s">
        <v>170</v>
      </c>
      <c r="C8" s="16" t="s">
        <v>76</v>
      </c>
      <c r="D8" s="8" t="str">
        <f t="shared" si="0"/>
        <v>PDPCRL</v>
      </c>
      <c r="E8" s="9" t="s">
        <v>209</v>
      </c>
      <c r="F8" s="106" t="s">
        <v>210</v>
      </c>
      <c r="G8" s="10"/>
      <c r="H8" s="106" t="s">
        <v>210</v>
      </c>
      <c r="I8" s="10"/>
      <c r="J8" s="10"/>
      <c r="K8" s="10"/>
      <c r="L8" s="10" t="s">
        <v>27</v>
      </c>
      <c r="M8" s="10" t="s">
        <v>12</v>
      </c>
      <c r="N8" s="11" t="s">
        <v>327</v>
      </c>
      <c r="O8" s="18" t="s">
        <v>210</v>
      </c>
      <c r="P8" s="12"/>
      <c r="Q8" s="12" t="s">
        <v>213</v>
      </c>
      <c r="R8" s="12" t="s">
        <v>195</v>
      </c>
      <c r="S8" s="13" t="s">
        <v>211</v>
      </c>
      <c r="T8" s="13" t="s">
        <v>80</v>
      </c>
      <c r="U8" s="13" t="s">
        <v>81</v>
      </c>
      <c r="V8" s="13" t="s">
        <v>12</v>
      </c>
      <c r="W8" s="14" t="s">
        <v>212</v>
      </c>
      <c r="X8" s="42" t="s">
        <v>262</v>
      </c>
      <c r="Y8" s="42" t="s">
        <v>263</v>
      </c>
      <c r="Z8" s="42" t="s">
        <v>264</v>
      </c>
    </row>
    <row r="9" spans="2:26" ht="121.5" customHeight="1" x14ac:dyDescent="0.25">
      <c r="B9" s="16" t="s">
        <v>170</v>
      </c>
      <c r="C9" s="16" t="s">
        <v>67</v>
      </c>
      <c r="D9" s="8" t="str">
        <f t="shared" si="0"/>
        <v>PDPCLE</v>
      </c>
      <c r="E9" s="9" t="s">
        <v>234</v>
      </c>
      <c r="F9" s="106" t="s">
        <v>235</v>
      </c>
      <c r="G9" s="10"/>
      <c r="H9" s="106" t="s">
        <v>235</v>
      </c>
      <c r="I9" s="10"/>
      <c r="J9" s="10"/>
      <c r="K9" s="10"/>
      <c r="L9" s="10" t="s">
        <v>27</v>
      </c>
      <c r="M9" s="10" t="s">
        <v>12</v>
      </c>
      <c r="N9" s="11" t="s">
        <v>328</v>
      </c>
      <c r="O9" s="18" t="s">
        <v>235</v>
      </c>
      <c r="P9" s="12"/>
      <c r="Q9" s="12" t="s">
        <v>236</v>
      </c>
      <c r="R9" s="12" t="s">
        <v>195</v>
      </c>
      <c r="S9" s="13" t="s">
        <v>237</v>
      </c>
      <c r="T9" s="13" t="s">
        <v>72</v>
      </c>
      <c r="U9" s="13" t="s">
        <v>73</v>
      </c>
      <c r="V9" s="13" t="s">
        <v>12</v>
      </c>
      <c r="W9" s="14" t="s">
        <v>238</v>
      </c>
      <c r="X9" s="42" t="s">
        <v>262</v>
      </c>
      <c r="Y9" s="42" t="s">
        <v>263</v>
      </c>
      <c r="Z9" s="42" t="s">
        <v>264</v>
      </c>
    </row>
    <row r="10" spans="2:26" ht="121.5" customHeight="1" x14ac:dyDescent="0.25">
      <c r="B10" s="16" t="s">
        <v>170</v>
      </c>
      <c r="C10" s="16" t="s">
        <v>119</v>
      </c>
      <c r="D10" s="8" t="str">
        <f t="shared" si="0"/>
        <v>PDPVEL</v>
      </c>
      <c r="E10" s="9" t="s">
        <v>219</v>
      </c>
      <c r="F10" s="106" t="s">
        <v>220</v>
      </c>
      <c r="G10" s="10"/>
      <c r="H10" s="106" t="s">
        <v>220</v>
      </c>
      <c r="I10" s="10"/>
      <c r="J10" s="10"/>
      <c r="K10" s="10"/>
      <c r="L10" s="10" t="s">
        <v>27</v>
      </c>
      <c r="M10" s="10" t="s">
        <v>12</v>
      </c>
      <c r="N10" s="11" t="s">
        <v>329</v>
      </c>
      <c r="O10" s="18" t="s">
        <v>220</v>
      </c>
      <c r="P10" s="12"/>
      <c r="Q10" s="12" t="s">
        <v>221</v>
      </c>
      <c r="R10" s="12" t="s">
        <v>195</v>
      </c>
      <c r="S10" s="13" t="s">
        <v>222</v>
      </c>
      <c r="T10" s="13" t="s">
        <v>128</v>
      </c>
      <c r="U10" s="13" t="s">
        <v>129</v>
      </c>
      <c r="V10" s="13" t="s">
        <v>12</v>
      </c>
      <c r="W10" s="14" t="s">
        <v>223</v>
      </c>
      <c r="X10" s="42" t="s">
        <v>262</v>
      </c>
      <c r="Y10" s="42" t="s">
        <v>263</v>
      </c>
      <c r="Z10" s="42" t="s">
        <v>264</v>
      </c>
    </row>
    <row r="11" spans="2:26" ht="121.5" customHeight="1" x14ac:dyDescent="0.25">
      <c r="B11" s="16" t="s">
        <v>170</v>
      </c>
      <c r="C11" s="16" t="s">
        <v>46</v>
      </c>
      <c r="D11" s="8" t="str">
        <f t="shared" si="0"/>
        <v>PDPPE</v>
      </c>
      <c r="E11" s="9" t="s">
        <v>205</v>
      </c>
      <c r="F11" s="106" t="s">
        <v>206</v>
      </c>
      <c r="G11" s="10"/>
      <c r="H11" s="106" t="s">
        <v>206</v>
      </c>
      <c r="I11" s="10"/>
      <c r="J11" s="10"/>
      <c r="K11" s="10"/>
      <c r="L11" s="10" t="s">
        <v>27</v>
      </c>
      <c r="M11" s="10" t="s">
        <v>12</v>
      </c>
      <c r="N11" s="11" t="s">
        <v>330</v>
      </c>
      <c r="O11" s="18" t="s">
        <v>206</v>
      </c>
      <c r="P11" s="12"/>
      <c r="Q11" s="12" t="s">
        <v>194</v>
      </c>
      <c r="R11" s="12" t="s">
        <v>195</v>
      </c>
      <c r="S11" s="13" t="s">
        <v>207</v>
      </c>
      <c r="T11" s="13" t="s">
        <v>55</v>
      </c>
      <c r="U11" s="13" t="s">
        <v>56</v>
      </c>
      <c r="V11" s="13" t="s">
        <v>12</v>
      </c>
      <c r="W11" s="14" t="s">
        <v>208</v>
      </c>
      <c r="X11" s="42" t="s">
        <v>262</v>
      </c>
      <c r="Y11" s="42" t="s">
        <v>263</v>
      </c>
      <c r="Z11" s="42" t="s">
        <v>264</v>
      </c>
    </row>
    <row r="12" spans="2:26" ht="121.5" customHeight="1" x14ac:dyDescent="0.25">
      <c r="B12" s="16" t="s">
        <v>169</v>
      </c>
      <c r="C12" s="8" t="s">
        <v>46</v>
      </c>
      <c r="D12" s="8" t="str">
        <f t="shared" si="0"/>
        <v>QASPE</v>
      </c>
      <c r="E12" s="9" t="s">
        <v>189</v>
      </c>
      <c r="F12" s="10" t="s">
        <v>190</v>
      </c>
      <c r="G12" s="10"/>
      <c r="H12" s="10" t="s">
        <v>190</v>
      </c>
      <c r="I12" s="10" t="s">
        <v>191</v>
      </c>
      <c r="J12" s="10" t="s">
        <v>192</v>
      </c>
      <c r="K12" s="10" t="s">
        <v>193</v>
      </c>
      <c r="L12" s="10" t="s">
        <v>27</v>
      </c>
      <c r="M12" s="10" t="s">
        <v>12</v>
      </c>
      <c r="N12" s="11" t="s">
        <v>331</v>
      </c>
      <c r="O12" s="12" t="s">
        <v>190</v>
      </c>
      <c r="P12" s="12"/>
      <c r="Q12" s="12" t="s">
        <v>194</v>
      </c>
      <c r="R12" s="12" t="s">
        <v>195</v>
      </c>
      <c r="S12" s="13" t="s">
        <v>196</v>
      </c>
      <c r="T12" s="13" t="s">
        <v>55</v>
      </c>
      <c r="U12" s="13" t="s">
        <v>202</v>
      </c>
      <c r="V12" s="13" t="s">
        <v>203</v>
      </c>
      <c r="W12" s="14" t="s">
        <v>197</v>
      </c>
      <c r="X12" s="42" t="s">
        <v>268</v>
      </c>
      <c r="Y12" s="42" t="s">
        <v>263</v>
      </c>
      <c r="Z12" s="42" t="s">
        <v>269</v>
      </c>
    </row>
    <row r="13" spans="2:26" ht="121.5" customHeight="1" x14ac:dyDescent="0.25">
      <c r="B13" s="16" t="s">
        <v>170</v>
      </c>
      <c r="C13" s="16" t="s">
        <v>39</v>
      </c>
      <c r="D13" s="8" t="str">
        <f t="shared" si="0"/>
        <v>PDPDOL</v>
      </c>
      <c r="E13" s="9" t="s">
        <v>229</v>
      </c>
      <c r="F13" s="106" t="s">
        <v>230</v>
      </c>
      <c r="G13" s="10"/>
      <c r="H13" s="106" t="s">
        <v>230</v>
      </c>
      <c r="I13" s="10"/>
      <c r="J13" s="10"/>
      <c r="K13" s="10"/>
      <c r="L13" s="10" t="s">
        <v>27</v>
      </c>
      <c r="M13" s="10" t="s">
        <v>12</v>
      </c>
      <c r="N13" s="11" t="s">
        <v>332</v>
      </c>
      <c r="O13" s="18" t="s">
        <v>230</v>
      </c>
      <c r="P13" s="12"/>
      <c r="Q13" s="12" t="s">
        <v>231</v>
      </c>
      <c r="R13" s="12" t="s">
        <v>195</v>
      </c>
      <c r="S13" s="13" t="s">
        <v>232</v>
      </c>
      <c r="T13" s="13" t="s">
        <v>43</v>
      </c>
      <c r="U13" s="13" t="s">
        <v>44</v>
      </c>
      <c r="V13" s="13" t="s">
        <v>12</v>
      </c>
      <c r="W13" s="14" t="s">
        <v>233</v>
      </c>
      <c r="X13" s="42" t="s">
        <v>262</v>
      </c>
      <c r="Y13" s="42" t="s">
        <v>263</v>
      </c>
      <c r="Z13" s="42" t="s">
        <v>264</v>
      </c>
    </row>
    <row r="14" spans="2:26" ht="121.5" customHeight="1" x14ac:dyDescent="0.25">
      <c r="B14" s="16" t="s">
        <v>170</v>
      </c>
      <c r="C14" s="16" t="s">
        <v>31</v>
      </c>
      <c r="D14" s="8" t="str">
        <f t="shared" si="0"/>
        <v>PDPPRL</v>
      </c>
      <c r="E14" s="9" t="s">
        <v>224</v>
      </c>
      <c r="F14" s="106" t="s">
        <v>225</v>
      </c>
      <c r="G14" s="10"/>
      <c r="H14" s="106" t="s">
        <v>225</v>
      </c>
      <c r="I14" s="10"/>
      <c r="J14" s="10"/>
      <c r="K14" s="10"/>
      <c r="L14" s="10" t="s">
        <v>27</v>
      </c>
      <c r="M14" s="10" t="s">
        <v>12</v>
      </c>
      <c r="N14" s="11" t="s">
        <v>333</v>
      </c>
      <c r="O14" s="18" t="s">
        <v>225</v>
      </c>
      <c r="P14" s="12"/>
      <c r="Q14" s="12" t="s">
        <v>228</v>
      </c>
      <c r="R14" s="12" t="s">
        <v>195</v>
      </c>
      <c r="S14" s="13" t="s">
        <v>226</v>
      </c>
      <c r="T14" s="13" t="s">
        <v>36</v>
      </c>
      <c r="U14" s="13" t="s">
        <v>37</v>
      </c>
      <c r="V14" s="13" t="s">
        <v>12</v>
      </c>
      <c r="W14" s="14" t="s">
        <v>227</v>
      </c>
      <c r="X14" s="42" t="s">
        <v>262</v>
      </c>
      <c r="Y14" s="42" t="s">
        <v>263</v>
      </c>
      <c r="Z14" s="42" t="s">
        <v>264</v>
      </c>
    </row>
    <row r="15" spans="2:26" ht="121.5" customHeight="1" x14ac:dyDescent="0.25">
      <c r="B15" s="16" t="s">
        <v>170</v>
      </c>
      <c r="C15" s="16" t="s">
        <v>146</v>
      </c>
      <c r="D15" s="8" t="str">
        <f t="shared" si="0"/>
        <v>PDPBOE</v>
      </c>
      <c r="E15" s="9" t="s">
        <v>309</v>
      </c>
      <c r="F15" s="106" t="s">
        <v>310</v>
      </c>
      <c r="G15" s="10"/>
      <c r="H15" s="106" t="s">
        <v>310</v>
      </c>
      <c r="I15" s="10"/>
      <c r="J15" s="10"/>
      <c r="K15" s="10"/>
      <c r="L15" s="10" t="s">
        <v>27</v>
      </c>
      <c r="M15" s="10" t="s">
        <v>12</v>
      </c>
      <c r="N15" s="11" t="s">
        <v>334</v>
      </c>
      <c r="O15" s="18" t="s">
        <v>310</v>
      </c>
      <c r="P15" s="12"/>
      <c r="Q15" s="12" t="s">
        <v>311</v>
      </c>
      <c r="R15" s="12" t="s">
        <v>195</v>
      </c>
      <c r="S15" s="13" t="s">
        <v>312</v>
      </c>
      <c r="T15" s="13" t="s">
        <v>150</v>
      </c>
      <c r="U15" s="13" t="s">
        <v>151</v>
      </c>
      <c r="V15" s="13" t="s">
        <v>12</v>
      </c>
      <c r="W15" s="14" t="s">
        <v>313</v>
      </c>
      <c r="X15" s="42" t="s">
        <v>262</v>
      </c>
      <c r="Y15" s="42" t="s">
        <v>263</v>
      </c>
      <c r="Z15" s="42" t="s">
        <v>264</v>
      </c>
    </row>
    <row r="16" spans="2:26" ht="121.5" customHeight="1" x14ac:dyDescent="0.25">
      <c r="B16" s="16" t="s">
        <v>170</v>
      </c>
      <c r="C16" s="16" t="s">
        <v>138</v>
      </c>
      <c r="D16" s="8" t="str">
        <f t="shared" si="0"/>
        <v>PDPMXL</v>
      </c>
      <c r="E16" s="9" t="s">
        <v>304</v>
      </c>
      <c r="F16" s="106" t="s">
        <v>305</v>
      </c>
      <c r="G16" s="10"/>
      <c r="H16" s="106" t="s">
        <v>305</v>
      </c>
      <c r="I16" s="10"/>
      <c r="J16" s="10"/>
      <c r="K16" s="10"/>
      <c r="L16" s="10" t="s">
        <v>27</v>
      </c>
      <c r="M16" s="10" t="s">
        <v>12</v>
      </c>
      <c r="N16" s="11" t="s">
        <v>335</v>
      </c>
      <c r="O16" s="18" t="s">
        <v>305</v>
      </c>
      <c r="P16" s="12"/>
      <c r="Q16" s="12" t="s">
        <v>194</v>
      </c>
      <c r="R16" s="12" t="s">
        <v>195</v>
      </c>
      <c r="S16" s="13" t="s">
        <v>306</v>
      </c>
      <c r="T16" s="13" t="s">
        <v>143</v>
      </c>
      <c r="U16" s="13" t="s">
        <v>144</v>
      </c>
      <c r="V16" s="13" t="s">
        <v>12</v>
      </c>
      <c r="W16" s="14" t="s">
        <v>307</v>
      </c>
      <c r="X16" s="42" t="s">
        <v>262</v>
      </c>
      <c r="Y16" s="42" t="s">
        <v>263</v>
      </c>
      <c r="Z16" s="42" t="s">
        <v>264</v>
      </c>
    </row>
    <row r="17" spans="2:26" ht="121.5" customHeight="1" x14ac:dyDescent="0.25">
      <c r="B17" s="27" t="s">
        <v>171</v>
      </c>
      <c r="C17" s="27" t="s">
        <v>46</v>
      </c>
      <c r="D17" s="28" t="str">
        <f t="shared" si="0"/>
        <v>DEVPE</v>
      </c>
      <c r="E17" s="29" t="s">
        <v>198</v>
      </c>
      <c r="F17" s="38" t="s">
        <v>199</v>
      </c>
      <c r="G17" s="30"/>
      <c r="H17" s="38" t="s">
        <v>199</v>
      </c>
      <c r="I17" s="30"/>
      <c r="J17" s="30"/>
      <c r="K17" s="30"/>
      <c r="L17" s="30" t="s">
        <v>27</v>
      </c>
      <c r="M17" s="30" t="s">
        <v>12</v>
      </c>
      <c r="N17" s="31" t="s">
        <v>336</v>
      </c>
      <c r="O17" s="39" t="s">
        <v>199</v>
      </c>
      <c r="P17" s="32"/>
      <c r="Q17" s="32" t="s">
        <v>194</v>
      </c>
      <c r="R17" s="32" t="s">
        <v>195</v>
      </c>
      <c r="S17" s="33" t="s">
        <v>200</v>
      </c>
      <c r="T17" s="33" t="s">
        <v>204</v>
      </c>
      <c r="U17" s="33" t="s">
        <v>202</v>
      </c>
      <c r="V17" s="33" t="s">
        <v>12</v>
      </c>
      <c r="W17" s="34" t="s">
        <v>201</v>
      </c>
      <c r="X17" s="42" t="s">
        <v>268</v>
      </c>
      <c r="Y17" s="42" t="s">
        <v>263</v>
      </c>
      <c r="Z17" s="42" t="s">
        <v>269</v>
      </c>
    </row>
    <row r="18" spans="2:26" ht="121.5" customHeight="1" x14ac:dyDescent="0.25">
      <c r="B18" s="27" t="s">
        <v>2</v>
      </c>
      <c r="C18" s="28" t="s">
        <v>146</v>
      </c>
      <c r="D18" s="28" t="str">
        <f t="shared" si="0"/>
        <v>PRDBOE</v>
      </c>
      <c r="E18" s="29" t="s">
        <v>308</v>
      </c>
      <c r="F18" s="30" t="s">
        <v>147</v>
      </c>
      <c r="G18" s="30" t="s">
        <v>148</v>
      </c>
      <c r="H18" s="30" t="s">
        <v>147</v>
      </c>
      <c r="I18" s="30" t="s">
        <v>148</v>
      </c>
      <c r="J18" s="30"/>
      <c r="K18" s="30"/>
      <c r="L18" s="30" t="s">
        <v>27</v>
      </c>
      <c r="M18" s="30" t="s">
        <v>12</v>
      </c>
      <c r="N18" s="31" t="s">
        <v>337</v>
      </c>
      <c r="O18" s="32" t="s">
        <v>147</v>
      </c>
      <c r="P18" s="32" t="s">
        <v>148</v>
      </c>
      <c r="Q18" s="32"/>
      <c r="R18" s="32"/>
      <c r="S18" s="33" t="s">
        <v>149</v>
      </c>
      <c r="T18" s="33" t="s">
        <v>150</v>
      </c>
      <c r="U18" s="33" t="s">
        <v>151</v>
      </c>
      <c r="V18" s="33" t="s">
        <v>12</v>
      </c>
      <c r="W18" s="34" t="s">
        <v>152</v>
      </c>
      <c r="X18" s="41" t="s">
        <v>266</v>
      </c>
      <c r="Y18" s="41" t="s">
        <v>263</v>
      </c>
      <c r="Z18" s="41" t="s">
        <v>267</v>
      </c>
    </row>
    <row r="19" spans="2:26" ht="150" x14ac:dyDescent="0.25">
      <c r="B19" s="27" t="s">
        <v>2</v>
      </c>
      <c r="C19" s="28" t="s">
        <v>67</v>
      </c>
      <c r="D19" s="28" t="str">
        <f t="shared" si="0"/>
        <v>PRDCLE</v>
      </c>
      <c r="E19" s="29" t="s">
        <v>68</v>
      </c>
      <c r="F19" s="30" t="s">
        <v>69</v>
      </c>
      <c r="G19" s="30" t="s">
        <v>70</v>
      </c>
      <c r="H19" s="30" t="s">
        <v>69</v>
      </c>
      <c r="I19" s="30" t="s">
        <v>70</v>
      </c>
      <c r="J19" s="30"/>
      <c r="K19" s="30"/>
      <c r="L19" s="30" t="s">
        <v>27</v>
      </c>
      <c r="M19" s="30" t="s">
        <v>12</v>
      </c>
      <c r="N19" s="31" t="s">
        <v>338</v>
      </c>
      <c r="O19" s="32" t="s">
        <v>69</v>
      </c>
      <c r="P19" s="32" t="s">
        <v>70</v>
      </c>
      <c r="Q19" s="32"/>
      <c r="R19" s="32"/>
      <c r="S19" s="33" t="s">
        <v>71</v>
      </c>
      <c r="T19" s="33" t="s">
        <v>72</v>
      </c>
      <c r="U19" s="33" t="s">
        <v>73</v>
      </c>
      <c r="V19" s="33" t="s">
        <v>12</v>
      </c>
      <c r="W19" s="34" t="s">
        <v>74</v>
      </c>
      <c r="X19" s="41" t="s">
        <v>266</v>
      </c>
      <c r="Y19" s="41" t="s">
        <v>263</v>
      </c>
      <c r="Z19" s="41" t="s">
        <v>267</v>
      </c>
    </row>
    <row r="20" spans="2:26" ht="150" x14ac:dyDescent="0.25">
      <c r="B20" s="27" t="s">
        <v>2</v>
      </c>
      <c r="C20" s="28" t="s">
        <v>97</v>
      </c>
      <c r="D20" s="28" t="str">
        <f t="shared" si="0"/>
        <v>PRDCOE</v>
      </c>
      <c r="E20" s="29" t="s">
        <v>98</v>
      </c>
      <c r="F20" s="30" t="s">
        <v>99</v>
      </c>
      <c r="G20" s="30" t="s">
        <v>100</v>
      </c>
      <c r="H20" s="30" t="s">
        <v>101</v>
      </c>
      <c r="I20" s="30" t="s">
        <v>102</v>
      </c>
      <c r="J20" s="30" t="s">
        <v>104</v>
      </c>
      <c r="K20" s="30" t="s">
        <v>103</v>
      </c>
      <c r="L20" s="30" t="s">
        <v>27</v>
      </c>
      <c r="M20" s="30" t="s">
        <v>12</v>
      </c>
      <c r="N20" s="31" t="s">
        <v>339</v>
      </c>
      <c r="O20" s="32" t="s">
        <v>105</v>
      </c>
      <c r="P20" s="32" t="s">
        <v>106</v>
      </c>
      <c r="Q20" s="32"/>
      <c r="R20" s="32"/>
      <c r="S20" s="33" t="s">
        <v>107</v>
      </c>
      <c r="T20" s="33" t="s">
        <v>108</v>
      </c>
      <c r="U20" s="33" t="s">
        <v>109</v>
      </c>
      <c r="V20" s="33" t="s">
        <v>12</v>
      </c>
      <c r="W20" s="34" t="s">
        <v>110</v>
      </c>
      <c r="X20" s="41" t="s">
        <v>266</v>
      </c>
      <c r="Y20" s="41" t="s">
        <v>263</v>
      </c>
      <c r="Z20" s="41" t="s">
        <v>267</v>
      </c>
    </row>
    <row r="21" spans="2:26" ht="150" x14ac:dyDescent="0.25">
      <c r="B21" s="27" t="s">
        <v>2</v>
      </c>
      <c r="C21" s="28" t="s">
        <v>76</v>
      </c>
      <c r="D21" s="28" t="str">
        <f t="shared" si="0"/>
        <v>PRDCRL</v>
      </c>
      <c r="E21" s="29" t="s">
        <v>75</v>
      </c>
      <c r="F21" s="30" t="s">
        <v>78</v>
      </c>
      <c r="G21" s="30" t="s">
        <v>77</v>
      </c>
      <c r="H21" s="30" t="s">
        <v>78</v>
      </c>
      <c r="I21" s="30" t="s">
        <v>77</v>
      </c>
      <c r="J21" s="30"/>
      <c r="K21" s="30"/>
      <c r="L21" s="30" t="s">
        <v>27</v>
      </c>
      <c r="M21" s="30" t="s">
        <v>12</v>
      </c>
      <c r="N21" s="31" t="s">
        <v>340</v>
      </c>
      <c r="O21" s="32" t="s">
        <v>78</v>
      </c>
      <c r="P21" s="32" t="s">
        <v>77</v>
      </c>
      <c r="Q21" s="32"/>
      <c r="R21" s="32"/>
      <c r="S21" s="33" t="s">
        <v>79</v>
      </c>
      <c r="T21" s="33" t="s">
        <v>80</v>
      </c>
      <c r="U21" s="33" t="s">
        <v>81</v>
      </c>
      <c r="V21" s="33" t="s">
        <v>12</v>
      </c>
      <c r="W21" s="34" t="s">
        <v>82</v>
      </c>
      <c r="X21" s="41" t="s">
        <v>266</v>
      </c>
      <c r="Y21" s="41" t="s">
        <v>263</v>
      </c>
      <c r="Z21" s="41" t="s">
        <v>267</v>
      </c>
    </row>
    <row r="22" spans="2:26" ht="150" x14ac:dyDescent="0.25">
      <c r="B22" s="28" t="s">
        <v>2</v>
      </c>
      <c r="C22" s="28" t="s">
        <v>39</v>
      </c>
      <c r="D22" s="28" t="str">
        <f t="shared" si="0"/>
        <v>PRDDOL</v>
      </c>
      <c r="E22" s="29" t="s">
        <v>53</v>
      </c>
      <c r="F22" s="30" t="s">
        <v>40</v>
      </c>
      <c r="G22" s="30" t="s">
        <v>41</v>
      </c>
      <c r="H22" s="30" t="s">
        <v>40</v>
      </c>
      <c r="I22" s="30" t="s">
        <v>41</v>
      </c>
      <c r="J22" s="30"/>
      <c r="K22" s="30"/>
      <c r="L22" s="30" t="s">
        <v>27</v>
      </c>
      <c r="M22" s="30" t="s">
        <v>12</v>
      </c>
      <c r="N22" s="31" t="s">
        <v>341</v>
      </c>
      <c r="O22" s="32" t="s">
        <v>40</v>
      </c>
      <c r="P22" s="32" t="s">
        <v>41</v>
      </c>
      <c r="Q22" s="32"/>
      <c r="R22" s="32"/>
      <c r="S22" s="33" t="s">
        <v>42</v>
      </c>
      <c r="T22" s="33" t="s">
        <v>43</v>
      </c>
      <c r="U22" s="33" t="s">
        <v>44</v>
      </c>
      <c r="V22" s="33" t="s">
        <v>12</v>
      </c>
      <c r="W22" s="34" t="s">
        <v>45</v>
      </c>
      <c r="X22" s="41" t="s">
        <v>266</v>
      </c>
      <c r="Y22" s="41" t="s">
        <v>263</v>
      </c>
      <c r="Z22" s="41" t="s">
        <v>267</v>
      </c>
    </row>
    <row r="23" spans="2:26" ht="150" x14ac:dyDescent="0.25">
      <c r="B23" s="27" t="s">
        <v>2</v>
      </c>
      <c r="C23" s="28" t="s">
        <v>91</v>
      </c>
      <c r="D23" s="28" t="str">
        <f t="shared" si="0"/>
        <v>PRDECE</v>
      </c>
      <c r="E23" s="29" t="s">
        <v>92</v>
      </c>
      <c r="F23" s="30" t="s">
        <v>86</v>
      </c>
      <c r="G23" s="30"/>
      <c r="H23" s="30" t="s">
        <v>86</v>
      </c>
      <c r="I23" s="30"/>
      <c r="J23" s="30"/>
      <c r="K23" s="30"/>
      <c r="L23" s="30" t="s">
        <v>27</v>
      </c>
      <c r="M23" s="30" t="s">
        <v>12</v>
      </c>
      <c r="N23" s="31" t="s">
        <v>342</v>
      </c>
      <c r="O23" s="32" t="s">
        <v>86</v>
      </c>
      <c r="P23" s="32"/>
      <c r="Q23" s="32"/>
      <c r="R23" s="32"/>
      <c r="S23" s="33" t="s">
        <v>93</v>
      </c>
      <c r="T23" s="33" t="s">
        <v>94</v>
      </c>
      <c r="U23" s="33" t="s">
        <v>95</v>
      </c>
      <c r="V23" s="33" t="s">
        <v>12</v>
      </c>
      <c r="W23" s="34" t="s">
        <v>96</v>
      </c>
      <c r="X23" s="41" t="s">
        <v>266</v>
      </c>
      <c r="Y23" s="41" t="s">
        <v>263</v>
      </c>
      <c r="Z23" s="41" t="s">
        <v>267</v>
      </c>
    </row>
    <row r="24" spans="2:26" ht="150" x14ac:dyDescent="0.25">
      <c r="B24" s="27" t="s">
        <v>2</v>
      </c>
      <c r="C24" s="28" t="s">
        <v>83</v>
      </c>
      <c r="D24" s="28" t="str">
        <f t="shared" si="0"/>
        <v>PRDECL</v>
      </c>
      <c r="E24" s="29" t="s">
        <v>84</v>
      </c>
      <c r="F24" s="30" t="s">
        <v>85</v>
      </c>
      <c r="G24" s="30" t="s">
        <v>86</v>
      </c>
      <c r="H24" s="30" t="s">
        <v>85</v>
      </c>
      <c r="I24" s="30" t="s">
        <v>86</v>
      </c>
      <c r="J24" s="30"/>
      <c r="K24" s="30"/>
      <c r="L24" s="30" t="s">
        <v>27</v>
      </c>
      <c r="M24" s="30" t="s">
        <v>12</v>
      </c>
      <c r="N24" s="31" t="s">
        <v>343</v>
      </c>
      <c r="O24" s="32" t="s">
        <v>85</v>
      </c>
      <c r="P24" s="32" t="s">
        <v>86</v>
      </c>
      <c r="Q24" s="32"/>
      <c r="R24" s="32"/>
      <c r="S24" s="33" t="s">
        <v>87</v>
      </c>
      <c r="T24" s="33" t="s">
        <v>88</v>
      </c>
      <c r="U24" s="33" t="s">
        <v>89</v>
      </c>
      <c r="V24" s="33" t="s">
        <v>12</v>
      </c>
      <c r="W24" s="34" t="s">
        <v>90</v>
      </c>
      <c r="X24" s="41" t="s">
        <v>266</v>
      </c>
      <c r="Y24" s="41" t="s">
        <v>263</v>
      </c>
      <c r="Z24" s="41" t="s">
        <v>267</v>
      </c>
    </row>
    <row r="25" spans="2:26" ht="120" x14ac:dyDescent="0.25">
      <c r="B25" s="27" t="s">
        <v>2</v>
      </c>
      <c r="C25" s="28" t="s">
        <v>138</v>
      </c>
      <c r="D25" s="28" t="str">
        <f t="shared" si="0"/>
        <v>PRDMXL</v>
      </c>
      <c r="E25" s="29" t="s">
        <v>139</v>
      </c>
      <c r="F25" s="30" t="s">
        <v>140</v>
      </c>
      <c r="G25" s="30" t="s">
        <v>141</v>
      </c>
      <c r="H25" s="30" t="s">
        <v>140</v>
      </c>
      <c r="I25" s="30" t="s">
        <v>141</v>
      </c>
      <c r="J25" s="30"/>
      <c r="K25" s="30"/>
      <c r="L25" s="30" t="s">
        <v>27</v>
      </c>
      <c r="M25" s="30" t="s">
        <v>12</v>
      </c>
      <c r="N25" s="31" t="s">
        <v>344</v>
      </c>
      <c r="O25" s="32" t="s">
        <v>140</v>
      </c>
      <c r="P25" s="32" t="s">
        <v>141</v>
      </c>
      <c r="Q25" s="32"/>
      <c r="R25" s="32"/>
      <c r="S25" s="33" t="s">
        <v>142</v>
      </c>
      <c r="T25" s="33" t="s">
        <v>143</v>
      </c>
      <c r="U25" s="33" t="s">
        <v>144</v>
      </c>
      <c r="V25" s="33" t="s">
        <v>12</v>
      </c>
      <c r="W25" s="34" t="s">
        <v>145</v>
      </c>
      <c r="X25" s="41" t="s">
        <v>266</v>
      </c>
      <c r="Y25" s="41" t="s">
        <v>263</v>
      </c>
      <c r="Z25" s="41" t="s">
        <v>267</v>
      </c>
    </row>
    <row r="26" spans="2:26" ht="120" x14ac:dyDescent="0.25">
      <c r="B26" s="28" t="s">
        <v>2</v>
      </c>
      <c r="C26" s="28" t="s">
        <v>3</v>
      </c>
      <c r="D26" s="28" t="str">
        <f t="shared" si="0"/>
        <v>PRDPAL</v>
      </c>
      <c r="E26" s="29" t="s">
        <v>4</v>
      </c>
      <c r="F26" s="30" t="s">
        <v>7</v>
      </c>
      <c r="G26" s="30" t="s">
        <v>8</v>
      </c>
      <c r="H26" s="30" t="s">
        <v>7</v>
      </c>
      <c r="I26" s="30" t="s">
        <v>8</v>
      </c>
      <c r="J26" s="30"/>
      <c r="K26" s="30"/>
      <c r="L26" s="30" t="s">
        <v>27</v>
      </c>
      <c r="M26" s="30" t="s">
        <v>12</v>
      </c>
      <c r="N26" s="31" t="s">
        <v>345</v>
      </c>
      <c r="O26" s="32" t="s">
        <v>7</v>
      </c>
      <c r="P26" s="32" t="s">
        <v>8</v>
      </c>
      <c r="Q26" s="39"/>
      <c r="R26" s="32"/>
      <c r="S26" s="33" t="s">
        <v>9</v>
      </c>
      <c r="T26" s="33" t="s">
        <v>10</v>
      </c>
      <c r="U26" s="33" t="s">
        <v>11</v>
      </c>
      <c r="V26" s="33" t="s">
        <v>12</v>
      </c>
      <c r="W26" s="34" t="s">
        <v>30</v>
      </c>
      <c r="X26" s="41" t="s">
        <v>266</v>
      </c>
      <c r="Y26" s="41" t="s">
        <v>263</v>
      </c>
      <c r="Z26" s="41" t="s">
        <v>267</v>
      </c>
    </row>
    <row r="27" spans="2:26" ht="150" x14ac:dyDescent="0.25">
      <c r="B27" s="28" t="s">
        <v>2</v>
      </c>
      <c r="C27" s="28" t="s">
        <v>46</v>
      </c>
      <c r="D27" s="28" t="str">
        <f t="shared" si="0"/>
        <v>PRDPE</v>
      </c>
      <c r="E27" s="29" t="s">
        <v>47</v>
      </c>
      <c r="F27" s="30" t="s">
        <v>48</v>
      </c>
      <c r="G27" s="30" t="s">
        <v>49</v>
      </c>
      <c r="H27" s="30" t="s">
        <v>48</v>
      </c>
      <c r="I27" s="30" t="s">
        <v>50</v>
      </c>
      <c r="J27" s="30" t="s">
        <v>49</v>
      </c>
      <c r="K27" s="30" t="s">
        <v>52</v>
      </c>
      <c r="L27" s="30" t="s">
        <v>27</v>
      </c>
      <c r="M27" s="30" t="s">
        <v>12</v>
      </c>
      <c r="N27" s="31" t="s">
        <v>346</v>
      </c>
      <c r="O27" s="32" t="s">
        <v>51</v>
      </c>
      <c r="P27" s="32" t="s">
        <v>54</v>
      </c>
      <c r="Q27" s="39"/>
      <c r="R27" s="39"/>
      <c r="S27" s="33" t="s">
        <v>57</v>
      </c>
      <c r="T27" s="33" t="s">
        <v>55</v>
      </c>
      <c r="U27" s="33" t="s">
        <v>56</v>
      </c>
      <c r="V27" s="33" t="s">
        <v>12</v>
      </c>
      <c r="W27" s="34" t="s">
        <v>58</v>
      </c>
      <c r="X27" s="41" t="s">
        <v>266</v>
      </c>
      <c r="Y27" s="41" t="s">
        <v>263</v>
      </c>
      <c r="Z27" s="41" t="s">
        <v>267</v>
      </c>
    </row>
    <row r="28" spans="2:26" ht="150" x14ac:dyDescent="0.25">
      <c r="B28" s="28" t="s">
        <v>2</v>
      </c>
      <c r="C28" s="28" t="s">
        <v>31</v>
      </c>
      <c r="D28" s="28" t="str">
        <f t="shared" si="0"/>
        <v>PRDPRL</v>
      </c>
      <c r="E28" s="29" t="s">
        <v>32</v>
      </c>
      <c r="F28" s="30" t="s">
        <v>33</v>
      </c>
      <c r="G28" s="30" t="s">
        <v>34</v>
      </c>
      <c r="H28" s="30" t="s">
        <v>33</v>
      </c>
      <c r="I28" s="30" t="s">
        <v>34</v>
      </c>
      <c r="J28" s="30"/>
      <c r="K28" s="30"/>
      <c r="L28" s="30" t="s">
        <v>27</v>
      </c>
      <c r="M28" s="30" t="s">
        <v>12</v>
      </c>
      <c r="N28" s="31" t="s">
        <v>347</v>
      </c>
      <c r="O28" s="32" t="s">
        <v>33</v>
      </c>
      <c r="P28" s="32" t="s">
        <v>34</v>
      </c>
      <c r="Q28" s="32"/>
      <c r="R28" s="32"/>
      <c r="S28" s="33" t="s">
        <v>35</v>
      </c>
      <c r="T28" s="33" t="s">
        <v>36</v>
      </c>
      <c r="U28" s="33" t="s">
        <v>37</v>
      </c>
      <c r="V28" s="33" t="s">
        <v>12</v>
      </c>
      <c r="W28" s="34" t="s">
        <v>38</v>
      </c>
      <c r="X28" s="41" t="s">
        <v>266</v>
      </c>
      <c r="Y28" s="41" t="s">
        <v>263</v>
      </c>
      <c r="Z28" s="41" t="s">
        <v>267</v>
      </c>
    </row>
    <row r="29" spans="2:26" ht="150" x14ac:dyDescent="0.25">
      <c r="B29" s="27" t="s">
        <v>2</v>
      </c>
      <c r="C29" s="28" t="s">
        <v>112</v>
      </c>
      <c r="D29" s="28" t="str">
        <f t="shared" si="0"/>
        <v>PRDSVE</v>
      </c>
      <c r="E29" s="29" t="s">
        <v>111</v>
      </c>
      <c r="F29" s="30" t="s">
        <v>113</v>
      </c>
      <c r="G29" s="30" t="s">
        <v>114</v>
      </c>
      <c r="H29" s="30" t="s">
        <v>113</v>
      </c>
      <c r="I29" s="30" t="s">
        <v>113</v>
      </c>
      <c r="J29" s="30"/>
      <c r="K29" s="30"/>
      <c r="L29" s="30" t="s">
        <v>27</v>
      </c>
      <c r="M29" s="30" t="s">
        <v>12</v>
      </c>
      <c r="N29" s="31" t="s">
        <v>348</v>
      </c>
      <c r="O29" s="32" t="s">
        <v>113</v>
      </c>
      <c r="P29" s="32" t="s">
        <v>113</v>
      </c>
      <c r="Q29" s="32"/>
      <c r="R29" s="32"/>
      <c r="S29" s="33" t="s">
        <v>115</v>
      </c>
      <c r="T29" s="33" t="s">
        <v>116</v>
      </c>
      <c r="U29" s="33" t="s">
        <v>117</v>
      </c>
      <c r="V29" s="33" t="s">
        <v>12</v>
      </c>
      <c r="W29" s="34" t="s">
        <v>118</v>
      </c>
      <c r="X29" s="41" t="s">
        <v>266</v>
      </c>
      <c r="Y29" s="41" t="s">
        <v>263</v>
      </c>
      <c r="Z29" s="41" t="s">
        <v>267</v>
      </c>
    </row>
    <row r="30" spans="2:26" ht="150" x14ac:dyDescent="0.25">
      <c r="B30" s="27" t="s">
        <v>2</v>
      </c>
      <c r="C30" s="28" t="s">
        <v>132</v>
      </c>
      <c r="D30" s="28" t="str">
        <f t="shared" si="0"/>
        <v>PRDVEE</v>
      </c>
      <c r="E30" s="29" t="s">
        <v>131</v>
      </c>
      <c r="F30" s="30" t="s">
        <v>133</v>
      </c>
      <c r="G30" s="30"/>
      <c r="H30" s="30" t="s">
        <v>133</v>
      </c>
      <c r="I30" s="30"/>
      <c r="J30" s="30"/>
      <c r="K30" s="30"/>
      <c r="L30" s="30" t="s">
        <v>27</v>
      </c>
      <c r="M30" s="30" t="s">
        <v>12</v>
      </c>
      <c r="N30" s="31" t="s">
        <v>349</v>
      </c>
      <c r="O30" s="32" t="s">
        <v>133</v>
      </c>
      <c r="P30" s="32"/>
      <c r="Q30" s="32"/>
      <c r="R30" s="32"/>
      <c r="S30" s="33" t="s">
        <v>134</v>
      </c>
      <c r="T30" s="33" t="s">
        <v>135</v>
      </c>
      <c r="U30" s="33" t="s">
        <v>136</v>
      </c>
      <c r="V30" s="33" t="s">
        <v>12</v>
      </c>
      <c r="W30" s="34" t="s">
        <v>137</v>
      </c>
      <c r="X30" s="41" t="s">
        <v>266</v>
      </c>
      <c r="Y30" s="41" t="s">
        <v>263</v>
      </c>
      <c r="Z30" s="41" t="s">
        <v>267</v>
      </c>
    </row>
    <row r="31" spans="2:26" ht="150" x14ac:dyDescent="0.25">
      <c r="B31" s="27" t="s">
        <v>2</v>
      </c>
      <c r="C31" s="28" t="s">
        <v>119</v>
      </c>
      <c r="D31" s="28" t="str">
        <f t="shared" si="0"/>
        <v>PRDVEL</v>
      </c>
      <c r="E31" s="29" t="s">
        <v>120</v>
      </c>
      <c r="F31" s="30" t="s">
        <v>121</v>
      </c>
      <c r="G31" s="30" t="s">
        <v>122</v>
      </c>
      <c r="H31" s="30" t="s">
        <v>121</v>
      </c>
      <c r="I31" s="30" t="s">
        <v>124</v>
      </c>
      <c r="J31" s="30" t="s">
        <v>122</v>
      </c>
      <c r="K31" s="30" t="s">
        <v>125</v>
      </c>
      <c r="L31" s="30" t="s">
        <v>27</v>
      </c>
      <c r="M31" s="30" t="s">
        <v>12</v>
      </c>
      <c r="N31" s="31" t="s">
        <v>350</v>
      </c>
      <c r="O31" s="32" t="s">
        <v>123</v>
      </c>
      <c r="P31" s="32" t="s">
        <v>126</v>
      </c>
      <c r="Q31" s="32"/>
      <c r="R31" s="32"/>
      <c r="S31" s="33" t="s">
        <v>127</v>
      </c>
      <c r="T31" s="33" t="s">
        <v>128</v>
      </c>
      <c r="U31" s="33" t="s">
        <v>129</v>
      </c>
      <c r="V31" s="33" t="s">
        <v>12</v>
      </c>
      <c r="W31" s="34" t="s">
        <v>130</v>
      </c>
      <c r="X31" s="41" t="s">
        <v>266</v>
      </c>
      <c r="Y31" s="41" t="s">
        <v>263</v>
      </c>
      <c r="Z31" s="41" t="s">
        <v>267</v>
      </c>
    </row>
    <row r="32" spans="2:26" ht="150" x14ac:dyDescent="0.25">
      <c r="B32" s="28" t="s">
        <v>2</v>
      </c>
      <c r="C32" s="28" t="s">
        <v>59</v>
      </c>
      <c r="D32" s="28" t="str">
        <f t="shared" si="0"/>
        <v>PRDGTE</v>
      </c>
      <c r="E32" s="29" t="s">
        <v>60</v>
      </c>
      <c r="F32" s="30" t="s">
        <v>61</v>
      </c>
      <c r="G32" s="30" t="s">
        <v>62</v>
      </c>
      <c r="H32" s="30" t="s">
        <v>61</v>
      </c>
      <c r="I32" s="30" t="s">
        <v>62</v>
      </c>
      <c r="J32" s="30"/>
      <c r="K32" s="30"/>
      <c r="L32" s="30" t="s">
        <v>27</v>
      </c>
      <c r="M32" s="30" t="s">
        <v>12</v>
      </c>
      <c r="N32" s="31" t="s">
        <v>351</v>
      </c>
      <c r="O32" s="32" t="s">
        <v>61</v>
      </c>
      <c r="P32" s="32" t="s">
        <v>62</v>
      </c>
      <c r="Q32" s="32"/>
      <c r="R32" s="32"/>
      <c r="S32" s="33" t="s">
        <v>63</v>
      </c>
      <c r="T32" s="33" t="s">
        <v>64</v>
      </c>
      <c r="U32" s="33" t="s">
        <v>65</v>
      </c>
      <c r="V32" s="33" t="s">
        <v>12</v>
      </c>
      <c r="W32" s="34" t="s">
        <v>66</v>
      </c>
      <c r="X32" s="41" t="s">
        <v>266</v>
      </c>
      <c r="Y32" s="41" t="s">
        <v>263</v>
      </c>
      <c r="Z32" s="41" t="s">
        <v>267</v>
      </c>
    </row>
  </sheetData>
  <mergeCells count="5">
    <mergeCell ref="B1:C1"/>
    <mergeCell ref="E1:M1"/>
    <mergeCell ref="S1:W1"/>
    <mergeCell ref="N1:R1"/>
    <mergeCell ref="X1:Z1"/>
  </mergeCells>
  <hyperlinks>
    <hyperlink ref="E26" r:id="rId1"/>
    <hyperlink ref="N26" r:id="rId2" display="http://ssiccpa.galileo.ebel/ssiccpalbprd/login.jsp"/>
    <hyperlink ref="E28" r:id="rId3"/>
    <hyperlink ref="N22" r:id="rId4" display="http://ssiccdo.galileo.ebel/ssiccdolbprd/login.jsp"/>
    <hyperlink ref="E22" r:id="rId5"/>
    <hyperlink ref="E27" r:id="rId6"/>
    <hyperlink ref="N27" r:id="rId7" display="http://ssiccpe.galileo.ebel/ssiccpeesprd/login.jsp"/>
    <hyperlink ref="N21" r:id="rId8" display="http://ssicccr.galileo.ebel/ssicccrlbprd/login.jsp"/>
    <hyperlink ref="E24" r:id="rId9"/>
    <hyperlink ref="N24" r:id="rId10" display="http://ssiccecl.galileo.ebel/ssicceclbprd/login.jsp"/>
    <hyperlink ref="N25" r:id="rId11" display="http://ssiccmx.galileo.ebel/ssiccmxlbprd/login.jsp"/>
    <hyperlink ref="E17" r:id="rId12"/>
    <hyperlink ref="N17" r:id="rId13" display="http://pelnx3196.galileo.ebel:7777/ssiccpeesqas/login.jsp"/>
    <hyperlink ref="E11" r:id="rId14"/>
    <hyperlink ref="N11" r:id="rId15" display="http://pelnx2140:7777/ssiccpeespdp/login.jsp"/>
    <hyperlink ref="E8" r:id="rId16"/>
    <hyperlink ref="N8" r:id="rId17" display="http://pelnx2137:7777/ssicccrlbpdp/login.jsp"/>
    <hyperlink ref="E4" r:id="rId18"/>
    <hyperlink ref="N4" r:id="rId19" display="http://pelnx2133:7777/ssicccoespdp/login.jsp"/>
    <hyperlink ref="E10" r:id="rId20"/>
    <hyperlink ref="N10" r:id="rId21" display="http://pelnx2139:7777/ssiccvelbpdp/login.jsp"/>
    <hyperlink ref="E14" r:id="rId22"/>
    <hyperlink ref="N14" r:id="rId23" display="http://pelnx2149:7777/ssiccprlbpdp/login.jsp"/>
    <hyperlink ref="E13" r:id="rId24"/>
    <hyperlink ref="N13" r:id="rId25" display="http://pelnx2142:7777/ssiccdolbpdp/login.jsp"/>
    <hyperlink ref="E9" r:id="rId26"/>
    <hyperlink ref="N9" r:id="rId27" display="http://pelnx2138:7777/ssiccclespdp/login.jsp"/>
    <hyperlink ref="E3" r:id="rId28"/>
    <hyperlink ref="N3" r:id="rId29" display="http://pelnx2132:7777/ssiccpalbpdp/login.jsp"/>
    <hyperlink ref="E6" r:id="rId30"/>
    <hyperlink ref="N6" r:id="rId31" display="http://pelnx2135:7777/ssiccsvespdp/login.jsp"/>
    <hyperlink ref="E7" r:id="rId32"/>
    <hyperlink ref="N7" r:id="rId33" display="http://pelnx2136:7777/ssiccgtespdp/login.jsp"/>
    <hyperlink ref="E5" r:id="rId34"/>
    <hyperlink ref="N5" r:id="rId35" display="http://pelnx2134:7777/ssicceclbpdp/login.jsp"/>
    <hyperlink ref="E25" r:id="rId36"/>
  </hyperlinks>
  <pageMargins left="0.7" right="0.7" top="0.75" bottom="0.75" header="0.3" footer="0.3"/>
  <pageSetup paperSize="9" orientation="portrait" r:id="rId37"/>
  <tableParts count="1">
    <tablePart r:id="rId3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16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0</v>
      </c>
      <c r="B1" t="s">
        <v>159</v>
      </c>
    </row>
    <row r="2" spans="1:2" x14ac:dyDescent="0.25">
      <c r="A2" s="37" t="s">
        <v>174</v>
      </c>
      <c r="B2" s="37" t="s">
        <v>146</v>
      </c>
    </row>
    <row r="3" spans="1:2" x14ac:dyDescent="0.25">
      <c r="A3" s="37" t="s">
        <v>175</v>
      </c>
      <c r="B3" s="37" t="s">
        <v>67</v>
      </c>
    </row>
    <row r="4" spans="1:2" x14ac:dyDescent="0.25">
      <c r="A4" s="37" t="s">
        <v>176</v>
      </c>
      <c r="B4" s="37" t="s">
        <v>97</v>
      </c>
    </row>
    <row r="5" spans="1:2" x14ac:dyDescent="0.25">
      <c r="A5" s="37" t="s">
        <v>177</v>
      </c>
      <c r="B5" s="37" t="s">
        <v>76</v>
      </c>
    </row>
    <row r="6" spans="1:2" x14ac:dyDescent="0.25">
      <c r="A6" s="37" t="s">
        <v>178</v>
      </c>
      <c r="B6" s="37" t="s">
        <v>39</v>
      </c>
    </row>
    <row r="7" spans="1:2" x14ac:dyDescent="0.25">
      <c r="A7" s="37" t="s">
        <v>180</v>
      </c>
      <c r="B7" s="37" t="s">
        <v>91</v>
      </c>
    </row>
    <row r="8" spans="1:2" x14ac:dyDescent="0.25">
      <c r="A8" s="37" t="s">
        <v>179</v>
      </c>
      <c r="B8" s="37" t="s">
        <v>83</v>
      </c>
    </row>
    <row r="9" spans="1:2" x14ac:dyDescent="0.25">
      <c r="A9" s="37" t="s">
        <v>181</v>
      </c>
      <c r="B9" s="37" t="s">
        <v>59</v>
      </c>
    </row>
    <row r="10" spans="1:2" x14ac:dyDescent="0.25">
      <c r="A10" s="37" t="s">
        <v>182</v>
      </c>
      <c r="B10" s="37" t="s">
        <v>138</v>
      </c>
    </row>
    <row r="11" spans="1:2" x14ac:dyDescent="0.25">
      <c r="A11" s="37" t="s">
        <v>183</v>
      </c>
      <c r="B11" s="37" t="s">
        <v>3</v>
      </c>
    </row>
    <row r="12" spans="1:2" x14ac:dyDescent="0.25">
      <c r="A12" s="37" t="s">
        <v>184</v>
      </c>
      <c r="B12" s="37" t="s">
        <v>46</v>
      </c>
    </row>
    <row r="13" spans="1:2" x14ac:dyDescent="0.25">
      <c r="A13" s="37" t="s">
        <v>185</v>
      </c>
      <c r="B13" s="37" t="s">
        <v>31</v>
      </c>
    </row>
    <row r="14" spans="1:2" x14ac:dyDescent="0.25">
      <c r="A14" s="37" t="s">
        <v>186</v>
      </c>
      <c r="B14" s="37" t="s">
        <v>112</v>
      </c>
    </row>
    <row r="15" spans="1:2" x14ac:dyDescent="0.25">
      <c r="A15" s="37" t="s">
        <v>187</v>
      </c>
      <c r="B15" s="37" t="s">
        <v>132</v>
      </c>
    </row>
    <row r="16" spans="1:2" x14ac:dyDescent="0.25">
      <c r="A16" s="37" t="s">
        <v>188</v>
      </c>
      <c r="B16" s="37" t="s">
        <v>119</v>
      </c>
    </row>
  </sheetData>
  <sortState ref="A2:B16">
    <sortCondition ref="A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C5"/>
  <sheetViews>
    <sheetView workbookViewId="0">
      <selection activeCell="B6" sqref="B6"/>
    </sheetView>
  </sheetViews>
  <sheetFormatPr baseColWidth="10" defaultRowHeight="15" x14ac:dyDescent="0.25"/>
  <cols>
    <col min="2" max="3" width="12" customWidth="1"/>
  </cols>
  <sheetData>
    <row r="1" spans="2:3" x14ac:dyDescent="0.25">
      <c r="B1" t="s">
        <v>172</v>
      </c>
      <c r="C1" t="s">
        <v>173</v>
      </c>
    </row>
    <row r="2" spans="2:3" x14ac:dyDescent="0.25">
      <c r="B2" t="s">
        <v>2</v>
      </c>
      <c r="C2" t="s">
        <v>2</v>
      </c>
    </row>
    <row r="3" spans="2:3" x14ac:dyDescent="0.25">
      <c r="B3" t="s">
        <v>169</v>
      </c>
      <c r="C3" t="s">
        <v>169</v>
      </c>
    </row>
    <row r="4" spans="2:3" x14ac:dyDescent="0.25">
      <c r="B4" t="s">
        <v>170</v>
      </c>
      <c r="C4" t="s">
        <v>170</v>
      </c>
    </row>
    <row r="5" spans="2:3" x14ac:dyDescent="0.25">
      <c r="B5" t="s">
        <v>171</v>
      </c>
      <c r="C5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Busqueda Entornos</vt:lpstr>
      <vt:lpstr>Datos</vt:lpstr>
      <vt:lpstr>Paises</vt:lpstr>
      <vt:lpstr>Entornos</vt:lpstr>
    </vt:vector>
  </TitlesOfParts>
  <Company>Belcorp Perú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Cairampoma Granados</dc:creator>
  <cp:lastModifiedBy>Jose Antonio Cairampoma Granados</cp:lastModifiedBy>
  <dcterms:created xsi:type="dcterms:W3CDTF">2015-01-13T20:15:06Z</dcterms:created>
  <dcterms:modified xsi:type="dcterms:W3CDTF">2015-09-09T20:34:51Z</dcterms:modified>
</cp:coreProperties>
</file>