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84" i="10" l="1"/>
  <c r="F1085" i="10"/>
  <c r="G1084" i="10"/>
  <c r="G1085" i="10"/>
  <c r="H1084" i="10"/>
  <c r="H1085" i="10"/>
  <c r="I1084" i="10"/>
  <c r="I1085" i="10"/>
  <c r="J1084" i="10"/>
  <c r="J1085" i="10"/>
  <c r="F1076" i="10"/>
  <c r="F1077" i="10"/>
  <c r="F1078" i="10"/>
  <c r="F1079" i="10"/>
  <c r="F1080" i="10"/>
  <c r="F1081" i="10"/>
  <c r="F1082" i="10"/>
  <c r="F1083" i="10"/>
  <c r="G1076" i="10"/>
  <c r="G1077" i="10"/>
  <c r="G1078" i="10"/>
  <c r="G1079" i="10"/>
  <c r="G1080" i="10"/>
  <c r="G1081" i="10"/>
  <c r="G1082" i="10"/>
  <c r="G1083" i="10"/>
  <c r="H1076" i="10"/>
  <c r="H1077" i="10"/>
  <c r="H1078" i="10"/>
  <c r="H1079" i="10"/>
  <c r="H1080" i="10"/>
  <c r="H1081" i="10"/>
  <c r="H1082" i="10"/>
  <c r="H1083" i="10"/>
  <c r="I1076" i="10"/>
  <c r="I1077" i="10"/>
  <c r="I1078" i="10"/>
  <c r="I1079" i="10"/>
  <c r="I1080" i="10"/>
  <c r="I1081" i="10"/>
  <c r="I1082" i="10"/>
  <c r="I1083" i="10"/>
  <c r="J1076" i="10"/>
  <c r="J1077" i="10"/>
  <c r="J1078" i="10"/>
  <c r="J1079" i="10"/>
  <c r="J1080" i="10"/>
  <c r="J1081" i="10"/>
  <c r="J1082" i="10"/>
  <c r="J1083" i="10"/>
  <c r="F1069" i="10" l="1"/>
  <c r="F1070" i="10"/>
  <c r="F1071" i="10"/>
  <c r="F1072" i="10"/>
  <c r="F1073" i="10"/>
  <c r="F1074" i="10"/>
  <c r="F1075" i="10"/>
  <c r="G1069" i="10"/>
  <c r="G1070" i="10"/>
  <c r="G1071" i="10"/>
  <c r="G1072" i="10"/>
  <c r="G1073" i="10"/>
  <c r="G1074" i="10"/>
  <c r="G1075" i="10"/>
  <c r="H1069" i="10"/>
  <c r="H1070" i="10"/>
  <c r="H1071" i="10"/>
  <c r="H1072" i="10"/>
  <c r="H1073" i="10"/>
  <c r="H1074" i="10"/>
  <c r="H1075" i="10"/>
  <c r="I1069" i="10"/>
  <c r="I1070" i="10"/>
  <c r="I1071" i="10"/>
  <c r="I1072" i="10"/>
  <c r="I1073" i="10"/>
  <c r="I1074" i="10"/>
  <c r="I1075" i="10"/>
  <c r="J1069" i="10"/>
  <c r="J1070" i="10"/>
  <c r="J1071" i="10"/>
  <c r="J1072" i="10"/>
  <c r="J1073" i="10"/>
  <c r="J1074" i="10"/>
  <c r="J1075" i="10"/>
  <c r="F1065" i="10"/>
  <c r="F1066" i="10"/>
  <c r="F1067" i="10"/>
  <c r="F1068" i="10"/>
  <c r="G1065" i="10"/>
  <c r="G1066" i="10"/>
  <c r="G1067" i="10"/>
  <c r="G1068" i="10"/>
  <c r="H1065" i="10"/>
  <c r="H1066" i="10"/>
  <c r="H1067" i="10"/>
  <c r="H1068" i="10"/>
  <c r="I1065" i="10"/>
  <c r="I1066" i="10"/>
  <c r="I1067" i="10"/>
  <c r="I1068" i="10"/>
  <c r="J1065" i="10"/>
  <c r="J1066" i="10"/>
  <c r="J1067" i="10"/>
  <c r="J1068" i="10"/>
  <c r="F1063" i="10" l="1"/>
  <c r="F1064" i="10"/>
  <c r="G1063" i="10"/>
  <c r="G1064" i="10"/>
  <c r="H1063" i="10"/>
  <c r="H1064" i="10"/>
  <c r="I1063" i="10"/>
  <c r="I1064" i="10"/>
  <c r="J1063" i="10"/>
  <c r="J1064" i="10"/>
  <c r="F1059" i="10"/>
  <c r="F1060" i="10"/>
  <c r="F1061" i="10"/>
  <c r="F1062" i="10"/>
  <c r="G1059" i="10"/>
  <c r="G1060" i="10"/>
  <c r="G1061" i="10"/>
  <c r="G1062" i="10"/>
  <c r="H1059" i="10"/>
  <c r="H1060" i="10"/>
  <c r="H1061" i="10"/>
  <c r="H1062" i="10"/>
  <c r="I1059" i="10"/>
  <c r="I1060" i="10"/>
  <c r="I1061" i="10"/>
  <c r="I1062" i="10"/>
  <c r="J1059" i="10"/>
  <c r="J1060" i="10"/>
  <c r="J1061" i="10"/>
  <c r="J1062" i="10"/>
  <c r="F1054" i="10" l="1"/>
  <c r="F1055" i="10"/>
  <c r="F1056" i="10"/>
  <c r="F1057" i="10"/>
  <c r="F1058" i="10"/>
  <c r="G1054" i="10"/>
  <c r="G1055" i="10"/>
  <c r="G1056" i="10"/>
  <c r="G1057" i="10"/>
  <c r="G1058" i="10"/>
  <c r="H1054" i="10"/>
  <c r="H1055" i="10"/>
  <c r="H1056" i="10"/>
  <c r="H1057" i="10"/>
  <c r="H1058" i="10"/>
  <c r="I1054" i="10"/>
  <c r="I1055" i="10"/>
  <c r="I1056" i="10"/>
  <c r="I1057" i="10"/>
  <c r="I1058" i="10"/>
  <c r="J1054" i="10"/>
  <c r="J1055" i="10"/>
  <c r="J1056" i="10"/>
  <c r="J1057" i="10"/>
  <c r="J1058" i="10"/>
  <c r="F1051" i="10"/>
  <c r="F1052" i="10"/>
  <c r="F1053" i="10"/>
  <c r="G1051" i="10"/>
  <c r="G1052" i="10"/>
  <c r="G1053" i="10"/>
  <c r="H1051" i="10"/>
  <c r="H1052" i="10"/>
  <c r="H1053" i="10"/>
  <c r="I1051" i="10"/>
  <c r="I1052" i="10"/>
  <c r="I1053" i="10"/>
  <c r="J1051" i="10"/>
  <c r="J1052" i="10"/>
  <c r="J1053" i="10"/>
  <c r="V292" i="1"/>
  <c r="V293" i="1"/>
  <c r="V294" i="1"/>
  <c r="W292" i="1"/>
  <c r="W293" i="1"/>
  <c r="W294" i="1"/>
  <c r="X292" i="1"/>
  <c r="X293" i="1"/>
  <c r="X294" i="1"/>
  <c r="Y292" i="1"/>
  <c r="Y293" i="1"/>
  <c r="Y294" i="1"/>
  <c r="F1046" i="10" l="1"/>
  <c r="F1047" i="10"/>
  <c r="F1048" i="10"/>
  <c r="F1049" i="10"/>
  <c r="F1050" i="10"/>
  <c r="G1046" i="10"/>
  <c r="G1047" i="10"/>
  <c r="G1048" i="10"/>
  <c r="G1049" i="10"/>
  <c r="G1050" i="10"/>
  <c r="H1046" i="10"/>
  <c r="H1047" i="10"/>
  <c r="H1048" i="10"/>
  <c r="H1049" i="10"/>
  <c r="H1050" i="10"/>
  <c r="I1046" i="10"/>
  <c r="I1047" i="10"/>
  <c r="I1048" i="10"/>
  <c r="I1049" i="10"/>
  <c r="I1050" i="10"/>
  <c r="J1046" i="10"/>
  <c r="J1047" i="10"/>
  <c r="J1048" i="10"/>
  <c r="J1049" i="10"/>
  <c r="J1050" i="10"/>
  <c r="F1041" i="10"/>
  <c r="F1042" i="10"/>
  <c r="F1043" i="10"/>
  <c r="F1044" i="10"/>
  <c r="F1045" i="10"/>
  <c r="G1041" i="10"/>
  <c r="G1042" i="10"/>
  <c r="G1043" i="10"/>
  <c r="G1044" i="10"/>
  <c r="G1045" i="10"/>
  <c r="H1041" i="10"/>
  <c r="H1042" i="10"/>
  <c r="H1043" i="10"/>
  <c r="H1044" i="10"/>
  <c r="H1045" i="10"/>
  <c r="I1041" i="10"/>
  <c r="I1042" i="10"/>
  <c r="I1043" i="10"/>
  <c r="I1044" i="10"/>
  <c r="I1045" i="10"/>
  <c r="J1041" i="10"/>
  <c r="J1042" i="10"/>
  <c r="J1043" i="10"/>
  <c r="J1044" i="10"/>
  <c r="J1045" i="10"/>
  <c r="V287" i="1"/>
  <c r="V288" i="1"/>
  <c r="V289" i="1"/>
  <c r="V290" i="1"/>
  <c r="V291" i="1"/>
  <c r="W287" i="1"/>
  <c r="W288" i="1"/>
  <c r="W289" i="1"/>
  <c r="W290" i="1"/>
  <c r="W291" i="1"/>
  <c r="X287" i="1"/>
  <c r="X288" i="1"/>
  <c r="X289" i="1"/>
  <c r="X290" i="1"/>
  <c r="X291" i="1"/>
  <c r="Y287" i="1"/>
  <c r="Y288" i="1"/>
  <c r="Y289" i="1"/>
  <c r="Y290" i="1"/>
  <c r="Y291" i="1"/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<sst xmlns="http://schemas.openxmlformats.org/spreadsheetml/2006/main" count="25421" uniqueCount="17973">
  <si>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</si>
  <si>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</si>
  <si>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</si>
  <si>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</si>
  <si>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</si>
  <si>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</si>
  <si>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</si>
  <si>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</si>
  <si>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</si>
  <si>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</si>
  <si>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</si>
  <si>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</si>
  <si>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</si>
  <si>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</si>
  <si>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</si>
  <si>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</si>
  <si>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</si>
  <si>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</si>
  <si>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</si>
  <si>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</si>
  <si>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</si>
  <si>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</si>
  <si>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</si>
  <si>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</si>
  <si>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</si>
  <si>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</si>
  <si>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</si>
  <si>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</si>
  <si>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</si>
  <si>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</si>
  <si>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</si>
  <si>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</si>
  <si>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</si>
  <si>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</si>
  <si>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</si>
  <si>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</si>
  <si>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</si>
  <si>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</si>
  <si>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</si>
  <si>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</si>
  <si>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</si>
  <si>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</si>
  <si>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</si>
  <si>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</si>
  <si>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</si>
  <si>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</si>
  <si>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</si>
  <si>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</si>
  <si>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</si>
  <si>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</si>
  <si>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</si>
  <si>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</si>
  <si>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</si>
  <si>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</si>
  <si>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</si>
  <si>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</si>
  <si>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</si>
  <si>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</si>
  <si>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</si>
  <si>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</si>
  <si>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</si>
  <si>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</si>
  <si>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</si>
  <si>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</si>
  <si>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</si>
  <si>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</si>
  <si>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</si>
  <si>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</si>
  <si>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</si>
  <si>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</si>
  <si>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</si>
  <si>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</si>
  <si>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</si>
  <si>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</si>
  <si>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</si>
  <si>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</si>
  <si>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</si>
  <si>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</si>
  <si>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</si>
  <si>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</si>
  <si>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</si>
  <si>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</si>
  <si>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</si>
  <si>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</si>
  <si>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</si>
  <si>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</si>
  <si>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</si>
  <si>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</si>
  <si>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</si>
  <si>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</si>
  <si>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</si>
  <si>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</si>
  <si>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</si>
  <si>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</si>
  <si>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</si>
  <si>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</si>
  <si>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</si>
  <si>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</si>
  <si>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</si>
  <si>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</si>
  <si>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</si>
  <si>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</si>
  <si>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</si>
  <si>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</si>
  <si>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</si>
  <si>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</si>
  <si>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</si>
  <si>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</si>
  <si>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</si>
  <si>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</si>
  <si>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</si>
  <si>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</si>
  <si>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</si>
  <si>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</si>
  <si>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</si>
  <si>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</si>
  <si>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</si>
  <si>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</si>
  <si>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</si>
  <si>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</si>
  <si>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</si>
  <si>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</si>
  <si>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</si>
  <si>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</si>
  <si>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</si>
  <si>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</si>
  <si>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</si>
  <si>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</si>
  <si>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</si>
  <si>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</si>
  <si>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</si>
  <si>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</si>
  <si>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</si>
  <si>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</si>
  <si>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</si>
  <si>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</si>
  <si>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</si>
  <si>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</si>
  <si>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</si>
  <si>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</si>
  <si>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</si>
  <si>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</si>
  <si>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</si>
  <si>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</si>
  <si>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</si>
  <si>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</si>
  <si>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</si>
  <si>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</si>
  <si>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</si>
  <si>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</si>
  <si>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</si>
  <si>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</si>
  <si>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</si>
  <si>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</si>
  <si>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</si>
  <si>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</si>
  <si>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</si>
  <si>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</si>
  <si>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</si>
  <si>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</si>
  <si>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</si>
  <si>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</si>
  <si>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</si>
  <si>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</si>
  <si>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</si>
  <si>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</si>
  <si>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</si>
  <si>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</si>
  <si>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</si>
  <si>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</si>
  <si>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</si>
  <si>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</si>
  <si>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</si>
  <si>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</si>
  <si>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</si>
  <si>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</si>
  <si>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</si>
  <si>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</si>
  <si>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</si>
  <si>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</si>
  <si>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</si>
  <si>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</si>
  <si>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</si>
  <si>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</si>
  <si>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</si>
  <si>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</si>
  <si>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</si>
  <si>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</si>
  <si>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</si>
  <si>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</si>
  <si>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</si>
  <si>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</si>
  <si>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</si>
  <si>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</si>
  <si>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</si>
  <si>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</si>
  <si>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</si>
  <si>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</si>
  <si>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</si>
  <si>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</si>
  <si>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</si>
  <si>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</si>
  <si>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</si>
  <si>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</si>
  <si>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</si>
  <si>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</si>
  <si>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</si>
  <si>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</si>
  <si>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</si>
  <si>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</si>
  <si>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</si>
  <si>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</si>
  <si>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</si>
  <si>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</si>
  <si>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</si>
  <si>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</si>
  <si>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</si>
  <si>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</si>
  <si>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</si>
  <si>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</si>
  <si>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</si>
  <si>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</si>
  <si>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</si>
  <si>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</si>
  <si>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</si>
  <si>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</si>
  <si>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</si>
  <si>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</si>
  <si>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</si>
  <si>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</si>
  <si>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</si>
  <si>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</si>
  <si>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</si>
  <si>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</si>
  <si>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</si>
  <si>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</si>
  <si>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</si>
  <si>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</si>
  <si>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</si>
  <si>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</si>
  <si>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</si>
  <si>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</si>
  <si>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</si>
  <si>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</si>
  <si>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</si>
  <si>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</si>
  <si>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</si>
  <si>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</si>
  <si>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</si>
  <si>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</si>
  <si>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</si>
  <si>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</si>
  <si>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</si>
  <si>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</si>
  <si>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</si>
  <si>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</si>
  <si>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</si>
  <si>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</si>
  <si>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</si>
  <si>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</si>
  <si>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</si>
  <si>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</si>
  <si>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</si>
  <si>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</si>
  <si>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</si>
  <si>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</si>
  <si>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</si>
  <si>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</si>
  <si>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</si>
  <si>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</si>
  <si>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</si>
  <si>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</si>
  <si>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</si>
  <si>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</si>
  <si>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</si>
  <si>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</si>
  <si>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</si>
  <si>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</si>
  <si>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</si>
  <si>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</si>
  <si>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</si>
  <si>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</si>
  <si>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</si>
  <si>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</si>
  <si>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</si>
  <si>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</si>
  <si>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</si>
  <si>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</si>
  <si>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</si>
  <si>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</si>
  <si>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</si>
  <si>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</si>
  <si>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</si>
  <si>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</si>
  <si>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</si>
  <si>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</si>
  <si>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</si>
  <si>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</si>
  <si>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</si>
  <si>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</si>
  <si>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</si>
  <si>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</si>
  <si>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</si>
  <si>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</si>
  <si>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</si>
  <si>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</si>
  <si>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</si>
  <si>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</si>
  <si>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</si>
  <si>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</si>
  <si>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</si>
  <si>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</si>
  <si>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</si>
  <si>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</si>
  <si>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</si>
  <si>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</si>
  <si>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</si>
  <si>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</si>
  <si>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</si>
  <si>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</si>
  <si>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</si>
  <si>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</si>
  <si>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</si>
  <si>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</si>
  <si>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</si>
  <si>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</si>
  <si>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</si>
  <si>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</si>
  <si>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</si>
  <si>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</si>
  <si>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</si>
  <si>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</si>
  <si>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</si>
  <si>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</si>
  <si>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</si>
  <si>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</si>
  <si>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</si>
  <si>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</si>
  <si>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</si>
  <si>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</si>
  <si>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</si>
  <si>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</si>
  <si>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</si>
  <si>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</si>
  <si>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</si>
  <si>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</si>
  <si>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</si>
  <si>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</si>
  <si>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</si>
  <si>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</si>
  <si>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</si>
  <si>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</si>
  <si>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</si>
  <si>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</si>
  <si>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</si>
  <si>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</si>
  <si>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</si>
  <si>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</si>
  <si>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</si>
  <si>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</si>
  <si>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</si>
  <si>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</si>
  <si>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</si>
  <si>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</si>
  <si>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</si>
  <si>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</si>
  <si>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</si>
  <si>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</si>
  <si>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</si>
  <si>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</si>
  <si>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</si>
  <si>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</si>
  <si>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</si>
  <si>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</si>
  <si>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</si>
  <si>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</si>
  <si>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</si>
  <si>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</si>
  <si>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</si>
  <si>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</si>
  <si>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</si>
  <si>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</si>
  <si>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</si>
  <si>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</si>
  <si>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</si>
  <si>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</si>
  <si>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</si>
  <si>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</si>
  <si>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</si>
  <si>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</si>
  <si>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</si>
  <si>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</si>
  <si>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</si>
  <si>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</si>
  <si>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</si>
  <si>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</si>
  <si>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</si>
  <si>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</si>
  <si>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</si>
  <si>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</si>
  <si>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</si>
  <si>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</si>
  <si>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</si>
  <si>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</si>
  <si>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</si>
  <si>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</si>
  <si>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</si>
  <si>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</si>
  <si>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</si>
  <si>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</si>
  <si>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</si>
  <si>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</si>
  <si>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</si>
  <si>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</si>
  <si>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</si>
  <si>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</si>
  <si>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</si>
  <si>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</si>
  <si>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</si>
  <si>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</si>
  <si>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</si>
  <si>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</si>
  <si>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</si>
  <si>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</si>
  <si>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</si>
  <si>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</si>
  <si>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</si>
  <si>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</si>
  <si>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</si>
  <si>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</si>
  <si>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</si>
  <si>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</si>
  <si>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</si>
  <si>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</si>
  <si>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</si>
  <si>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</si>
  <si>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</si>
  <si>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</si>
  <si>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</si>
  <si>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</si>
  <si>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</si>
  <si>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</si>
  <si>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</si>
  <si>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</si>
  <si>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</si>
  <si>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</si>
  <si>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</si>
  <si>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</si>
  <si>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</si>
  <si>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</si>
  <si>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</si>
  <si>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</si>
  <si>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</si>
  <si>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</si>
  <si>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</si>
  <si>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</si>
  <si>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</si>
  <si>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</si>
  <si>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</si>
  <si>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</si>
  <si>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</si>
  <si>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</si>
  <si>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</si>
  <si>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</si>
  <si>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</si>
  <si>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</si>
  <si>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</si>
  <si>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</si>
  <si>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</si>
  <si>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</si>
  <si>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</si>
  <si>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</si>
  <si>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</si>
  <si>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</si>
  <si>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</si>
  <si>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</si>
  <si>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</si>
  <si>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</si>
  <si>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</si>
  <si>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</si>
  <si>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</si>
  <si>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</si>
  <si>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</si>
  <si>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</si>
  <si>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</si>
  <si>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</si>
  <si>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</si>
  <si>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</si>
  <si>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</si>
  <si>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</si>
  <si>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</si>
  <si>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</si>
  <si>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</si>
  <si>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</si>
  <si>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</si>
  <si>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</si>
  <si>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</si>
  <si>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</si>
  <si>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</si>
  <si>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</si>
  <si>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</si>
  <si>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</si>
  <si>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</si>
  <si>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</si>
  <si>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</si>
  <si>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</si>
  <si>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</si>
  <si>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</si>
  <si>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</si>
  <si>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</si>
  <si>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</si>
  <si>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</si>
  <si>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</si>
  <si>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</si>
  <si>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</si>
  <si>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</si>
  <si>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</si>
  <si>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</si>
  <si>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</si>
  <si>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</si>
  <si>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</si>
  <si>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</si>
  <si>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</si>
  <si>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</si>
  <si>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</si>
  <si>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</si>
  <si>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</si>
  <si>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</si>
  <si>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</si>
  <si>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</si>
  <si>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</si>
  <si>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</si>
  <si>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</si>
  <si>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</si>
  <si>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</si>
  <si>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</si>
  <si>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</si>
  <si>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</si>
  <si>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</si>
  <si>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</si>
  <si>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</si>
  <si>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</si>
  <si>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</si>
  <si>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</si>
  <si>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</si>
  <si>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</si>
  <si>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</si>
  <si>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</si>
  <si>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</si>
  <si>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</si>
  <si>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</si>
  <si>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</si>
  <si>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</si>
  <si>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</si>
  <si>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</si>
  <si>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</si>
  <si>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</si>
  <si>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</si>
  <si>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</si>
  <si>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</si>
  <si>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</si>
  <si>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</si>
  <si>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</si>
  <si>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</si>
  <si>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</si>
  <si>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</si>
  <si>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</si>
  <si>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</si>
  <si>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</si>
  <si>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</si>
  <si>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</si>
  <si>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</si>
  <si>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</si>
  <si>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</si>
  <si>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</si>
  <si>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</si>
  <si>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</si>
  <si>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</si>
  <si>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</si>
  <si>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</si>
  <si>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</si>
  <si>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</si>
  <si>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</si>
  <si>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</si>
  <si>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</si>
  <si>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</si>
  <si>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</si>
  <si>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</si>
  <si>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</si>
  <si>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</si>
  <si>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</si>
  <si>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</si>
  <si>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</si>
  <si>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</si>
  <si>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</si>
  <si>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</si>
  <si>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</si>
  <si>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</si>
  <si>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</si>
  <si>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</si>
  <si>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</si>
  <si>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</si>
  <si>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</si>
  <si>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</si>
  <si>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</si>
  <si>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</si>
  <si>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</si>
  <si>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</si>
  <si>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</si>
  <si>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</si>
  <si>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</si>
  <si>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</si>
  <si>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</si>
  <si>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</si>
  <si>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</si>
  <si>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</si>
  <si>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</si>
  <si>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</si>
  <si>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</si>
  <si>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</si>
  <si>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</si>
  <si>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</si>
  <si>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</si>
  <si>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</si>
  <si>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</si>
  <si>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</si>
  <si>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</si>
  <si>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</si>
  <si>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</si>
  <si>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</si>
  <si>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</si>
  <si>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</si>
  <si>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</si>
  <si>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</si>
  <si>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</si>
  <si>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</si>
  <si>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</si>
  <si>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</si>
  <si>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</si>
  <si>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</si>
  <si>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</si>
  <si>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</si>
  <si>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</si>
  <si>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</si>
  <si>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</si>
  <si>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</si>
  <si>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</si>
  <si>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</si>
  <si>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</si>
  <si>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</si>
  <si>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</si>
  <si>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</si>
  <si>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</si>
  <si>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</si>
  <si>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</si>
  <si>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</si>
  <si>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</si>
  <si>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</si>
  <si>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</si>
  <si>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</si>
  <si>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</si>
  <si>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</si>
  <si>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</si>
  <si>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</si>
  <si>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</si>
  <si>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</si>
  <si>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</si>
  <si>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</si>
  <si>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</si>
  <si>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</si>
  <si>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</si>
  <si>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</si>
  <si>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</si>
  <si>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</si>
  <si>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</si>
  <si>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</si>
  <si>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</si>
  <si>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</si>
  <si>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</si>
  <si>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</si>
  <si>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</si>
  <si>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</si>
  <si>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</si>
  <si>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</si>
  <si>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</si>
  <si>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</si>
  <si>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</si>
  <si>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</si>
  <si>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</si>
  <si>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</si>
  <si>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</si>
  <si>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</si>
  <si>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</si>
  <si>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</si>
  <si>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</si>
  <si>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</si>
  <si>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</si>
  <si>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</si>
  <si>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</si>
  <si>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</si>
  <si>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</si>
  <si>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</si>
  <si>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</si>
  <si>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</si>
  <si>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</si>
  <si>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</si>
  <si>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</si>
  <si>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</si>
  <si>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</si>
  <si>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</si>
  <si>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</si>
  <si>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</si>
  <si>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</si>
  <si>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</si>
  <si>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</si>
  <si>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</si>
  <si>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</si>
  <si>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</si>
  <si>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</si>
  <si>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</si>
  <si>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</si>
  <si>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</si>
  <si>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</si>
  <si>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</si>
  <si>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</si>
  <si>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</si>
  <si>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</si>
  <si>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</si>
  <si>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</si>
  <si>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</si>
  <si>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</si>
  <si>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</si>
  <si>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</si>
  <si>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</si>
  <si>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</si>
  <si>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</si>
  <si>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</si>
  <si>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</si>
  <si>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</si>
  <si>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</si>
  <si>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</si>
  <si>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</si>
  <si>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</si>
  <si>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</si>
  <si>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</si>
  <si>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</si>
  <si>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</si>
  <si>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</si>
  <si>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</si>
  <si>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</si>
  <si>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</si>
  <si>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</si>
  <si>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</si>
  <si>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</si>
  <si>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</si>
  <si>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</si>
  <si>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</si>
  <si>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</si>
  <si>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</si>
  <si>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</si>
  <si>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</si>
  <si>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</si>
  <si>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</si>
  <si>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</si>
  <si>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</si>
  <si>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</si>
  <si>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</si>
  <si>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</si>
  <si>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</si>
  <si>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</si>
  <si>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</si>
  <si>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</si>
  <si>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</si>
  <si>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</si>
  <si>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</si>
  <si>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</si>
  <si>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</si>
  <si>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</si>
  <si>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</si>
  <si>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</si>
  <si>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</si>
  <si>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</si>
  <si>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</si>
  <si>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</si>
  <si>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</si>
  <si>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</si>
  <si>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</si>
  <si>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</si>
  <si>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</si>
  <si>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</si>
  <si>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</si>
  <si>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</si>
  <si>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</si>
  <si>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</si>
  <si>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</si>
  <si>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</si>
  <si>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</si>
  <si>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</si>
  <si>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</si>
  <si>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</si>
  <si>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</si>
  <si>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</si>
  <si>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</si>
  <si>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</si>
  <si>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</si>
  <si>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</si>
  <si>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</si>
  <si>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</si>
  <si>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</si>
  <si>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</si>
  <si>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</si>
  <si>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</si>
  <si>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</si>
  <si>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</si>
  <si>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</si>
  <si>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</si>
  <si>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</si>
  <si>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</si>
  <si>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</si>
  <si>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</si>
  <si>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</si>
  <si>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</si>
  <si>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</si>
  <si>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</si>
  <si>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</si>
  <si>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</si>
  <si>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</si>
  <si>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</si>
  <si>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</si>
  <si>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</si>
  <si>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</si>
  <si>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</si>
  <si>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</si>
  <si>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</si>
  <si>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</si>
  <si>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</si>
  <si>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</si>
  <si>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</si>
  <si>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</si>
  <si>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</si>
  <si>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</si>
  <si>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</si>
  <si>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</si>
  <si>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</si>
  <si>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</si>
  <si>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</si>
  <si>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</si>
  <si>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</si>
  <si>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</si>
  <si>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</si>
  <si>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</si>
  <si>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</si>
  <si>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</si>
  <si>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</si>
  <si>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</si>
  <si>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</si>
  <si>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</si>
  <si>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</si>
  <si>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</si>
  <si>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</si>
  <si>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</si>
  <si>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</si>
  <si>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</si>
  <si>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</si>
  <si>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</si>
  <si>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</si>
  <si>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</si>
  <si>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</si>
  <si>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</si>
  <si>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</si>
  <si>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</si>
  <si>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</si>
  <si>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</si>
  <si>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</si>
  <si>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</si>
  <si>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</si>
  <si>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</si>
  <si>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</si>
  <si>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</si>
  <si>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</si>
  <si>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</si>
  <si>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</si>
  <si>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</si>
  <si>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</si>
  <si>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</si>
  <si>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</si>
  <si>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</si>
  <si>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</si>
  <si>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</si>
  <si>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</si>
  <si>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</si>
  <si>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</si>
  <si>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</si>
  <si>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</si>
  <si>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</si>
  <si>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</si>
  <si>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</si>
  <si>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</si>
  <si>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</si>
  <si>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</si>
  <si>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</si>
  <si>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</si>
  <si>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</si>
  <si>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</si>
  <si>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</si>
  <si>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</si>
  <si>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</si>
  <si>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</si>
  <si>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</si>
  <si>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</si>
  <si>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</si>
  <si>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</si>
  <si>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</si>
  <si>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</si>
  <si>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</si>
  <si>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</si>
  <si>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</si>
  <si>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</si>
  <si>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</si>
  <si>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</si>
  <si>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</si>
  <si>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</si>
  <si>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</si>
  <si>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</si>
  <si>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</si>
  <si>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</si>
  <si>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</si>
  <si>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</si>
  <si>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</si>
  <si>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</si>
  <si>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</si>
  <si>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</si>
  <si>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</si>
  <si>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</si>
  <si>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</si>
  <si>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</si>
  <si>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</si>
  <si>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</si>
  <si>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</si>
  <si>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</si>
  <si>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</si>
  <si>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</si>
  <si>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</si>
  <si>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</si>
  <si>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</si>
  <si>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</si>
  <si>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</si>
  <si>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</si>
  <si>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</si>
  <si>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</si>
  <si>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</si>
  <si>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</si>
  <si>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</si>
  <si>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</si>
  <si>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</si>
  <si>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</si>
  <si>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</si>
  <si>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</si>
  <si>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</si>
  <si>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</si>
  <si>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</si>
  <si>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</si>
  <si>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</si>
  <si>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</si>
  <si>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</si>
  <si>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</si>
  <si>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</si>
  <si>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</si>
  <si>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</si>
  <si>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</si>
  <si>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</si>
  <si>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</si>
  <si>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</si>
  <si>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</si>
  <si>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</si>
  <si>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</si>
  <si>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</si>
  <si>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</si>
  <si>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</si>
  <si>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</si>
  <si>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</si>
  <si>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</si>
  <si>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</si>
  <si>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</si>
  <si>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</si>
  <si>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</si>
  <si>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</si>
  <si>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</si>
  <si>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</si>
  <si>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</si>
  <si>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</si>
  <si>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</si>
  <si>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</si>
  <si>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</si>
  <si>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</si>
  <si>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</si>
  <si>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</si>
  <si>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</si>
  <si>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</si>
  <si>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</si>
  <si>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</si>
  <si>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</si>
  <si>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</si>
  <si>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</si>
  <si>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</si>
  <si>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</si>
  <si>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</si>
  <si>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</si>
  <si>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</si>
  <si>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</si>
  <si>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</si>
  <si>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</si>
  <si>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</si>
  <si>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</si>
  <si>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</si>
  <si>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</si>
  <si>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</si>
  <si>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</si>
  <si>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</si>
  <si>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</si>
  <si>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</si>
  <si>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</si>
  <si>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</si>
  <si>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</si>
  <si>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</si>
  <si>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</si>
  <si>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</si>
  <si>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</si>
  <si>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</si>
  <si>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</si>
  <si>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</si>
  <si>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</si>
  <si>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</si>
  <si>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</si>
  <si>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</si>
  <si>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</si>
  <si>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</si>
  <si>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</si>
  <si>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</si>
  <si>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</si>
  <si>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</si>
  <si>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</si>
  <si>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</si>
  <si>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</si>
  <si>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</si>
  <si>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</si>
  <si>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</si>
  <si>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</si>
  <si>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</si>
  <si>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</si>
  <si>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</si>
  <si>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</si>
  <si>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</si>
  <si>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</si>
  <si>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</si>
  <si>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</si>
  <si>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</si>
  <si>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</si>
  <si>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</si>
  <si>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</si>
  <si>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</si>
  <si>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</si>
  <si>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</si>
  <si>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</si>
  <si>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</si>
  <si>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</si>
  <si>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</si>
  <si>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</si>
  <si>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</si>
  <si>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</si>
  <si>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</si>
  <si>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</si>
  <si>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</si>
  <si>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</si>
  <si>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</si>
  <si>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</si>
  <si>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</si>
  <si>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</si>
  <si>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</si>
  <si>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</si>
  <si>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</si>
  <si>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</si>
  <si>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</si>
  <si>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</si>
  <si>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</si>
  <si>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</si>
  <si>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</si>
  <si>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</si>
  <si>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</si>
  <si>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</si>
  <si>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</si>
  <si>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</si>
  <si>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</si>
  <si>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</si>
  <si>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</si>
  <si>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</si>
  <si>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</si>
  <si>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</si>
  <si>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</si>
  <si>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</si>
  <si>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</si>
  <si>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</si>
  <si>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</si>
  <si>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</si>
  <si>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</si>
  <si>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</si>
  <si>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</si>
  <si>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</si>
  <si>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</si>
  <si>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</si>
  <si>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</si>
  <si>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</si>
  <si>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</si>
  <si>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</si>
  <si>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</si>
  <si>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</si>
  <si>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</si>
  <si>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</si>
  <si>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</si>
  <si>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</si>
  <si>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</si>
  <si>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</si>
  <si>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</si>
  <si>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</si>
  <si>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</si>
  <si>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</si>
  <si>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</si>
  <si>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</si>
  <si>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</si>
  <si>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</si>
  <si>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</si>
  <si>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</si>
  <si>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</si>
  <si>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</si>
  <si>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</si>
  <si>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</si>
  <si>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</si>
  <si>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</si>
  <si>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</si>
  <si>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</si>
  <si>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</si>
  <si>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</si>
  <si>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</si>
  <si>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</si>
  <si>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</si>
  <si>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</si>
  <si>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</si>
  <si>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</si>
  <si>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</si>
  <si>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</si>
  <si>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</si>
  <si>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</si>
  <si>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</si>
  <si>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</si>
  <si>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</si>
  <si>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</si>
  <si>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</si>
  <si>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</si>
  <si>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</si>
  <si>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</si>
  <si>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</si>
  <si>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</si>
  <si>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</si>
  <si>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</si>
  <si>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</si>
  <si>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</si>
  <si>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</si>
  <si>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</si>
  <si>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</si>
  <si>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</si>
  <si>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</si>
  <si>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</si>
  <si>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</si>
  <si>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</si>
  <si>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</si>
  <si>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</si>
  <si>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</si>
  <si>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</si>
  <si>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</si>
  <si>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</si>
  <si>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</si>
  <si>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</si>
  <si>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</si>
  <si>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</si>
  <si>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</si>
  <si>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</si>
  <si>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</si>
  <si>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</si>
  <si>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</si>
  <si>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</si>
  <si>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</si>
  <si>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</si>
  <si>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</si>
  <si>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</si>
  <si>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</si>
  <si>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</si>
  <si>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</si>
  <si>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</si>
  <si>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</si>
  <si>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</si>
  <si>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</si>
  <si>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</si>
  <si>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</si>
  <si>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</si>
  <si>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</si>
  <si>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</si>
  <si>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</si>
  <si>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</si>
  <si>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</si>
  <si>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</si>
  <si>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</si>
  <si>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</si>
  <si>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</si>
  <si>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</si>
  <si>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</si>
  <si>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</si>
  <si>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</si>
  <si>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</si>
  <si>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</si>
  <si>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</si>
  <si>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</si>
  <si>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</si>
  <si>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</si>
  <si>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</si>
  <si>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</si>
  <si>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</si>
  <si>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</si>
  <si>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</si>
  <si>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</si>
  <si>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</si>
  <si>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</si>
  <si>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</si>
  <si>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</si>
  <si>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</si>
  <si>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</si>
  <si>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</si>
  <si>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</si>
  <si>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</si>
  <si>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</si>
  <si>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</si>
  <si>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</si>
  <si>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</si>
  <si>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</si>
  <si>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</si>
  <si>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</si>
  <si>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</si>
  <si>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</si>
  <si>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</si>
  <si>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</si>
  <si>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</si>
  <si>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</si>
  <si>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</si>
  <si>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</si>
  <si>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</si>
  <si>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</si>
  <si>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</si>
  <si>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</si>
  <si>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</si>
  <si>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</si>
  <si>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</si>
  <si>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</si>
  <si>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</si>
  <si>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</si>
  <si>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</si>
  <si>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</si>
  <si>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</si>
  <si>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</si>
  <si>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</si>
  <si>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</si>
  <si>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</si>
  <si>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</si>
  <si>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</si>
  <si>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</si>
  <si>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</si>
  <si>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</si>
  <si>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</si>
  <si>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</si>
  <si>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</si>
  <si>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</si>
  <si>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</si>
  <si>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</si>
  <si>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</si>
  <si>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</si>
  <si>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</si>
  <si>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</si>
  <si>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</si>
  <si>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</si>
  <si>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</si>
  <si>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</si>
  <si>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</si>
  <si>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</si>
  <si>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</si>
  <si>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</si>
  <si>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</si>
  <si>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</si>
  <si>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</si>
  <si>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</si>
  <si>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</si>
  <si>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</si>
  <si>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</si>
  <si>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</si>
  <si>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</si>
  <si>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</si>
  <si>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</si>
  <si>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</si>
  <si>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</si>
  <si>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</si>
  <si>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</si>
  <si>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</si>
  <si>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</si>
  <si>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</si>
  <si>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</si>
  <si>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</si>
  <si>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</si>
  <si>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</si>
  <si>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</si>
  <si>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</si>
  <si>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</si>
  <si>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</si>
  <si>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</si>
  <si>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</si>
  <si>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</si>
  <si>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</si>
  <si>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</si>
  <si>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</si>
  <si>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</si>
  <si>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</si>
  <si>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</si>
  <si>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</si>
  <si>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</si>
  <si>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</si>
  <si>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</si>
  <si>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</si>
  <si>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</si>
  <si>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</si>
  <si>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</si>
  <si>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</si>
  <si>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</si>
  <si>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</si>
  <si>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</si>
  <si>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</si>
  <si>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</si>
  <si>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</si>
  <si>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</si>
  <si>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</si>
  <si>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</si>
  <si>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</si>
  <si>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</si>
  <si>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</si>
  <si>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</si>
  <si>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</si>
  <si>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</si>
  <si>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</si>
  <si>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</si>
  <si>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</si>
  <si>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</si>
  <si>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</si>
  <si>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</si>
  <si>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</si>
  <si>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</si>
  <si>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</si>
  <si>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</si>
  <si>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</si>
  <si>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</si>
  <si>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</si>
  <si>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</si>
  <si>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</si>
  <si>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</si>
  <si>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</si>
  <si>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</si>
  <si>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</si>
  <si>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</si>
  <si>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</si>
  <si>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</si>
  <si>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</si>
  <si>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</si>
  <si>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</si>
  <si>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</si>
  <si>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</si>
  <si>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</si>
  <si>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</si>
  <si>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</si>
  <si>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</si>
  <si>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</si>
  <si>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</si>
  <si>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</si>
  <si>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</si>
  <si>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</si>
  <si>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</si>
  <si>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</si>
  <si>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</si>
  <si>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</si>
  <si>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</si>
  <si>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</si>
  <si>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</si>
  <si>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</si>
  <si>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</si>
  <si>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</si>
  <si>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</si>
  <si>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</si>
  <si>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</si>
  <si>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</si>
  <si>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</si>
  <si>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</si>
  <si>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</si>
  <si>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</si>
  <si>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</si>
  <si>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</si>
  <si>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</si>
  <si>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</si>
  <si>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</si>
  <si>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</si>
  <si>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</si>
  <si>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</si>
  <si>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</si>
  <si>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</si>
  <si>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</si>
  <si>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</si>
  <si>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</si>
  <si>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</si>
  <si>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</si>
  <si>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</si>
  <si>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</si>
  <si>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</si>
  <si>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</si>
  <si>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</si>
  <si>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</si>
  <si>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</si>
  <si>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</si>
  <si>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</si>
  <si>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</si>
  <si>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</si>
  <si>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</si>
  <si>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</si>
  <si>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</si>
  <si>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</si>
  <si>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</si>
  <si>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</si>
  <si>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</si>
  <si>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</si>
  <si>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</si>
  <si>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</si>
  <si>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</si>
  <si>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</si>
  <si>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</si>
  <si>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</si>
  <si>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</si>
  <si>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</si>
  <si>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</si>
  <si>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</si>
  <si>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</si>
  <si>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</si>
  <si>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</si>
  <si>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</si>
  <si>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</si>
  <si>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</si>
  <si>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</si>
  <si>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</si>
  <si>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</si>
  <si>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</si>
  <si>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</si>
  <si>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</si>
  <si>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</si>
  <si>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</si>
  <si>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</si>
  <si>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</si>
  <si>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</si>
  <si>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</si>
  <si>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</si>
  <si>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</si>
  <si>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</si>
  <si>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</si>
  <si>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</si>
  <si>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</si>
  <si>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</si>
  <si>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</si>
  <si>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</si>
  <si>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</si>
  <si>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</si>
  <si>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</si>
  <si>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</si>
  <si>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</si>
  <si>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</si>
  <si>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</si>
  <si>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</si>
  <si>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</si>
  <si>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</si>
  <si>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</si>
  <si>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</si>
  <si>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</si>
  <si>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</si>
  <si>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</si>
  <si>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</si>
  <si>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</si>
  <si>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</si>
  <si>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</si>
  <si>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</si>
  <si>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</si>
  <si>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</si>
  <si>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</si>
  <si>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</si>
  <si>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</si>
  <si>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</si>
  <si>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</si>
  <si>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</si>
  <si>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</si>
  <si>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</si>
  <si>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</si>
  <si>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</si>
  <si>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</si>
  <si>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</si>
  <si>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</si>
  <si>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</si>
  <si>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</si>
  <si>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</si>
  <si>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</si>
  <si>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</si>
  <si>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</si>
  <si>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</si>
  <si>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</si>
  <si>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</si>
  <si>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</si>
  <si>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</si>
  <si>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</si>
  <si>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</si>
  <si>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</si>
  <si>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</si>
  <si>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</si>
  <si>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</si>
  <si>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</si>
  <si>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</si>
  <si>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</si>
  <si>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</si>
  <si>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</si>
  <si>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</si>
  <si>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</si>
  <si>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</si>
  <si>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</si>
  <si>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</si>
  <si>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</si>
  <si>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</si>
  <si>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</si>
  <si>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</si>
  <si>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</si>
  <si>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</si>
  <si>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</si>
  <si>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</si>
  <si>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</si>
  <si>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</si>
  <si>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</si>
  <si>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</si>
  <si>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</si>
  <si>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</si>
  <si>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</si>
  <si>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</si>
  <si>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</si>
  <si>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</si>
  <si>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</si>
  <si>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</si>
  <si>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</si>
  <si>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</si>
  <si>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</si>
  <si>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</si>
  <si>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</si>
  <si>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</si>
  <si>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</si>
  <si>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</si>
  <si>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</si>
  <si>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</si>
  <si>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</si>
  <si>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</si>
  <si>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</si>
  <si>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</si>
  <si>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</si>
  <si>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</si>
  <si>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</si>
  <si>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</si>
  <si>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</si>
  <si>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</si>
  <si>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</si>
  <si>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</si>
  <si>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</si>
  <si>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</si>
  <si>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</si>
  <si>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</si>
  <si>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</si>
  <si>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</si>
  <si>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</si>
  <si>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</si>
  <si>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</si>
  <si>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</si>
  <si>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</si>
  <si>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</si>
  <si>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</si>
  <si>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</si>
  <si>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</si>
  <si>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</si>
  <si>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</si>
  <si>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</si>
  <si>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</si>
  <si>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</si>
  <si>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</si>
  <si>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</si>
  <si>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</si>
  <si>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</si>
  <si>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</si>
  <si>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</si>
  <si>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</si>
  <si>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</si>
  <si>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</si>
  <si>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</si>
  <si>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</si>
  <si>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</si>
  <si>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</si>
  <si>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</si>
  <si>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</si>
  <si>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</si>
  <si>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</si>
  <si>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</si>
  <si>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</si>
  <si>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</si>
  <si>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</si>
  <si>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</si>
  <si>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</si>
  <si>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</si>
  <si>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</si>
  <si>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</si>
  <si>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</si>
  <si>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</si>
  <si>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</si>
  <si>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</si>
  <si>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</si>
  <si>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</si>
  <si>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</si>
  <si>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</si>
  <si>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</si>
  <si>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</si>
  <si>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</si>
  <si>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</si>
  <si>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</si>
  <si>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</si>
  <si>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</si>
  <si>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</si>
  <si>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</si>
  <si>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</si>
  <si>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</si>
  <si>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</si>
  <si>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</si>
  <si>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</si>
  <si>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</si>
  <si>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</si>
  <si>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</si>
  <si>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</si>
  <si>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</si>
  <si>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</si>
  <si>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</si>
  <si>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</si>
  <si>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</si>
  <si>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</si>
  <si>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</si>
  <si>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</si>
  <si>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</si>
  <si>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</si>
  <si>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</si>
  <si>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</si>
  <si>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</si>
  <si>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</si>
  <si>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</si>
  <si>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</si>
  <si>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</si>
  <si>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</si>
  <si>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</si>
  <si>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</si>
  <si>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</si>
  <si>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</si>
  <si>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</si>
  <si>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</si>
  <si>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</si>
  <si>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</si>
  <si>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</si>
  <si>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</si>
  <si>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</si>
  <si>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</si>
  <si>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</si>
  <si>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</si>
  <si>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</si>
  <si>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</si>
  <si>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</si>
  <si>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</si>
  <si>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</si>
  <si>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</si>
  <si>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</si>
  <si>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</si>
  <si>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</si>
  <si>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</si>
  <si>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</si>
  <si>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</si>
  <si>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</si>
  <si>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</si>
  <si>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</si>
  <si>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</si>
  <si>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</si>
  <si>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</si>
  <si>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</si>
  <si>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</si>
  <si>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</si>
  <si>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</si>
  <si>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</si>
  <si>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</si>
  <si>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</si>
  <si>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</si>
  <si>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</si>
  <si>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</si>
  <si>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</si>
  <si>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</si>
  <si>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</si>
  <si>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</si>
  <si>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</si>
  <si>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</si>
  <si>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</si>
  <si>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</si>
  <si>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</si>
  <si>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</si>
  <si>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</si>
  <si>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</si>
  <si>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</si>
  <si>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</si>
  <si>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</si>
  <si>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</si>
  <si>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</si>
  <si>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</si>
  <si>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</si>
  <si>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</si>
  <si>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</si>
  <si>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</si>
  <si>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</si>
  <si>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</si>
  <si>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</si>
  <si>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</si>
  <si>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</si>
  <si>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</si>
  <si>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</si>
  <si>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</si>
  <si>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</si>
  <si>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</si>
  <si>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</si>
  <si>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</si>
  <si>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</si>
  <si>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</si>
  <si>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</si>
  <si>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</si>
  <si>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</si>
  <si>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</si>
  <si>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</si>
  <si>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</si>
  <si>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</si>
  <si>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</si>
  <si>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</si>
  <si>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</si>
  <si>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</si>
  <si>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</si>
  <si>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</si>
  <si>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</si>
  <si>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</si>
  <si>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</si>
  <si>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</si>
  <si>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</si>
  <si>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</si>
  <si>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</si>
  <si>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</si>
  <si>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</si>
  <si>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</si>
  <si>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</si>
  <si>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</si>
  <si>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</si>
  <si>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</si>
  <si>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</si>
  <si>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</si>
  <si>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</si>
  <si>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</si>
  <si>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</si>
  <si>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</si>
  <si>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</si>
  <si>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</si>
  <si>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</si>
  <si>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</si>
  <si>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</si>
  <si>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</si>
  <si>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</si>
  <si>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</si>
  <si>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</si>
  <si>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</si>
  <si>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</si>
  <si>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</si>
  <si>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</si>
  <si>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</si>
  <si>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</si>
  <si>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</si>
  <si>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</si>
  <si>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</si>
  <si>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</si>
  <si>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</si>
  <si>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</si>
  <si>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</si>
  <si>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</si>
  <si>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</si>
  <si>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</si>
  <si>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</si>
  <si>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</si>
  <si>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</si>
  <si>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</si>
  <si>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</si>
  <si>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</si>
  <si>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</si>
  <si>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</si>
  <si>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</si>
  <si>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</si>
  <si>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</si>
  <si>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</si>
  <si>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</si>
  <si>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</si>
  <si>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</si>
  <si>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</si>
  <si>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</si>
  <si>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</si>
  <si>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</si>
  <si>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</si>
  <si>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</si>
  <si>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</si>
  <si>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</si>
  <si>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</si>
  <si>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</si>
  <si>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</si>
  <si>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</si>
  <si>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</si>
  <si>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</si>
  <si>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</si>
  <si>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</si>
  <si>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</si>
  <si>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</si>
  <si>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</si>
  <si>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</si>
  <si>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</si>
  <si>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</si>
  <si>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</si>
  <si>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</si>
  <si>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</si>
  <si>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</si>
  <si>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</si>
  <si>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</si>
  <si>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</si>
  <si>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</si>
  <si>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</si>
  <si>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</si>
  <si>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</si>
  <si>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</si>
  <si>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</si>
  <si>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</si>
  <si>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</si>
  <si>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</si>
  <si>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</si>
  <si>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</si>
  <si>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</si>
  <si>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</si>
  <si>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</si>
  <si>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</si>
  <si>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</si>
  <si>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</si>
  <si>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</si>
  <si>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</si>
  <si>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</si>
  <si>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</si>
  <si>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</si>
  <si>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</si>
  <si>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</si>
  <si>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</si>
  <si>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</si>
  <si>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</si>
  <si>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</si>
  <si>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</si>
  <si>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</si>
  <si>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</si>
  <si>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</si>
  <si>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</si>
  <si>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</si>
  <si>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</si>
  <si>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</si>
  <si>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</si>
  <si>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</si>
  <si>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</si>
  <si>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</si>
  <si>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</si>
  <si>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</si>
  <si>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</si>
  <si>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</si>
  <si>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</si>
  <si>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</si>
  <si>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</si>
  <si>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</si>
  <si>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</si>
  <si>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</si>
  <si>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</si>
  <si>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</si>
  <si>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</si>
  <si>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</si>
  <si>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</si>
  <si>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</si>
  <si>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</si>
  <si>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</si>
  <si>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</si>
  <si>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</si>
  <si>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</si>
  <si>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</si>
  <si>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</si>
  <si>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</si>
  <si>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</si>
  <si>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</si>
  <si>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</si>
  <si>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</si>
  <si>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</si>
  <si>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</si>
  <si>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</si>
  <si>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</si>
  <si>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</si>
  <si>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</si>
  <si>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</si>
  <si>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</si>
  <si>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</si>
  <si>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</si>
  <si>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</si>
  <si>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</si>
  <si>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</si>
  <si>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</si>
  <si>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</si>
  <si>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</si>
  <si>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</si>
  <si>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</si>
  <si>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</si>
  <si>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</si>
  <si>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</si>
  <si>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</si>
  <si>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</si>
  <si>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</si>
  <si>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</si>
  <si>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</si>
  <si>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</si>
  <si>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</si>
  <si>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</si>
  <si>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</si>
  <si>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</si>
  <si>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</si>
  <si>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</si>
  <si>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</si>
  <si>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</si>
  <si>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</si>
  <si>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</si>
  <si>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</si>
  <si>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</si>
  <si>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</si>
  <si>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</si>
  <si>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</si>
  <si>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</si>
  <si>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</si>
  <si>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</si>
  <si>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</si>
  <si>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</si>
  <si>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</si>
  <si>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</si>
  <si>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</si>
  <si>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</si>
  <si>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</si>
  <si>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</si>
  <si>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</si>
  <si>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</si>
  <si>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</si>
  <si>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</si>
  <si>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</si>
  <si>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</si>
  <si>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</si>
  <si>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</si>
  <si>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</si>
  <si>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</si>
  <si>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</si>
  <si>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</si>
  <si>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</si>
  <si>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</si>
  <si>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</si>
  <si>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</si>
  <si>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</si>
  <si>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</si>
  <si>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</si>
  <si>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</si>
  <si>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</si>
  <si>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</si>
  <si>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</si>
  <si>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</si>
  <si>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</si>
  <si>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</si>
  <si>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</si>
  <si>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</si>
  <si>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</si>
  <si>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</si>
  <si>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</si>
  <si>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</si>
  <si>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</si>
  <si>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</si>
  <si>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</si>
  <si>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</si>
  <si>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</si>
  <si>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</si>
  <si>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</si>
  <si>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</si>
  <si>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</si>
  <si>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</si>
  <si>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</si>
  <si>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</si>
  <si>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</si>
  <si>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</si>
  <si>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</si>
  <si>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</si>
  <si>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</si>
  <si>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</si>
  <si>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</si>
  <si>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</si>
  <si>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</si>
  <si>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</si>
  <si>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</si>
  <si>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</si>
  <si>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</si>
  <si>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</si>
  <si>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</si>
  <si>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</si>
  <si>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</si>
  <si>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</si>
  <si>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</si>
  <si>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</si>
  <si>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</si>
  <si>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</si>
  <si>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</si>
  <si>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</si>
  <si>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</si>
  <si>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</si>
  <si>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</si>
  <si>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</si>
  <si>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</si>
  <si>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</si>
  <si>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</si>
  <si>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</si>
  <si>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</si>
  <si>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</si>
  <si>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</si>
  <si>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</si>
  <si>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</si>
  <si>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</si>
  <si>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</si>
  <si>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</si>
  <si>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</si>
  <si>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</si>
  <si>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</si>
  <si>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</si>
  <si>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</si>
  <si>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</si>
  <si>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</si>
  <si>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</si>
  <si>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</si>
  <si>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</si>
  <si>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</si>
  <si>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</si>
  <si>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</si>
  <si>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</si>
  <si>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</si>
  <si>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</si>
  <si>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</si>
  <si>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</si>
  <si>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</si>
  <si>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</si>
  <si>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</si>
  <si>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</si>
  <si>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</si>
  <si>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</si>
  <si>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</si>
  <si>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</si>
  <si>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</si>
  <si>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</si>
  <si>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</si>
  <si>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</si>
  <si>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</si>
  <si>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</si>
  <si>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</si>
  <si>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</si>
  <si>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</si>
  <si>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</si>
  <si>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</si>
  <si>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</si>
  <si>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</si>
  <si>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</si>
  <si>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</si>
  <si>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</si>
  <si>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</si>
  <si>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</si>
  <si>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</si>
  <si>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</si>
  <si>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</si>
  <si>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</si>
  <si>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</si>
  <si>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</si>
  <si>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</si>
  <si>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</si>
  <si>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</si>
  <si>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</si>
  <si>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</si>
  <si>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</si>
  <si>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</si>
  <si>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</si>
  <si>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</si>
  <si>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</si>
  <si>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</si>
  <si>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</si>
  <si>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</si>
  <si>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</si>
  <si>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</si>
  <si>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</si>
  <si>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</si>
  <si>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</si>
  <si>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</si>
  <si>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</si>
  <si>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</si>
  <si>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</si>
  <si>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</si>
  <si>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</si>
  <si>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</si>
  <si>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</si>
  <si>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</si>
  <si>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</si>
  <si>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</si>
  <si>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</si>
  <si>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</si>
  <si>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</si>
  <si>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</si>
  <si>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</si>
  <si>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</si>
  <si>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</si>
  <si>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</si>
  <si>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</si>
  <si>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</si>
  <si>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</si>
  <si>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</si>
  <si>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</si>
  <si>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</si>
  <si>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</si>
  <si>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</si>
  <si>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</si>
  <si>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</si>
  <si>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</si>
  <si>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</si>
  <si>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</si>
  <si>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</si>
  <si>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</si>
  <si>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</si>
  <si>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</si>
  <si>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</si>
  <si>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</si>
  <si>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</si>
  <si>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</si>
  <si>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</si>
  <si>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</si>
  <si>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</si>
  <si>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</si>
  <si>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</si>
  <si>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</si>
  <si>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</si>
  <si>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</si>
  <si>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</si>
  <si>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</si>
  <si>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</si>
  <si>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</si>
  <si>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</si>
  <si>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</si>
  <si>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</si>
  <si>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</si>
  <si>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</si>
  <si>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</si>
  <si>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</si>
  <si>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</si>
  <si>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</si>
  <si>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</si>
  <si>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</si>
  <si>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</si>
  <si>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</si>
  <si>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</si>
  <si>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</si>
  <si>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</si>
  <si>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</si>
  <si>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</si>
  <si>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</si>
  <si>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</si>
  <si>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</si>
  <si>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</si>
  <si>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</si>
  <si>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</si>
  <si>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</si>
  <si>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</si>
  <si>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</si>
  <si>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</si>
  <si>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</si>
  <si>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</si>
  <si>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</si>
  <si>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</si>
  <si>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</si>
  <si>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</si>
  <si>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</si>
  <si>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</si>
  <si>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</si>
  <si>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</si>
  <si>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</si>
  <si>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</si>
  <si>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</si>
  <si>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</si>
  <si>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</si>
  <si>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</si>
  <si>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</si>
  <si>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</si>
  <si>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</si>
  <si>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</si>
  <si>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</si>
  <si>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</si>
  <si>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</si>
  <si>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</si>
  <si>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</si>
  <si>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</si>
  <si>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</si>
  <si>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</si>
  <si>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</si>
  <si>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</si>
  <si>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</si>
  <si>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</si>
  <si>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</si>
  <si>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</si>
  <si>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</si>
  <si>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</si>
  <si>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</si>
  <si>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</si>
  <si>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</si>
  <si>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</si>
  <si>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</si>
  <si>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</si>
  <si>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</si>
  <si>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</si>
  <si>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</si>
  <si>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</si>
  <si>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</si>
  <si>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</si>
  <si>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</si>
  <si>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</si>
  <si>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</si>
  <si>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</si>
  <si>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</si>
  <si>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</si>
  <si>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</si>
  <si>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</si>
  <si>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</si>
  <si>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</si>
  <si>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</si>
  <si>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</si>
  <si>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</si>
  <si>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</si>
  <si>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</si>
  <si>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</si>
  <si>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</si>
  <si>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</si>
  <si>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</si>
  <si>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</si>
  <si>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</si>
  <si>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</si>
  <si>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</si>
  <si>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</si>
  <si>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</si>
  <si>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</si>
  <si>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</si>
  <si>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</si>
  <si>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</si>
  <si>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</si>
  <si>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</si>
  <si>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</si>
  <si>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</si>
  <si>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</si>
  <si>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</si>
  <si>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</si>
  <si>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</si>
  <si>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</si>
  <si>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</si>
  <si>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</si>
  <si>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</si>
  <si>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</si>
  <si>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</si>
  <si>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</si>
  <si>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</si>
  <si>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</si>
  <si>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</si>
  <si>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</si>
  <si>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</si>
  <si>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</si>
  <si>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</si>
  <si>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</si>
  <si>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</si>
  <si>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</si>
  <si>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</si>
  <si>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</si>
  <si>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</si>
  <si>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</si>
  <si>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</si>
  <si>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</si>
  <si>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</si>
  <si>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</si>
  <si>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</si>
  <si>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</si>
  <si>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</si>
  <si>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</si>
  <si>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</si>
  <si>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</si>
  <si>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</si>
  <si>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</si>
  <si>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</si>
  <si>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</si>
  <si>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</si>
  <si>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</si>
  <si>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</si>
  <si>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</si>
  <si>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</si>
  <si>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</si>
  <si>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</si>
  <si>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</si>
  <si>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</si>
  <si>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</si>
  <si>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</si>
  <si>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</si>
  <si>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</si>
  <si>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</si>
  <si>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</si>
  <si>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</si>
  <si>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</si>
  <si>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</si>
  <si>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</si>
  <si>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</si>
  <si>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</si>
  <si>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</si>
  <si>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</si>
  <si>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</si>
  <si>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</si>
  <si>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</si>
  <si>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</si>
  <si>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</si>
  <si>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</si>
  <si>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</si>
  <si>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</si>
  <si>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</si>
  <si>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</si>
  <si>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</si>
  <si>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</si>
  <si>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</si>
  <si>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</si>
  <si>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</si>
  <si>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</si>
  <si>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</si>
  <si>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</si>
  <si>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</si>
  <si>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</si>
  <si>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</si>
  <si>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</si>
  <si>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</si>
  <si>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</si>
  <si>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</si>
  <si>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</si>
  <si>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</si>
  <si>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</si>
  <si>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</si>
  <si>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</si>
  <si>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</si>
  <si>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</si>
  <si>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</si>
  <si>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</si>
  <si>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</si>
  <si>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</si>
  <si>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</si>
  <si>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</si>
  <si>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</si>
  <si>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</si>
  <si>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</si>
  <si>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</si>
  <si>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</si>
  <si>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</si>
  <si>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</si>
  <si>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</si>
  <si>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</si>
  <si>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</si>
  <si>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</si>
  <si>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</si>
  <si>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</si>
  <si>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</si>
  <si>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</si>
  <si>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</si>
  <si>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</si>
  <si>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</si>
  <si>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</si>
  <si>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</si>
  <si>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</si>
  <si>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</si>
  <si>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</si>
  <si>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</si>
  <si>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</si>
  <si>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</si>
  <si>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</si>
  <si>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</si>
  <si>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</si>
  <si>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</si>
  <si>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</si>
  <si>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</si>
  <si>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</si>
  <si>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</si>
  <si>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</si>
  <si>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</si>
  <si>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</si>
  <si>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</si>
  <si>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</si>
  <si>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</si>
  <si>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</si>
  <si>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</si>
  <si>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</si>
  <si>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</si>
  <si>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</si>
  <si>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</si>
  <si>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</si>
  <si>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</si>
  <si>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</si>
  <si>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</si>
  <si>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</si>
  <si>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</si>
  <si>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</si>
  <si>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</si>
  <si>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</si>
  <si>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</si>
  <si>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</si>
  <si>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</si>
  <si>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</si>
  <si>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</si>
  <si>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</si>
  <si>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</si>
  <si>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</si>
  <si>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</si>
  <si>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</si>
  <si>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</si>
  <si>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</si>
  <si>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</si>
  <si>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</si>
  <si>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</si>
  <si>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</si>
  <si>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</si>
  <si>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</si>
  <si>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</si>
  <si>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</si>
  <si>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</si>
  <si>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</si>
  <si>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</si>
  <si>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</si>
  <si>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</si>
  <si>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</si>
  <si>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</si>
  <si>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</si>
  <si>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</si>
  <si>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</si>
  <si>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</si>
  <si>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</si>
  <si>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</si>
  <si>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</si>
  <si>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</si>
  <si>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</si>
  <si>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</si>
  <si>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</si>
  <si>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</si>
  <si>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</si>
  <si>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</si>
  <si>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</si>
  <si>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</si>
  <si>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</si>
  <si>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</si>
  <si>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</si>
  <si>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</si>
  <si>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</si>
  <si>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</si>
  <si>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</si>
  <si>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</si>
  <si>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</si>
  <si>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</si>
  <si>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</si>
  <si>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</si>
  <si>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</si>
  <si>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</si>
  <si>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</si>
  <si>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</si>
  <si>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</si>
  <si>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</si>
  <si>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</si>
  <si>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</si>
  <si>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</si>
  <si>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</si>
  <si>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</si>
  <si>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</si>
  <si>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</si>
  <si>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</si>
  <si>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</si>
  <si>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</si>
  <si>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</si>
  <si>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</si>
  <si>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</si>
  <si>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</si>
  <si>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</si>
  <si>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</si>
  <si>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</si>
  <si>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</si>
  <si>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</si>
  <si>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</si>
  <si>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</si>
  <si>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</si>
  <si>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</si>
  <si>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</si>
  <si>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</si>
  <si>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</si>
  <si>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</si>
  <si>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</si>
  <si>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</si>
  <si>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</si>
  <si>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</si>
  <si>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</si>
  <si>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</si>
  <si>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</si>
  <si>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</si>
  <si>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</si>
  <si>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</si>
  <si>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</si>
  <si>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</si>
  <si>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</si>
  <si>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</si>
  <si>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</si>
  <si>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</si>
  <si>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</si>
  <si>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</si>
  <si>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</si>
  <si>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</si>
  <si>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</si>
  <si>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</si>
  <si>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</si>
  <si>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</si>
  <si>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</si>
  <si>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</si>
  <si>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</si>
  <si>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</si>
  <si>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</si>
  <si>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</si>
  <si>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</si>
  <si>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</si>
  <si>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</si>
  <si>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</si>
  <si>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</si>
  <si>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</si>
  <si>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</si>
  <si>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</si>
  <si>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</si>
  <si>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</si>
  <si>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</si>
  <si>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</si>
  <si>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</si>
  <si>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</si>
  <si>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</si>
  <si>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</si>
  <si>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</si>
  <si>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</si>
  <si>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</si>
  <si>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</si>
  <si>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</si>
  <si>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</si>
  <si>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</si>
  <si>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</si>
  <si>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</si>
  <si>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</si>
  <si>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</si>
  <si>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</si>
  <si>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</si>
  <si>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</si>
  <si>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</si>
  <si>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</si>
  <si>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</si>
  <si>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</si>
  <si>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</si>
  <si>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</si>
  <si>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</si>
  <si>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</si>
  <si>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</si>
  <si>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</si>
  <si>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</si>
  <si>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</si>
  <si>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</si>
  <si>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</si>
  <si>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</si>
  <si>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</si>
  <si>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</si>
  <si>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</si>
  <si>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</si>
  <si>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</si>
  <si>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</si>
  <si>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</si>
  <si>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</si>
  <si>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</si>
  <si>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</si>
  <si>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</si>
  <si>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</si>
  <si>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</si>
  <si>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</si>
  <si>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</si>
  <si>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</si>
  <si>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</si>
  <si>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</si>
  <si>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</si>
  <si>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</si>
  <si>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</si>
  <si>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</si>
  <si>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</si>
  <si>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</si>
  <si>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</si>
  <si>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</si>
  <si>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</si>
  <si>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</si>
  <si>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</si>
  <si>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</si>
  <si>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</si>
  <si>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</si>
  <si>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</si>
  <si>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</si>
  <si>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</si>
  <si>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</si>
  <si>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</si>
  <si>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</si>
  <si>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</si>
  <si>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</si>
  <si>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</si>
  <si>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</si>
  <si>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</si>
  <si>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</si>
  <si>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</si>
  <si>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</si>
  <si>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</si>
  <si>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</si>
  <si>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</si>
  <si>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</si>
  <si>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</si>
  <si>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</si>
  <si>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</si>
  <si>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</si>
  <si>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</si>
  <si>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</si>
  <si>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</si>
  <si>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</si>
  <si>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</si>
  <si>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</si>
  <si>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</si>
  <si>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</si>
  <si>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</si>
  <si>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</si>
  <si>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</si>
  <si>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</si>
  <si>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</si>
  <si>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</si>
  <si>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</si>
  <si>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</si>
  <si>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</si>
  <si>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</si>
  <si>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</si>
  <si>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</si>
  <si>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</si>
  <si>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</si>
  <si>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</si>
  <si>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</si>
  <si>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</si>
  <si>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</si>
  <si>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</si>
  <si>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</si>
  <si>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</si>
  <si>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</si>
  <si>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</si>
  <si>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</si>
  <si>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</si>
  <si>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</si>
  <si>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</si>
  <si>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</si>
  <si>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</si>
  <si>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</si>
  <si>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</si>
  <si>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</si>
  <si>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</si>
  <si>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</si>
  <si>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</si>
  <si>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</si>
  <si>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</si>
  <si>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</si>
  <si>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</si>
  <si>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</si>
  <si>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</si>
  <si>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</si>
  <si>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</si>
  <si>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</si>
  <si>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</si>
  <si>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</si>
  <si>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</si>
  <si>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</si>
  <si>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</si>
  <si>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</si>
  <si>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</si>
  <si>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</si>
  <si>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</si>
  <si>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</si>
  <si>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</si>
  <si>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</si>
  <si>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</si>
  <si>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</si>
  <si>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</si>
  <si>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</si>
  <si>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</si>
  <si>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</si>
  <si>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</si>
  <si>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</si>
  <si>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</si>
  <si>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</si>
  <si>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</si>
  <si>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</si>
  <si>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</si>
  <si>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</si>
  <si>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</si>
  <si>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</si>
  <si>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</si>
  <si>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</si>
  <si>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</si>
  <si>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</si>
  <si>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</si>
  <si>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</si>
  <si>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</si>
  <si>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</si>
  <si>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</si>
  <si>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</si>
  <si>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</si>
  <si>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</si>
  <si>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</si>
  <si>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</si>
  <si>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</si>
  <si>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</si>
  <si>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</si>
  <si>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</si>
  <si>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</si>
  <si>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</si>
  <si>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</si>
  <si>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</si>
  <si>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</si>
  <si>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</si>
  <si>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</si>
  <si>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</si>
  <si>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</si>
  <si>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</si>
  <si>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</si>
  <si>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</si>
  <si>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</si>
  <si>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</si>
  <si>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</si>
  <si>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</si>
  <si>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</si>
  <si>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</si>
  <si>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</si>
  <si>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</si>
  <si>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</si>
  <si>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</si>
  <si>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</si>
  <si>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</si>
  <si>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</si>
  <si>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</si>
  <si>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</si>
  <si>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</si>
  <si>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</si>
  <si>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</si>
  <si>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</si>
  <si>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</si>
  <si>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</si>
  <si>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</si>
  <si>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</si>
  <si>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</si>
  <si>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</si>
  <si>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</si>
  <si>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</si>
  <si>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</si>
  <si>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</si>
  <si>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</si>
  <si>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</si>
  <si>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</si>
  <si>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</si>
  <si>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</si>
  <si>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</si>
  <si>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</si>
  <si>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</si>
  <si>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</si>
  <si>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</si>
  <si>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</si>
  <si>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</si>
  <si>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</si>
  <si>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</si>
  <si>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</si>
  <si>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</si>
  <si>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</si>
  <si>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</si>
  <si>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</si>
  <si>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</si>
  <si>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</si>
  <si>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</si>
  <si>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</si>
  <si>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</si>
  <si>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</si>
  <si>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</si>
  <si>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</si>
  <si>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</si>
  <si>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</si>
  <si>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</si>
  <si>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</si>
  <si>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</si>
  <si>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</si>
  <si>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</si>
  <si>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</si>
  <si>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</si>
  <si>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</si>
  <si>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</si>
  <si>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</si>
  <si>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</si>
  <si>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</si>
  <si>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</si>
  <si>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</si>
  <si>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</si>
  <si>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</si>
  <si>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</si>
  <si>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</si>
  <si>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</si>
  <si>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</si>
  <si>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</si>
  <si>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</si>
  <si>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</si>
  <si>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</si>
  <si>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</si>
  <si>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</si>
  <si>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</si>
  <si>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</si>
  <si>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</si>
  <si>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</si>
  <si>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</si>
  <si>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</si>
  <si>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</si>
  <si>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</si>
  <si>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</si>
  <si>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</si>
  <si>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</si>
  <si>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</si>
  <si>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</si>
  <si>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</si>
  <si>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</si>
  <si>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</si>
  <si>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</si>
  <si>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</si>
  <si>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</si>
  <si>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</si>
  <si>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</si>
  <si>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</si>
  <si>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</si>
  <si>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</si>
  <si>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</si>
  <si>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</si>
  <si>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</si>
  <si>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</si>
  <si>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</si>
  <si>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</si>
  <si>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</si>
  <si>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</si>
  <si>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</si>
  <si>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</si>
  <si>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</si>
  <si>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</si>
  <si>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</si>
  <si>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</si>
  <si>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</si>
  <si>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</si>
  <si>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</si>
  <si>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</si>
  <si>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</si>
  <si>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</si>
  <si>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</si>
  <si>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</si>
  <si>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</si>
  <si>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</si>
  <si>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</si>
  <si>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</si>
  <si>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</si>
  <si>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</si>
  <si>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</si>
  <si>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</si>
  <si>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</si>
  <si>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</si>
  <si>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</si>
  <si>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</si>
  <si>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</si>
  <si>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</si>
  <si>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</si>
  <si>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</si>
  <si>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</si>
  <si>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</si>
  <si>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</si>
  <si>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</si>
  <si>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</si>
  <si>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</si>
  <si>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</si>
  <si>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</si>
  <si>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</si>
  <si>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</si>
  <si>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</si>
  <si>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</si>
  <si>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</si>
  <si>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</si>
  <si>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</si>
  <si>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</si>
  <si>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</si>
  <si>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</si>
  <si>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</si>
  <si>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</si>
  <si>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</si>
  <si>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</si>
  <si>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</si>
  <si>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</si>
  <si>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</si>
  <si>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</si>
  <si>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</si>
  <si>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</si>
  <si>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</si>
  <si>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</si>
  <si>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</si>
  <si>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</si>
  <si>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</si>
  <si>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</si>
  <si>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</si>
  <si>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</si>
  <si>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</si>
  <si>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</si>
  <si>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</si>
  <si>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</si>
  <si>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</si>
  <si>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</si>
  <si>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</si>
  <si>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</si>
  <si>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</si>
  <si>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</si>
  <si>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</si>
  <si>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</si>
  <si>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</si>
  <si>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</si>
  <si>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</si>
  <si>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</si>
  <si>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</si>
  <si>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</si>
  <si>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</si>
  <si>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</si>
  <si>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</si>
  <si>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</si>
  <si>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</si>
  <si>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</si>
  <si>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</si>
  <si>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</si>
  <si>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</si>
  <si>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</si>
  <si>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</si>
  <si>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</si>
  <si>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</si>
  <si>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</si>
  <si>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</si>
  <si>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</si>
  <si>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</si>
  <si>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</si>
  <si>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</si>
  <si>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</si>
  <si>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</si>
  <si>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</si>
  <si>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</si>
  <si>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</si>
  <si>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</si>
  <si>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</si>
  <si>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</si>
  <si>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</si>
  <si>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</si>
  <si>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</si>
  <si>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</si>
  <si>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</si>
  <si>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</si>
  <si>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</si>
  <si>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</si>
  <si>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</si>
  <si>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</si>
  <si>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</si>
  <si>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</si>
  <si>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</si>
  <si>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</si>
  <si>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</si>
  <si>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</si>
  <si>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</si>
  <si>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</si>
  <si>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</si>
  <si>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</si>
  <si>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</si>
  <si>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</si>
  <si>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</si>
  <si>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</si>
  <si>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</si>
  <si>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</si>
  <si>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</si>
  <si>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</si>
  <si>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</si>
  <si>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</si>
  <si>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</si>
  <si>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</si>
  <si>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</si>
  <si>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</si>
  <si>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</si>
  <si>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</si>
  <si>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</si>
  <si>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</si>
  <si>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</si>
  <si>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</si>
  <si>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</si>
  <si>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</si>
  <si>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</si>
  <si>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</si>
  <si>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</si>
  <si>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</si>
  <si>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</si>
  <si>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</si>
  <si>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</si>
  <si>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</si>
  <si>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</si>
  <si>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</si>
  <si>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</si>
  <si>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</si>
  <si>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</si>
  <si>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</si>
  <si>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</si>
  <si>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</si>
  <si>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</si>
  <si>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</si>
  <si>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</si>
  <si>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</si>
  <si>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</si>
  <si>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</si>
  <si>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</si>
  <si>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</si>
  <si>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</si>
  <si>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</si>
  <si>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</si>
  <si>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</si>
  <si>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</si>
  <si>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</si>
  <si>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</si>
  <si>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</si>
  <si>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</si>
  <si>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</si>
  <si>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</si>
  <si>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</si>
  <si>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</si>
  <si>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</si>
  <si>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</si>
  <si>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</si>
  <si>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</si>
  <si>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</si>
  <si>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</si>
  <si>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</si>
  <si>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</si>
  <si>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</si>
  <si>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</si>
  <si>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</si>
  <si>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</si>
  <si>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</si>
  <si>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</si>
  <si>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</si>
  <si>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</si>
  <si>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</si>
  <si>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</si>
  <si>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</si>
  <si>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</si>
  <si>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</si>
  <si>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</si>
  <si>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</si>
  <si>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</si>
  <si>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</si>
  <si>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</si>
  <si>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</si>
  <si>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</si>
  <si>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</si>
  <si>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</si>
  <si>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</si>
  <si>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</si>
  <si>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</si>
  <si>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</si>
  <si>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</si>
  <si>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</si>
  <si>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</si>
  <si>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</si>
  <si>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</si>
  <si>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</si>
  <si>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</si>
  <si>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</si>
  <si>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</si>
  <si>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</si>
  <si>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</si>
  <si>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</si>
  <si>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</si>
  <si>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</si>
  <si>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</si>
  <si>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</si>
  <si>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</si>
  <si>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</si>
  <si>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</si>
  <si>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</si>
  <si>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</si>
  <si>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</si>
  <si>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</si>
  <si>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</si>
  <si>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</si>
  <si>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</si>
  <si>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</si>
  <si>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</si>
  <si>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</si>
  <si>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</si>
  <si>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</si>
  <si>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</si>
  <si>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</si>
  <si>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</si>
  <si>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</si>
  <si>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</si>
  <si>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</si>
  <si>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</si>
  <si>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</si>
  <si>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</si>
  <si>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</si>
  <si>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</si>
  <si>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</si>
  <si>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</si>
  <si>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</si>
  <si>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</si>
  <si>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</si>
  <si>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</si>
  <si>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</si>
  <si>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</si>
  <si>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</si>
  <si>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</si>
  <si>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</si>
  <si>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</si>
  <si>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</si>
  <si>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</si>
  <si>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</si>
  <si>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</si>
  <si>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</si>
  <si>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</si>
  <si>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</si>
  <si>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</si>
  <si>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</si>
  <si>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</si>
  <si>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</si>
  <si>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</si>
  <si>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</si>
  <si>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</si>
  <si>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</si>
  <si>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</si>
  <si>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</si>
  <si>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</si>
  <si>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</si>
  <si>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</si>
  <si>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</si>
  <si>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</si>
  <si>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</si>
  <si>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</si>
  <si>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</si>
  <si>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</si>
  <si>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</si>
  <si>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</si>
  <si>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</si>
  <si>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</si>
  <si>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</si>
  <si>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</si>
  <si>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</si>
  <si>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</si>
  <si>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</si>
  <si>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</si>
  <si>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</si>
  <si>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</si>
  <si>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</si>
  <si>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</si>
  <si>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</si>
  <si>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</si>
  <si>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</si>
  <si>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</si>
  <si>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</si>
  <si>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</si>
  <si>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</si>
  <si>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</si>
  <si>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</si>
  <si>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</si>
  <si>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</si>
  <si>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</si>
  <si>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</si>
  <si>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</si>
  <si>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</si>
  <si>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</si>
  <si>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</si>
  <si>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</si>
  <si>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</si>
  <si>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</si>
  <si>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</si>
  <si>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</si>
  <si>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</si>
  <si>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</si>
  <si>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</si>
  <si>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</si>
  <si>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</si>
  <si>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</si>
  <si>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</si>
  <si>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</si>
  <si>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</si>
  <si>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</si>
  <si>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</si>
  <si>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</si>
  <si>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</si>
  <si>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</si>
  <si>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</si>
  <si>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</si>
  <si>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</si>
  <si>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</si>
  <si>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</si>
  <si>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</si>
  <si>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</si>
  <si>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</si>
  <si>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</si>
  <si>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</si>
  <si>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</si>
  <si>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</si>
  <si>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</si>
  <si>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</si>
  <si>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</si>
  <si>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</si>
  <si>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</si>
  <si>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</si>
  <si>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</si>
  <si>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</si>
  <si>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</si>
  <si>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</si>
  <si>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</si>
  <si>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</si>
  <si>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</si>
  <si>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</si>
  <si>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</si>
  <si>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</si>
  <si>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</si>
  <si>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</si>
  <si>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</si>
  <si>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</si>
  <si>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</si>
  <si>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</si>
  <si>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</si>
  <si>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</si>
  <si>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</si>
  <si>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</si>
  <si>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</si>
  <si>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</si>
  <si>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</si>
  <si>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</si>
  <si>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</si>
  <si>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</si>
  <si>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</si>
  <si>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</si>
  <si>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</si>
  <si>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</si>
  <si>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</si>
  <si>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</si>
  <si>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</si>
  <si>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</si>
  <si>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</si>
  <si>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</si>
  <si>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</si>
  <si>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</si>
  <si>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</si>
  <si>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</si>
  <si>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</si>
  <si>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</si>
  <si>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</si>
  <si>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</si>
  <si>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</si>
  <si>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</si>
  <si>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</si>
  <si>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</si>
  <si>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</si>
  <si>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</si>
  <si>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</si>
  <si>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</si>
  <si>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</si>
  <si>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</si>
  <si>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</si>
  <si>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</si>
  <si>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</si>
  <si>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</si>
  <si>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</si>
  <si>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</si>
  <si>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</si>
  <si>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</si>
  <si>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</si>
  <si>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</si>
  <si>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</si>
  <si>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</si>
  <si>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</si>
  <si>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</si>
  <si>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</si>
  <si>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</si>
  <si>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</si>
  <si>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</si>
  <si>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</si>
  <si>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</si>
  <si>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</si>
  <si>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</si>
  <si>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</si>
  <si>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</si>
  <si>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</si>
  <si>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</si>
  <si>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</si>
  <si>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</si>
  <si>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</si>
  <si>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</si>
  <si>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</si>
  <si>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</si>
  <si>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</si>
  <si>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</si>
  <si>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</si>
  <si>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</si>
  <si>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</si>
  <si>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</si>
  <si>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</si>
  <si>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</si>
  <si>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</si>
  <si>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</si>
  <si>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</si>
  <si>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</si>
  <si>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</si>
  <si>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</si>
  <si>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</si>
  <si>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</si>
  <si>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</si>
  <si>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</si>
  <si>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</si>
  <si>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</si>
  <si>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</si>
  <si>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</si>
  <si>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</si>
  <si>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</si>
  <si>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</si>
  <si>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</si>
  <si>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</si>
  <si>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</si>
  <si>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</si>
  <si>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</si>
  <si>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</si>
  <si>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</si>
  <si>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</si>
  <si>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</si>
  <si>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</si>
  <si>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</si>
  <si>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</si>
  <si>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</si>
  <si>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</si>
  <si>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</si>
  <si>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</si>
  <si>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</si>
  <si>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</si>
  <si>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</si>
  <si>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</si>
  <si>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</si>
  <si>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</si>
  <si>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</si>
  <si>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</si>
  <si>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</si>
  <si>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</si>
  <si>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</si>
  <si>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</si>
  <si>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</si>
  <si>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</si>
  <si>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</si>
  <si>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</si>
  <si>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</si>
  <si>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</si>
  <si>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</si>
  <si>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</si>
  <si>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</si>
  <si>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</si>
  <si>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</si>
  <si>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</si>
  <si>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</si>
  <si>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</si>
  <si>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</si>
  <si>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</si>
  <si>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</si>
  <si>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</si>
  <si>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</si>
  <si>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</si>
  <si>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</si>
  <si>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</si>
  <si>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</si>
  <si>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</si>
  <si>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</si>
  <si>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</si>
  <si>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</si>
  <si>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</si>
  <si>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</si>
  <si>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</si>
  <si>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</si>
  <si>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</si>
  <si>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</si>
  <si>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</si>
  <si>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</si>
  <si>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</si>
  <si>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</si>
  <si>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</si>
  <si>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</si>
  <si>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</si>
  <si>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</si>
  <si>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</si>
  <si>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</si>
  <si>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</si>
  <si>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</si>
  <si>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</si>
  <si>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</si>
  <si>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</si>
  <si>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</si>
  <si>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</si>
  <si>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</si>
  <si>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</si>
  <si>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</si>
  <si>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</si>
  <si>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</si>
  <si>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</si>
  <si>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</si>
  <si>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</si>
  <si>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</si>
  <si>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</si>
  <si>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</si>
  <si>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</si>
  <si>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</si>
  <si>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</si>
  <si>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</si>
  <si>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</si>
  <si>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</si>
  <si>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</si>
  <si>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</si>
  <si>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</si>
  <si>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</si>
  <si>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</si>
  <si>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</si>
  <si>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</si>
  <si>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</si>
  <si>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</si>
  <si>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</si>
  <si>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</si>
  <si>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</si>
  <si>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</si>
  <si>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</si>
  <si>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</si>
  <si>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</si>
  <si>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</si>
  <si>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</si>
  <si>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</si>
  <si>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</si>
  <si>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</si>
  <si>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</si>
  <si>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</si>
  <si>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</si>
  <si>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</si>
  <si>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</si>
  <si>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</si>
  <si>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</si>
  <si>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</si>
  <si>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</si>
  <si>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</si>
  <si>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</si>
  <si>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</si>
  <si>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</si>
  <si>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</si>
  <si>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</si>
  <si>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</si>
  <si>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</si>
  <si>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</si>
  <si>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</si>
  <si>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</si>
  <si>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</si>
  <si>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</si>
  <si>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</si>
  <si>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</si>
  <si>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</si>
  <si>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</si>
  <si>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</si>
  <si>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</si>
  <si>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</si>
  <si>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</si>
  <si>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</si>
  <si>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</si>
  <si>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</si>
  <si>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</si>
  <si>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</si>
  <si>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</si>
  <si>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</si>
  <si>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</si>
  <si>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</si>
  <si>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</si>
  <si>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</si>
  <si>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</si>
  <si>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</si>
  <si>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</si>
  <si>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</si>
  <si>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</si>
  <si>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</si>
  <si>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</si>
  <si>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</si>
  <si>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</si>
  <si>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</si>
  <si>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</si>
  <si>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</si>
  <si>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</si>
  <si>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</si>
  <si>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</si>
  <si>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</si>
  <si>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</si>
  <si>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</si>
  <si>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</si>
  <si>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</si>
  <si>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</si>
  <si>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</si>
  <si>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</si>
  <si>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</si>
  <si>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</si>
  <si>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</si>
  <si>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</si>
  <si>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</si>
  <si>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</si>
  <si>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</si>
  <si>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</si>
  <si>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</si>
  <si>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</si>
  <si>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</si>
  <si>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</si>
  <si>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</si>
  <si>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</si>
  <si>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</si>
  <si>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</si>
  <si>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</si>
  <si>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</si>
  <si>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</si>
  <si>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</si>
  <si>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</si>
  <si>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</si>
  <si>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</si>
  <si>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</si>
  <si>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</si>
  <si>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</si>
  <si>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</si>
  <si>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</si>
  <si>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</si>
  <si>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</si>
  <si>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</si>
  <si>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</si>
  <si>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</si>
  <si>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</si>
  <si>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</si>
  <si>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</si>
  <si>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</si>
  <si>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</si>
  <si>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</si>
  <si>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</si>
  <si>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</si>
  <si>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</si>
  <si>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</si>
  <si>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</si>
  <si>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</si>
  <si>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</si>
  <si>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</si>
  <si>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</si>
  <si>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</si>
  <si>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</si>
  <si>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</si>
  <si>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</si>
  <si>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</si>
  <si>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</si>
  <si>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</si>
  <si>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</si>
  <si>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</si>
  <si>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</si>
  <si>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</si>
  <si>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</si>
  <si>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</si>
  <si>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</si>
  <si>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</si>
  <si>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</si>
  <si>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</si>
  <si>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</si>
  <si>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</si>
  <si>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</si>
  <si>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</si>
  <si>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</si>
  <si>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</si>
  <si>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</si>
  <si>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</si>
  <si>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</si>
  <si>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</si>
  <si>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</si>
  <si>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</si>
  <si>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</si>
  <si>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</si>
  <si>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</si>
  <si>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</si>
  <si>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</si>
  <si>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</si>
  <si>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</si>
  <si>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</si>
  <si>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</si>
  <si>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</si>
  <si>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</si>
  <si>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</si>
  <si>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</si>
  <si>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</si>
  <si>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</si>
  <si>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</si>
  <si>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</si>
  <si>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</si>
  <si>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</si>
  <si>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</si>
  <si>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</si>
  <si>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</si>
  <si>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</si>
  <si>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</si>
  <si>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</si>
  <si>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</si>
  <si>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</si>
  <si>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</si>
  <si>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</si>
  <si>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</si>
  <si>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</si>
  <si>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</si>
  <si>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</si>
  <si>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</si>
  <si>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</si>
  <si>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</si>
  <si>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</si>
  <si>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</si>
  <si>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</si>
  <si>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</si>
  <si>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</si>
  <si>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</si>
  <si>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</si>
  <si>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</si>
  <si>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</si>
  <si>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</si>
  <si>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</si>
  <si>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</si>
  <si>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</si>
  <si>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</si>
  <si>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</si>
  <si>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</si>
  <si>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</si>
  <si>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</si>
  <si>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</si>
  <si>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</si>
  <si>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</si>
  <si>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</si>
  <si>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</si>
  <si>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</si>
  <si>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</si>
  <si>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</si>
  <si>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</si>
  <si>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</si>
  <si>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</si>
  <si>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</si>
  <si>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</si>
  <si>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</si>
  <si>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</si>
  <si>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</si>
  <si>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</si>
  <si>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</si>
  <si>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</si>
  <si>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</si>
  <si>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</si>
  <si>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</si>
  <si>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</si>
  <si>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</si>
  <si>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</si>
  <si>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</si>
  <si>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</si>
  <si>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</si>
  <si>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</si>
  <si>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</si>
  <si>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</si>
  <si>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</si>
  <si>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</si>
  <si>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</si>
  <si>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</si>
  <si>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</si>
  <si>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</si>
  <si>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</si>
  <si>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</si>
  <si>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</si>
  <si>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</si>
  <si>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</si>
  <si>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</si>
  <si>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</si>
  <si>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</si>
  <si>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</si>
  <si>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</si>
  <si>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</si>
  <si>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</si>
  <si>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</si>
  <si>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</si>
  <si>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</si>
  <si>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</si>
  <si>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</si>
  <si>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</si>
  <si>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</si>
  <si>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</si>
  <si>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</si>
  <si>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</si>
  <si>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</si>
  <si>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</si>
  <si>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</si>
  <si>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</si>
  <si>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</si>
  <si>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</si>
  <si>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</si>
  <si>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</si>
  <si>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</si>
  <si>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</si>
  <si>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</si>
  <si>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</si>
  <si>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</si>
  <si>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</si>
  <si>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</si>
  <si>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</si>
  <si>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</si>
  <si>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</si>
  <si>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</si>
  <si>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</si>
  <si>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</si>
  <si>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</si>
  <si>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</si>
  <si>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</si>
  <si>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</si>
  <si>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</si>
  <si>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</si>
  <si>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</si>
  <si>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</si>
  <si>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</si>
  <si>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</si>
  <si>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</si>
  <si>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</si>
  <si>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</si>
  <si>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</si>
  <si>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</si>
  <si>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</si>
  <si>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</si>
  <si>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</si>
  <si>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</si>
  <si>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</si>
  <si>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</si>
  <si>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</si>
  <si>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</si>
  <si>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</si>
  <si>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</si>
  <si>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</si>
  <si>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</si>
  <si>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</si>
  <si>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</si>
  <si>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</si>
  <si>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</si>
  <si>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</si>
  <si>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</si>
  <si>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</si>
  <si>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</si>
  <si>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</si>
  <si>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</si>
  <si>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</si>
  <si>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</si>
  <si>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</si>
  <si>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</si>
  <si>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</si>
  <si>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</si>
  <si>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</si>
  <si>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</si>
  <si>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</si>
  <si>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</si>
  <si>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</si>
  <si>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</si>
  <si>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</si>
  <si>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</si>
  <si>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</si>
  <si>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</si>
  <si>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</si>
  <si>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</si>
  <si>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</si>
  <si>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</si>
  <si>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</si>
  <si>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</si>
  <si>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</si>
  <si>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</si>
  <si>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</si>
  <si>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</si>
  <si>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</si>
  <si>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</si>
  <si>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</si>
  <si>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</si>
  <si>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</si>
  <si>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</si>
  <si>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</si>
  <si>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</si>
  <si>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</si>
  <si>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</si>
  <si>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</si>
  <si>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</si>
  <si>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</si>
  <si>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</si>
  <si>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</si>
  <si>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</si>
  <si>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</si>
  <si>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</si>
  <si>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</si>
  <si>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</si>
  <si>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</si>
  <si>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</si>
  <si>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</si>
  <si>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</si>
  <si>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</si>
  <si>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</si>
  <si>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</si>
  <si>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</si>
  <si>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</si>
  <si>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</si>
  <si>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</si>
  <si>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</si>
  <si>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</si>
  <si>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</si>
  <si>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</si>
  <si>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</si>
  <si>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</si>
  <si>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</si>
  <si>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</si>
  <si>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</si>
  <si>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</si>
  <si>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</si>
  <si>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</si>
  <si>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</si>
  <si>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</si>
  <si>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</si>
  <si>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</si>
  <si>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</si>
  <si>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</si>
  <si>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</si>
  <si>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</si>
  <si>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</si>
  <si>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</si>
  <si>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</si>
  <si>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</si>
  <si>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</si>
  <si>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</si>
  <si>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</si>
  <si>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</si>
  <si>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</si>
  <si>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</si>
  <si>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</si>
  <si>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</si>
  <si>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</si>
  <si>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</si>
  <si>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</si>
  <si>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</si>
  <si>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</si>
  <si>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</si>
  <si>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</si>
  <si>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</si>
  <si>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</si>
  <si>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</si>
  <si>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</si>
  <si>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</si>
  <si>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</si>
  <si>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</si>
  <si>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</si>
  <si>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</si>
  <si>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</si>
  <si>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</si>
  <si>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</si>
  <si>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</si>
  <si>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</si>
  <si>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</si>
  <si>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</si>
  <si>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</si>
  <si>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</si>
  <si>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</si>
  <si>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</si>
  <si>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</si>
  <si>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</si>
  <si>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</si>
  <si>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</si>
  <si>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</si>
  <si>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</si>
  <si>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</si>
  <si>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</si>
  <si>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</si>
  <si>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</si>
  <si>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</si>
  <si>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</si>
  <si>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</si>
  <si>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</si>
  <si>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</si>
  <si>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</si>
  <si>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</si>
  <si>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</si>
  <si>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</si>
  <si>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</si>
  <si>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</si>
  <si>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</si>
  <si>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</si>
  <si>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</si>
  <si>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</si>
  <si>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</si>
  <si>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</si>
  <si>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</si>
  <si>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</si>
  <si>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</si>
  <si>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</si>
  <si>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</si>
  <si>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</si>
  <si>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</si>
  <si>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</si>
  <si>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</si>
  <si>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</si>
  <si>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</si>
  <si>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</si>
  <si>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</si>
  <si>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</si>
  <si>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</si>
  <si>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</si>
  <si>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</si>
  <si>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</si>
  <si>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</si>
  <si>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</si>
  <si>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</si>
  <si>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</si>
  <si>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</si>
  <si>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</si>
  <si>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</si>
  <si>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</si>
  <si>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</si>
  <si>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</si>
  <si>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</si>
  <si>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</si>
  <si>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</si>
  <si>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</si>
  <si>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</si>
  <si>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</si>
  <si>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</si>
  <si>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</si>
  <si>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</si>
  <si>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</si>
  <si>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</si>
  <si>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</si>
  <si>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</si>
  <si>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</si>
  <si>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</si>
  <si>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</si>
  <si>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</si>
  <si>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</si>
  <si>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</si>
  <si>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</si>
  <si>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</si>
  <si>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</si>
  <si>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</si>
  <si>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</si>
  <si>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</si>
  <si>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</si>
  <si>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</si>
  <si>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</si>
  <si>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</si>
  <si>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</si>
  <si>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</si>
  <si>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</si>
  <si>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</si>
  <si>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</si>
  <si>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</si>
  <si>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</si>
  <si>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</si>
  <si>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</si>
  <si>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</si>
  <si>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</si>
  <si>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</si>
  <si>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</si>
  <si>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</si>
  <si>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</si>
  <si>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</si>
  <si>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</si>
  <si>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</si>
  <si>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</si>
  <si>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</si>
  <si>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</si>
  <si>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</si>
  <si>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</si>
  <si>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</si>
  <si>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</si>
  <si>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</si>
  <si>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</si>
  <si>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</si>
  <si>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</si>
  <si>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</si>
  <si>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</si>
  <si>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</si>
  <si>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</si>
  <si>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</si>
  <si>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</si>
  <si>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</si>
  <si>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</si>
  <si>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</si>
  <si>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</si>
  <si>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</si>
  <si>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</si>
  <si>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</si>
  <si>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</si>
  <si>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</si>
  <si>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</si>
  <si>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</si>
  <si>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</si>
  <si>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</si>
  <si>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</si>
  <si>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</si>
  <si>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</si>
  <si>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</si>
  <si>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</si>
  <si>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</si>
  <si>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</si>
  <si>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</si>
  <si>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</si>
  <si>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</si>
  <si>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</si>
  <si>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</si>
  <si>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</si>
  <si>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</si>
  <si>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</si>
  <si>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</si>
  <si>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</si>
  <si>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</si>
  <si>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</si>
  <si>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</si>
  <si>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</si>
  <si>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</si>
  <si>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</si>
  <si>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</si>
  <si>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</si>
  <si>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</si>
  <si>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</si>
  <si>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</si>
  <si>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</si>
  <si>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</si>
  <si>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</si>
  <si>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</si>
  <si>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</si>
  <si>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</si>
  <si>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</si>
  <si>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</si>
  <si>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</si>
  <si>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</si>
  <si>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</si>
  <si>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</si>
  <si>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</si>
  <si>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</si>
  <si>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</si>
  <si>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</si>
  <si>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</si>
  <si>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</si>
  <si>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</si>
  <si>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</si>
  <si>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</si>
  <si>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</si>
  <si>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</si>
  <si>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</si>
  <si>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</si>
  <si>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</si>
  <si>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</si>
  <si>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</si>
  <si>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</si>
  <si>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</si>
  <si>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</si>
  <si>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</si>
  <si>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</si>
  <si>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</si>
  <si>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</si>
  <si>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</si>
  <si>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</si>
  <si>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</si>
  <si>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</si>
  <si>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</si>
  <si>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</si>
  <si>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</si>
  <si>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</si>
  <si>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</si>
  <si>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</si>
  <si>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</si>
  <si>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</si>
  <si>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</si>
  <si>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</si>
  <si>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</si>
  <si>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</si>
  <si>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</si>
  <si>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</si>
  <si>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</si>
  <si>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</si>
  <si>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</si>
  <si>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</si>
  <si>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</si>
  <si>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</si>
  <si>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</si>
  <si>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</si>
  <si>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</si>
  <si>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</si>
  <si>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</si>
  <si>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</si>
  <si>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</si>
  <si>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</si>
  <si>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</si>
  <si>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</si>
  <si>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</si>
  <si>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</si>
  <si>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</si>
  <si>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</si>
  <si>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</si>
  <si>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</si>
  <si>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</si>
  <si>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</si>
  <si>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</si>
  <si>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</si>
  <si>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</si>
  <si>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</si>
  <si>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</si>
  <si>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</si>
  <si>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</si>
  <si>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</si>
  <si>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</si>
  <si>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</si>
  <si>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</si>
  <si>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</si>
  <si>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</si>
  <si>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</si>
  <si>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</si>
  <si>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</si>
  <si>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</si>
  <si>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</si>
  <si>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</si>
  <si>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</si>
  <si>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</si>
  <si>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</si>
  <si>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</si>
  <si>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</si>
  <si>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</si>
  <si>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</si>
  <si>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</si>
  <si>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</si>
  <si>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</si>
  <si>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</si>
  <si>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</si>
  <si>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</si>
  <si>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</si>
  <si>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</si>
  <si>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</si>
  <si>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</si>
  <si>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</si>
  <si>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</si>
  <si>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</si>
  <si>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</si>
  <si>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</si>
  <si>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</si>
  <si>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</si>
  <si>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</si>
  <si>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</si>
  <si>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</si>
  <si>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</si>
  <si>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</si>
  <si>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</si>
  <si>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</si>
  <si>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</si>
  <si>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</si>
  <si>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</si>
  <si>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</si>
  <si>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</si>
  <si>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</si>
  <si>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</si>
  <si>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</si>
  <si>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</si>
  <si>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</si>
  <si>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</si>
  <si>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</si>
  <si>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</si>
  <si>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</si>
  <si>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</si>
  <si>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</si>
  <si>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</si>
  <si>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</si>
  <si>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</si>
  <si>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</si>
  <si>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</si>
  <si>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</si>
  <si>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</si>
  <si>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</si>
  <si>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</si>
  <si>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</si>
  <si>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</si>
  <si>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</si>
  <si>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</si>
  <si>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</si>
  <si>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</si>
  <si>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</si>
  <si>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</si>
  <si>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</si>
  <si>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</si>
  <si>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</si>
  <si>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</si>
  <si>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</si>
  <si>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</si>
  <si>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</si>
  <si>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</si>
  <si>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</si>
  <si>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</si>
  <si>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</si>
  <si>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</si>
  <si>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</si>
  <si>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</si>
  <si>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</si>
  <si>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</si>
  <si>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</si>
  <si>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</si>
  <si>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</si>
  <si>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</si>
  <si>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</si>
  <si>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</si>
  <si>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</si>
  <si>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</si>
  <si>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</si>
  <si>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</si>
  <si>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</si>
  <si>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</si>
  <si>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</si>
  <si>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</si>
  <si>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</si>
  <si>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</si>
  <si>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</si>
  <si>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</si>
  <si>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</si>
  <si>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</si>
  <si>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</si>
  <si>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</si>
  <si>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</si>
  <si>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</si>
  <si>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</si>
  <si>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</si>
  <si>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</si>
  <si>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</si>
  <si>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</si>
  <si>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</si>
  <si>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</si>
  <si>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</si>
  <si>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</si>
  <si>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</si>
  <si>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</si>
  <si>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</si>
  <si>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</si>
  <si>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</si>
  <si>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</si>
  <si>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</si>
  <si>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</si>
  <si>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</si>
  <si>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</si>
  <si>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</si>
  <si>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</si>
  <si>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</si>
  <si>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</si>
  <si>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</si>
  <si>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</si>
  <si>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</si>
  <si>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</si>
  <si>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</si>
  <si>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</si>
  <si>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</si>
  <si>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</si>
  <si>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</si>
  <si>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</si>
  <si>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</si>
  <si>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</si>
  <si>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</si>
  <si>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</si>
  <si>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</si>
  <si>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</si>
  <si>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</si>
  <si>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</si>
  <si>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</si>
  <si>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</si>
  <si>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</si>
  <si>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</si>
  <si>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</si>
  <si>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</si>
  <si>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</si>
  <si>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</si>
  <si>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</si>
  <si>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</si>
  <si>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</si>
  <si>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</si>
  <si>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</si>
  <si>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</si>
  <si>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</si>
  <si>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</si>
  <si>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</si>
  <si>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</si>
  <si>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</si>
  <si>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</si>
  <si>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</si>
  <si>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</si>
  <si>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</si>
  <si>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</si>
  <si>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</si>
  <si>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</si>
  <si>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</si>
  <si>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</si>
  <si>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</si>
  <si>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</si>
  <si>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</si>
  <si>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</si>
  <si>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</si>
  <si>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</si>
  <si>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</si>
  <si>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</si>
  <si>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</si>
  <si>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</si>
  <si>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</si>
  <si>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</si>
  <si>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</si>
  <si>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</si>
  <si>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</si>
  <si>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</si>
  <si>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</si>
  <si>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</si>
  <si>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</si>
  <si>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</si>
  <si>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</si>
  <si>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</si>
  <si>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</si>
  <si>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</si>
  <si>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</si>
  <si>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</si>
  <si>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</si>
  <si>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</si>
  <si>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</si>
  <si>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</si>
  <si>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</si>
  <si>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</si>
  <si>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</si>
  <si>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</si>
  <si>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</si>
  <si>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</si>
  <si>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</si>
  <si>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</si>
  <si>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</si>
  <si>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</si>
  <si>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</si>
  <si>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</si>
  <si>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</si>
  <si>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</si>
  <si>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</si>
  <si>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</si>
  <si>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</si>
  <si>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</si>
  <si>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</si>
  <si>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</si>
  <si>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</si>
  <si>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</si>
  <si>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</si>
  <si>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</si>
  <si>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</si>
  <si>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</si>
  <si>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</si>
  <si>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</si>
  <si>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</si>
  <si>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</si>
  <si>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</si>
  <si>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</si>
  <si>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</si>
  <si>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</si>
  <si>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</si>
  <si>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</si>
  <si>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</si>
  <si>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</si>
  <si>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</si>
  <si>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</si>
  <si>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</si>
  <si>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</si>
  <si>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</si>
  <si>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</si>
  <si>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</si>
  <si>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</si>
  <si>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</si>
  <si>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</si>
  <si>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</si>
  <si>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</si>
  <si>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</si>
  <si>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</si>
  <si>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</si>
  <si>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</si>
  <si>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</si>
  <si>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</si>
  <si>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</si>
  <si>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</si>
  <si>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</si>
  <si>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</si>
  <si>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</si>
  <si>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</si>
  <si>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</si>
  <si>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</si>
  <si>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</si>
  <si>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</si>
  <si>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</si>
  <si>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</si>
  <si>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</si>
  <si>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</si>
  <si>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</si>
  <si>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</si>
  <si>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</si>
  <si>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</si>
  <si>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</si>
  <si>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</si>
  <si>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</si>
  <si>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</si>
  <si>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</si>
  <si>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</si>
  <si>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</si>
  <si>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</si>
  <si>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</si>
  <si>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</si>
  <si>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</si>
  <si>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</si>
  <si>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</si>
  <si>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</si>
  <si>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</si>
  <si>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</si>
  <si>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</si>
  <si>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</si>
  <si>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</si>
  <si>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</si>
  <si>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</si>
  <si>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</si>
  <si>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</si>
  <si>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</si>
  <si>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</si>
  <si>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</si>
  <si>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</si>
  <si>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</si>
  <si>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</si>
  <si>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</si>
  <si>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</si>
  <si>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</si>
  <si>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</si>
  <si>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</si>
  <si>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</si>
  <si>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</si>
  <si>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</si>
  <si>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</si>
  <si>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</si>
  <si>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</si>
  <si>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</si>
  <si>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</si>
  <si>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</si>
  <si>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</si>
  <si>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</si>
  <si>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</si>
  <si>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</si>
  <si>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</si>
  <si>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</si>
  <si>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</si>
  <si>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</si>
  <si>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</si>
  <si>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</si>
  <si>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</si>
  <si>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</si>
  <si>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</si>
  <si>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</si>
  <si>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</si>
  <si>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</si>
  <si>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</si>
  <si>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</si>
  <si>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</si>
  <si>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</si>
  <si>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</si>
  <si>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</si>
  <si>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</si>
  <si>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</si>
  <si>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</si>
  <si>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</si>
  <si>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</si>
  <si>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</si>
  <si>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</si>
  <si>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</si>
  <si>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</si>
  <si>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</si>
  <si>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</si>
  <si>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</si>
  <si>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</si>
  <si>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</si>
  <si>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</si>
  <si>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</si>
  <si>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</si>
  <si>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</si>
  <si>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</si>
  <si>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</si>
  <si>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</si>
  <si>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</si>
  <si>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</si>
  <si>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</si>
  <si>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</si>
  <si>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</si>
  <si>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</si>
  <si>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</si>
  <si>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</si>
  <si>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</si>
  <si>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</si>
  <si>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</si>
  <si>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</si>
  <si>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</si>
  <si>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</si>
  <si>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</si>
  <si>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</si>
  <si>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</si>
  <si>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</si>
  <si>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</si>
  <si>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</si>
  <si>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</si>
  <si>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</si>
  <si>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</si>
  <si>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</si>
  <si>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</si>
  <si>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</si>
  <si>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</si>
  <si>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</si>
  <si>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</si>
  <si>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</si>
  <si>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</si>
  <si>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</si>
  <si>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</si>
  <si>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</si>
  <si>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</si>
  <si>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</si>
  <si>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</si>
  <si>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</si>
  <si>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</si>
  <si>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</si>
  <si>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</si>
  <si>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</si>
  <si>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</si>
  <si>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</si>
  <si>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</si>
  <si>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</si>
  <si>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</si>
  <si>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</si>
  <si>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</si>
  <si>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</si>
  <si>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</si>
  <si>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</si>
  <si>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</si>
  <si>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</si>
  <si>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</si>
  <si>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</si>
  <si>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</si>
  <si>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</si>
  <si>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</si>
  <si>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</si>
  <si>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</si>
  <si>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</si>
  <si>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</si>
  <si>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</si>
  <si>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</si>
  <si>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</si>
  <si>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</si>
  <si>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</si>
  <si>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</si>
  <si>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</si>
  <si>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</si>
  <si>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</si>
  <si>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</si>
  <si>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</si>
  <si>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</si>
  <si>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</si>
  <si>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</si>
  <si>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</si>
  <si>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</si>
  <si>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</si>
  <si>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</si>
  <si>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</si>
  <si>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</si>
  <si>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</si>
  <si>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</si>
  <si>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</si>
  <si>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</si>
  <si>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</si>
  <si>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</si>
  <si>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</si>
  <si>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</si>
  <si>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</si>
  <si>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</si>
  <si>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</si>
  <si>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</si>
  <si>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</si>
  <si>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</si>
  <si>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</si>
  <si>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</si>
  <si>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</si>
  <si>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</si>
  <si>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</si>
  <si>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</si>
  <si>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</si>
  <si>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</si>
  <si>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</si>
  <si>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</si>
  <si>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</si>
  <si>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</si>
  <si>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</si>
  <si>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</si>
  <si>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</si>
  <si>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</si>
  <si>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</si>
  <si>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</si>
  <si>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</si>
  <si>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</si>
  <si>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</si>
  <si>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</si>
  <si>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</si>
  <si>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</si>
  <si>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</si>
  <si>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</si>
  <si>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</si>
  <si>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</si>
  <si>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</si>
  <si>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</si>
  <si>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</si>
  <si>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</si>
  <si>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</si>
  <si>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</si>
  <si>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</si>
  <si>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</si>
  <si>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</si>
  <si>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</si>
  <si>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</si>
  <si>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</si>
  <si>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</si>
  <si>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</si>
  <si>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</si>
  <si>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</si>
  <si>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</si>
  <si>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</si>
  <si>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</si>
  <si>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</si>
  <si>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</si>
  <si>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</si>
  <si>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</si>
  <si>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</si>
  <si>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</si>
  <si>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</si>
  <si>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</si>
  <si>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</si>
  <si>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</si>
  <si>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</si>
  <si>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</si>
  <si>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</si>
  <si>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</si>
  <si>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</si>
  <si>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</si>
  <si>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</si>
  <si>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</si>
  <si>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</si>
  <si>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</si>
  <si>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</si>
  <si>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</si>
  <si>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</si>
  <si>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</si>
  <si>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</si>
  <si>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</si>
  <si>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</si>
  <si>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</si>
  <si>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</si>
  <si>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</si>
  <si>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</si>
  <si>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</si>
  <si>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</si>
  <si>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</si>
  <si>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</si>
  <si>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</si>
  <si>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</si>
  <si>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</si>
  <si>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</si>
  <si>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</si>
  <si>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</si>
  <si>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</si>
  <si>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</si>
  <si>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</si>
  <si>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</si>
  <si>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</si>
  <si>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</si>
  <si>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</si>
  <si>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</si>
  <si>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</si>
  <si>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</si>
  <si>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</si>
  <si>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</si>
  <si>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</si>
  <si>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</si>
  <si>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</si>
  <si>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</si>
  <si>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</si>
  <si>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</si>
  <si>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</si>
  <si>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</si>
  <si>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</si>
  <si>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</si>
  <si>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</si>
  <si>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</si>
  <si>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</si>
  <si>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</si>
  <si>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</si>
  <si>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</si>
  <si>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</si>
  <si>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</si>
  <si>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</si>
  <si>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</si>
  <si>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</si>
  <si>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</si>
  <si>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</si>
  <si>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</si>
  <si>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</si>
  <si>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</si>
  <si>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</si>
  <si>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</si>
  <si>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</si>
  <si>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</si>
  <si>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</si>
  <si>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</si>
  <si>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</si>
  <si>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</si>
  <si>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</si>
  <si>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</si>
  <si>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</si>
  <si>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</si>
  <si>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</si>
  <si>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</si>
  <si>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</si>
  <si>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</si>
  <si>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</si>
  <si>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</si>
  <si>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</si>
  <si>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</si>
  <si>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</si>
  <si>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</si>
  <si>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</si>
  <si>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</si>
  <si>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</si>
  <si>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</si>
  <si>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</si>
  <si>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</si>
  <si>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</si>
  <si>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</si>
  <si>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</si>
  <si>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</si>
  <si>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</si>
  <si>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</si>
  <si>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</si>
  <si>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</si>
  <si>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</si>
  <si>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</si>
  <si>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</si>
  <si>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</si>
  <si>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</si>
  <si>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</si>
  <si>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</si>
  <si>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</si>
  <si>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</si>
  <si>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</si>
  <si>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</si>
  <si>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</si>
  <si>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</si>
  <si>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</si>
  <si>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</si>
  <si>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</si>
  <si>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</si>
  <si>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</si>
  <si>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</si>
  <si>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</si>
  <si>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</si>
  <si>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</si>
  <si>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</si>
  <si>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</si>
  <si>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</si>
  <si>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</si>
  <si>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</si>
  <si>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</si>
  <si>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</si>
  <si>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</si>
  <si>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</si>
  <si>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</si>
  <si>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</si>
  <si>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</si>
  <si>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</si>
  <si>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</si>
  <si>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</si>
  <si>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</si>
  <si>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</si>
  <si>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</si>
  <si>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</si>
  <si>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</si>
  <si>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</si>
  <si>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</si>
  <si>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</si>
  <si>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</si>
  <si>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</si>
  <si>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</si>
  <si>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</si>
  <si>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</si>
  <si>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</si>
  <si>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</si>
  <si>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</si>
  <si>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</si>
  <si>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</si>
  <si>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</si>
  <si>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</si>
  <si>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</si>
  <si>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</si>
  <si>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</si>
  <si>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</si>
  <si>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</si>
  <si>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</si>
  <si>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</si>
  <si>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</si>
  <si>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</si>
  <si>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</si>
  <si>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</si>
  <si>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</si>
  <si>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</si>
  <si>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</si>
  <si>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</si>
  <si>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</si>
  <si>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</si>
  <si>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</si>
  <si>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</si>
  <si>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</si>
  <si>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</si>
  <si>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</si>
  <si>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</si>
  <si>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</si>
  <si>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</si>
  <si>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</si>
  <si>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</si>
  <si>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</si>
  <si>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</si>
  <si>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</si>
  <si>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</si>
  <si>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</si>
  <si>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</si>
  <si>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</si>
  <si>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</si>
  <si>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</si>
  <si>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</si>
  <si>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</si>
  <si>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</si>
  <si>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</si>
  <si>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</si>
  <si>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</si>
  <si>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</si>
  <si>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</si>
  <si>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</si>
  <si>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</si>
  <si>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</si>
  <si>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</si>
  <si>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</si>
  <si>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</si>
  <si>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</si>
  <si>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</si>
  <si>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</si>
  <si>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</si>
  <si>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</si>
  <si>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</si>
  <si>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</si>
  <si>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</si>
  <si>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</si>
  <si>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</si>
  <si>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</si>
  <si>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</si>
  <si>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</si>
  <si>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</si>
  <si>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</si>
  <si>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</si>
  <si>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</si>
  <si>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</si>
  <si>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</si>
  <si>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</si>
  <si>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</si>
  <si>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</si>
  <si>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</si>
  <si>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</si>
  <si>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</si>
  <si>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</si>
  <si>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</si>
  <si>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</si>
  <si>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</si>
  <si>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</si>
  <si>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</si>
  <si>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</si>
  <si>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</si>
  <si>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</si>
  <si>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</si>
  <si>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</si>
  <si>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</si>
  <si>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</si>
  <si>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</si>
  <si>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</si>
  <si>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</si>
  <si>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</si>
  <si>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</si>
  <si>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</si>
  <si>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</si>
  <si>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</si>
  <si>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</si>
  <si>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</si>
  <si>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</si>
  <si>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</si>
  <si>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</si>
  <si>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</si>
  <si>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</si>
  <si>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</si>
  <si>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</si>
  <si>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</si>
  <si>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</si>
  <si>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</si>
  <si>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</si>
  <si>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</si>
  <si>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</si>
  <si>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</si>
  <si>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</si>
  <si>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</si>
  <si>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</si>
  <si>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</si>
  <si>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</si>
  <si>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</si>
  <si>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</si>
  <si>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</si>
  <si>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</si>
  <si>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</si>
  <si>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</si>
  <si>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</si>
  <si>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</si>
  <si>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</si>
  <si>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</si>
  <si>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</si>
  <si>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</si>
  <si>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</si>
  <si>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</si>
  <si>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</si>
  <si>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</si>
  <si>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</si>
  <si>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</si>
  <si>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</si>
  <si>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</si>
  <si>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</si>
  <si>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</si>
  <si>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</si>
  <si>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</si>
  <si>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</si>
  <si>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</si>
  <si>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</si>
  <si>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</si>
  <si>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</si>
  <si>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</si>
  <si>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</si>
  <si>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</si>
  <si>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</si>
  <si>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</si>
  <si>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</si>
  <si>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</si>
  <si>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</si>
  <si>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</si>
  <si>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</si>
  <si>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</si>
  <si>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</si>
  <si>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</si>
  <si>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</si>
  <si>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</si>
  <si>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</si>
  <si>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</si>
  <si>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</si>
  <si>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</si>
  <si>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</si>
  <si>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</si>
  <si>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</si>
  <si>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</si>
  <si>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</si>
  <si>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</si>
  <si>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</si>
  <si>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</si>
  <si>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</si>
  <si>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</si>
  <si>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</si>
  <si>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</si>
  <si>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</si>
  <si>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</si>
  <si>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</si>
  <si>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</si>
  <si>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</si>
  <si>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</si>
  <si>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</si>
  <si>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</si>
  <si>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</si>
  <si>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</si>
  <si>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</si>
  <si>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</si>
  <si>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</si>
  <si>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</si>
  <si>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</si>
  <si>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</si>
  <si>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</si>
  <si>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</si>
  <si>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</si>
  <si>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</si>
  <si>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</si>
  <si>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</si>
  <si>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</si>
  <si>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</si>
  <si>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</si>
  <si>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</si>
  <si>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</si>
  <si>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</si>
  <si>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</si>
  <si>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</si>
  <si>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</si>
  <si>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</si>
  <si>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</si>
  <si>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</si>
  <si>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</si>
  <si>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</si>
  <si>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</si>
  <si>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</si>
  <si>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</si>
  <si>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</si>
  <si>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</si>
  <si>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</si>
  <si>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</si>
  <si>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</si>
  <si>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</si>
  <si>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</si>
  <si>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</si>
  <si>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</si>
  <si>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</si>
  <si>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</si>
  <si>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</si>
  <si>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</si>
  <si>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</si>
  <si>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</si>
  <si>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</si>
  <si>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</si>
  <si>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</si>
  <si>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</si>
  <si>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</si>
  <si>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</si>
  <si>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</si>
  <si>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</si>
  <si>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</si>
  <si>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</si>
  <si>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</si>
  <si>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</si>
  <si>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</si>
  <si>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</si>
  <si>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</si>
  <si>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</si>
  <si>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</si>
  <si>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</si>
  <si>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</si>
  <si>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</si>
  <si>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</si>
  <si>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</si>
  <si>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</si>
  <si>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</si>
  <si>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</si>
  <si>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</si>
  <si>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</si>
  <si>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</si>
  <si>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</si>
  <si>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</si>
  <si>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</si>
  <si>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</si>
  <si>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</si>
  <si>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</si>
  <si>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</si>
  <si>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</si>
  <si>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</si>
  <si>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</si>
  <si>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</si>
  <si>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</si>
  <si>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</si>
  <si>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</si>
  <si>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</si>
  <si>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</si>
  <si>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</si>
  <si>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</si>
  <si>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</si>
  <si>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</si>
  <si>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</si>
  <si>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</si>
  <si>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</si>
  <si>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</si>
  <si>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</si>
  <si>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</si>
  <si>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</si>
  <si>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</si>
  <si>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</si>
  <si>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</si>
  <si>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</si>
  <si>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</si>
  <si>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</si>
  <si>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</si>
  <si>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</si>
  <si>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</si>
  <si>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</si>
  <si>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</si>
  <si>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</si>
  <si>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</si>
  <si>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</si>
  <si>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</si>
  <si>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</si>
  <si>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</si>
  <si>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</si>
  <si>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</si>
  <si>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</si>
  <si>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</si>
  <si>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</si>
  <si>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</si>
  <si>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</si>
  <si>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</si>
  <si>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</si>
  <si>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</si>
  <si>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</si>
  <si>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</si>
  <si>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</si>
  <si>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</si>
  <si>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</si>
  <si>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</si>
  <si>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</si>
  <si>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</si>
  <si>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</si>
  <si>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</si>
  <si>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</si>
  <si>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</si>
  <si>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</si>
  <si>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</si>
  <si>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</si>
  <si>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</si>
  <si>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</si>
  <si>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</si>
  <si>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</si>
  <si>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</si>
  <si>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</si>
  <si>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</si>
  <si>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</si>
  <si>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</si>
  <si>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</si>
  <si>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</si>
  <si>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</si>
  <si>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</si>
  <si>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</si>
  <si>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</si>
  <si>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</si>
  <si>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</si>
  <si>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</si>
  <si>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</si>
  <si>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</si>
  <si>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</si>
  <si>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</si>
  <si>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</si>
  <si>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</si>
  <si>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</si>
  <si>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</si>
  <si>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</si>
  <si>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</si>
  <si>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</si>
  <si>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</si>
  <si>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</si>
  <si>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</si>
  <si>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</si>
  <si>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</si>
  <si>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</si>
  <si>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</si>
  <si>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</si>
  <si>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</si>
  <si>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</si>
  <si>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</si>
  <si>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</si>
  <si>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</si>
  <si>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</si>
  <si>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</si>
  <si>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</si>
  <si>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</si>
  <si>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</si>
  <si>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</si>
  <si>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</si>
  <si>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</si>
  <si>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</si>
  <si>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</si>
  <si>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</si>
  <si>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</si>
  <si>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</si>
  <si>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</si>
  <si>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</si>
  <si>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</si>
  <si>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</si>
  <si>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</si>
  <si>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</si>
  <si>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</si>
  <si>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</si>
  <si>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</si>
  <si>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</si>
  <si>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</si>
  <si>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</si>
  <si>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</si>
  <si>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</si>
  <si>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</si>
  <si>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</si>
  <si>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</si>
  <si>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</si>
  <si>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</si>
  <si>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</si>
  <si>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</si>
  <si>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</si>
  <si>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</si>
  <si>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</si>
  <si>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</si>
  <si>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</si>
  <si>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</si>
  <si>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</si>
  <si>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</si>
  <si>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</si>
  <si>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</si>
  <si>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</si>
  <si>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</si>
  <si>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</si>
  <si>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</si>
  <si>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</si>
  <si>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</si>
  <si>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</si>
  <si>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</si>
  <si>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</si>
  <si>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</si>
  <si>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</si>
  <si>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</si>
  <si>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</si>
  <si>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</si>
  <si>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</si>
  <si>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</si>
  <si>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</si>
  <si>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</si>
  <si>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</si>
  <si>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</si>
  <si>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</si>
  <si>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</si>
  <si>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</si>
  <si>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</si>
  <si>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</si>
  <si>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</si>
  <si>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</si>
  <si>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</si>
  <si>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</si>
  <si>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</si>
  <si>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</si>
  <si>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</si>
  <si>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</si>
  <si>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</si>
  <si>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</si>
  <si>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</si>
  <si>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</si>
  <si>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</si>
  <si>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</si>
  <si>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</si>
  <si>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</si>
  <si>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</si>
  <si>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</si>
  <si>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</si>
  <si>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</si>
  <si>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</si>
  <si>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</si>
  <si>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</si>
  <si>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</si>
  <si>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</si>
  <si>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</si>
  <si>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</si>
  <si>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</si>
  <si>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</si>
  <si>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</si>
  <si>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</si>
  <si>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</si>
  <si>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</si>
  <si>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</si>
  <si>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</si>
  <si>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</si>
  <si>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</si>
  <si>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</si>
  <si>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</si>
  <si>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</si>
  <si>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</si>
  <si>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</si>
  <si>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</si>
  <si>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</si>
  <si>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</si>
  <si>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</si>
  <si>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</si>
  <si>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</si>
  <si>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</si>
  <si>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</si>
  <si>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</si>
  <si>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</si>
  <si>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</si>
  <si>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</si>
  <si>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</si>
  <si>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</si>
  <si>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</si>
  <si>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</si>
  <si>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</si>
  <si>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</si>
  <si>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</si>
  <si>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</si>
  <si>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</si>
  <si>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</si>
  <si>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</si>
  <si>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</si>
  <si>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</si>
  <si>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</si>
  <si>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</si>
  <si>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</si>
  <si>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</si>
  <si>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</si>
  <si>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</si>
  <si>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</si>
  <si>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</si>
  <si>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</si>
  <si>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</si>
  <si>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</si>
  <si>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</si>
  <si>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</si>
  <si>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</si>
  <si>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</si>
  <si>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</si>
  <si>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</si>
  <si>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</si>
  <si>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</si>
  <si>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</si>
  <si>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</si>
  <si>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</si>
  <si>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</si>
  <si>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</si>
  <si>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</si>
  <si>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</si>
  <si>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</si>
  <si>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</si>
  <si>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</si>
  <si>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</si>
  <si>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</si>
  <si>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</si>
  <si>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</si>
  <si>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</si>
  <si>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</si>
  <si>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</si>
  <si>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</si>
  <si>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</si>
  <si>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</si>
  <si>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</si>
  <si>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</si>
  <si>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</si>
  <si>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</si>
  <si>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</si>
  <si>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</si>
  <si>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</si>
  <si>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</si>
  <si>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</si>
  <si>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</si>
  <si>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</si>
  <si>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</si>
  <si>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</si>
  <si>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</si>
  <si>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</si>
  <si>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</si>
  <si>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</si>
  <si>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</si>
  <si>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</si>
  <si>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</si>
  <si>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</si>
  <si>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</si>
  <si>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</si>
  <si>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</si>
  <si>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</si>
  <si>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</si>
  <si>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</si>
  <si>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</si>
  <si>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</si>
  <si>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</si>
  <si>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</si>
  <si>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</si>
  <si>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</si>
  <si>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</si>
  <si>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</si>
  <si>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</si>
  <si>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</si>
  <si>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</si>
  <si>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</si>
  <si>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</si>
  <si>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</si>
  <si>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</si>
  <si>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</si>
  <si>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</si>
  <si>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</si>
  <si>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</si>
  <si>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</si>
  <si>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</si>
  <si>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</si>
  <si>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</si>
  <si>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</si>
  <si>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</si>
  <si>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</si>
  <si>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</si>
  <si>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</si>
  <si>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</si>
  <si>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</si>
  <si>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</si>
  <si>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</si>
  <si>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</si>
  <si>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</si>
  <si>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</si>
  <si>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</si>
  <si>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</si>
  <si>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</si>
  <si>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</si>
  <si>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</si>
  <si>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</si>
  <si>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</si>
  <si>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</si>
  <si>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</si>
  <si>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</si>
  <si>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</si>
  <si>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</si>
  <si>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</si>
  <si>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</si>
  <si>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</si>
  <si>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</si>
  <si>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</si>
  <si>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</si>
  <si>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</si>
  <si>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</si>
  <si>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</si>
  <si>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</si>
  <si>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</si>
  <si>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</si>
  <si>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</si>
  <si>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</si>
  <si>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</si>
  <si>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</si>
  <si>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</si>
  <si>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</si>
  <si>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</si>
  <si>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</si>
  <si>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</si>
  <si>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</si>
  <si>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</si>
  <si>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</si>
  <si>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</si>
  <si>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</si>
  <si>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</si>
  <si>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</si>
  <si>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</si>
  <si>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</si>
  <si>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</si>
  <si>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</si>
  <si>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</si>
  <si>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</si>
  <si>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</si>
  <si>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</si>
  <si>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</si>
  <si>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</si>
  <si>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</si>
  <si>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</si>
  <si>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</si>
  <si>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</si>
  <si>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</si>
  <si>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</si>
  <si>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</si>
  <si>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</si>
  <si>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</si>
  <si>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</si>
  <si>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</si>
  <si>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</si>
  <si>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</si>
  <si>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</si>
  <si>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</si>
  <si>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</si>
  <si>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</si>
  <si>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</si>
  <si>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</si>
  <si>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</si>
  <si>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</si>
  <si>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</si>
  <si>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</si>
  <si>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</si>
  <si>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</si>
  <si>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</si>
  <si>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</si>
  <si>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</si>
  <si>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</si>
  <si>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</si>
  <si>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</si>
  <si>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</si>
  <si>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</si>
  <si>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</si>
  <si>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</si>
  <si>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</si>
  <si>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</si>
  <si>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</si>
  <si>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</si>
  <si>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</si>
  <si>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</si>
  <si>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</si>
  <si>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</si>
  <si>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</si>
  <si>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</si>
  <si>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</si>
  <si>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</si>
  <si>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</si>
  <si>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</si>
  <si>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</si>
  <si>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</si>
  <si>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</si>
  <si>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</si>
  <si>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</si>
  <si>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</si>
  <si>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</si>
  <si>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</si>
  <si>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</si>
  <si>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</si>
  <si>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</si>
  <si>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</si>
  <si>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</si>
  <si>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</si>
  <si>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</si>
  <si>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</si>
  <si>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</si>
  <si>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</si>
  <si>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</si>
  <si>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</si>
  <si>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</si>
  <si>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</si>
  <si>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</si>
  <si>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</si>
  <si>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</si>
  <si>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</si>
  <si>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</si>
  <si>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</si>
  <si>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</si>
  <si>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</si>
  <si>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</si>
  <si>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</si>
  <si>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</si>
  <si>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</si>
  <si>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</si>
  <si>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</si>
  <si>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</si>
  <si>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</si>
  <si>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</si>
  <si>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</si>
  <si>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</si>
  <si>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</si>
  <si>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</si>
  <si>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</si>
  <si>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</si>
  <si>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</si>
  <si>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</si>
  <si>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</si>
  <si>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</si>
  <si>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</si>
  <si>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</si>
  <si>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</si>
  <si>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</si>
  <si>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</si>
  <si>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</si>
  <si>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</si>
  <si>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</si>
  <si>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</si>
  <si>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</si>
  <si>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</si>
  <si>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</si>
  <si>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</si>
  <si>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</si>
  <si>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</si>
  <si>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</si>
  <si>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</si>
  <si>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</si>
  <si>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</si>
  <si>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</si>
  <si>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</si>
  <si>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</si>
  <si>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</si>
  <si>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</si>
  <si>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</si>
  <si>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</si>
  <si>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</si>
  <si>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</si>
  <si>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</si>
  <si>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</si>
  <si>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</si>
  <si>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</si>
  <si>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</si>
  <si>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</si>
  <si>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</si>
  <si>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</si>
  <si>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</si>
  <si>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</si>
  <si>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</si>
  <si>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</si>
  <si>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</si>
  <si>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</si>
  <si>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</si>
  <si>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</si>
  <si>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</si>
  <si>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</si>
  <si>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</si>
  <si>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</si>
  <si>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</si>
  <si>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</si>
  <si>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</si>
  <si>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</si>
  <si>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</si>
  <si>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</si>
  <si>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</si>
  <si>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</si>
  <si>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</si>
  <si>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</si>
  <si>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</si>
  <si>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</si>
  <si>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</si>
  <si>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</si>
  <si>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</si>
  <si>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</si>
  <si>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</si>
  <si>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</si>
  <si>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</si>
  <si>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</si>
  <si>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</si>
  <si>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</si>
  <si>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</si>
  <si>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</si>
  <si>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</si>
  <si>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</si>
  <si>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</si>
  <si>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</si>
  <si>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</si>
  <si>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</si>
  <si>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</si>
  <si>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</si>
  <si>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</si>
  <si>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</si>
  <si>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</si>
  <si>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</si>
  <si>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</si>
  <si>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</si>
  <si>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</si>
  <si>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</si>
  <si>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</si>
  <si>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</si>
  <si>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</si>
  <si>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</si>
  <si>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</si>
  <si>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</si>
  <si>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</si>
  <si>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</si>
  <si>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</si>
  <si>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</si>
  <si>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</si>
  <si>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</si>
  <si>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</si>
  <si>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</si>
  <si>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</si>
  <si>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</si>
  <si>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</si>
  <si>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</si>
  <si>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</si>
  <si>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</si>
  <si>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</si>
  <si>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</si>
  <si>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</si>
  <si>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</si>
  <si>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</si>
  <si>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</si>
  <si>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</si>
  <si>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</si>
  <si>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</si>
  <si>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</si>
  <si>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</si>
  <si>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</si>
  <si>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</si>
  <si>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</si>
  <si>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</si>
  <si>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</si>
  <si>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</si>
  <si>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</si>
  <si>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</si>
  <si>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</si>
  <si>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</si>
  <si>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</si>
  <si>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</si>
  <si>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</si>
  <si>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</si>
  <si>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</si>
  <si>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</si>
  <si>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</si>
  <si>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</si>
  <si>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</si>
  <si>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</si>
  <si>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</si>
  <si>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</si>
  <si>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</si>
  <si>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</si>
  <si>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</si>
  <si>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</si>
  <si>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</si>
  <si>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</si>
  <si>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</si>
  <si>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</si>
  <si>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</si>
  <si>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</si>
  <si>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</si>
  <si>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</si>
  <si>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</si>
  <si>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</si>
  <si>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</si>
  <si>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</si>
  <si>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</si>
  <si>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</si>
  <si>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</si>
  <si>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</si>
  <si>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</si>
  <si>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</si>
  <si>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</si>
  <si>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</si>
  <si>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</si>
  <si>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</si>
  <si>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</si>
  <si>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</si>
  <si>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</si>
  <si>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</si>
  <si>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</si>
  <si>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</si>
  <si>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</si>
  <si>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</si>
  <si>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</si>
  <si>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</si>
  <si>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</si>
  <si>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</si>
  <si>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</si>
  <si>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</si>
  <si>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</si>
  <si>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</si>
  <si>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</si>
  <si>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</si>
  <si>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</si>
  <si>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</si>
  <si>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</si>
  <si>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</si>
  <si>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</si>
  <si>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</si>
  <si>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</si>
  <si>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</si>
  <si>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</si>
  <si>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</si>
  <si>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</si>
  <si>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</si>
  <si>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</si>
  <si>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</si>
  <si>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</si>
  <si>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</si>
  <si>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</si>
  <si>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</si>
  <si>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</si>
  <si>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</si>
  <si>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</si>
  <si>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</si>
  <si>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</si>
  <si>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</si>
  <si>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</si>
  <si>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</si>
  <si>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</si>
  <si>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</si>
  <si>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</si>
  <si>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</si>
  <si>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</si>
  <si>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</si>
  <si>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</si>
  <si>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</si>
  <si>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</si>
  <si>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</si>
  <si>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</si>
  <si>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</si>
  <si>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</si>
  <si>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</si>
  <si>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</si>
  <si>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</si>
  <si>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</si>
  <si>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</si>
  <si>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</si>
  <si>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</si>
  <si>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</si>
  <si>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</si>
  <si>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</si>
  <si>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</si>
  <si>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</si>
  <si>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</si>
  <si>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</si>
  <si>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</si>
  <si>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</si>
  <si>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</si>
  <si>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</si>
  <si>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</si>
  <si>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</si>
  <si>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</si>
  <si>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</si>
  <si>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</si>
  <si>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</si>
  <si>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</si>
  <si>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</si>
  <si>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</si>
  <si>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</si>
  <si>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</si>
  <si>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</si>
  <si>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</si>
  <si>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</si>
  <si>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</si>
  <si>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</si>
  <si>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</si>
  <si>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</si>
  <si>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</si>
  <si>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</si>
  <si>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</si>
  <si>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</si>
  <si>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</si>
  <si>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</si>
  <si>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</si>
  <si>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</si>
  <si>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</si>
  <si>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</si>
  <si>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</si>
  <si>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</si>
  <si>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</si>
  <si>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</si>
  <si>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</si>
  <si>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</si>
  <si>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</si>
  <si>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</si>
  <si>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</si>
  <si>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</si>
  <si>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</si>
  <si>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</si>
  <si>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</si>
  <si>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</si>
  <si>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</si>
  <si>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</si>
  <si>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</si>
  <si>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</si>
  <si>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</si>
  <si>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</si>
  <si>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</si>
  <si>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</si>
  <si>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</si>
  <si>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</si>
  <si>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</si>
  <si>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</si>
  <si>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</si>
  <si>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</si>
  <si>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</si>
  <si>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</si>
  <si>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</si>
  <si>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</si>
  <si>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</si>
  <si>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</si>
  <si>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</si>
  <si>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</si>
  <si>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</si>
  <si>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</si>
  <si>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</si>
  <si>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</si>
  <si>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</si>
  <si>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</si>
  <si>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</si>
  <si>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</si>
  <si>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</si>
  <si>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</si>
  <si>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</si>
  <si>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</si>
  <si>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</si>
  <si>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</si>
  <si>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</si>
  <si>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</si>
  <si>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</si>
  <si>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</si>
  <si>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</si>
  <si>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</si>
  <si>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</si>
  <si>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</si>
  <si>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</si>
  <si>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</si>
  <si>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</si>
  <si>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</si>
  <si>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</si>
  <si>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</si>
  <si>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</si>
  <si>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</si>
  <si>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</si>
  <si>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</si>
  <si>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</si>
  <si>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</si>
  <si>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</si>
  <si>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</si>
  <si>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</si>
  <si>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</si>
  <si>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</si>
  <si>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</si>
  <si>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</si>
  <si>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</si>
  <si>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</si>
  <si>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</si>
  <si>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</si>
  <si>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</si>
  <si>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</si>
  <si>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</si>
  <si>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</si>
  <si>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</si>
  <si>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</si>
  <si>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</si>
  <si>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</si>
  <si>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</si>
  <si>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</si>
  <si>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</si>
  <si>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</si>
  <si>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</si>
  <si>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</si>
  <si>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</si>
  <si>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</si>
  <si>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</si>
  <si>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</si>
  <si>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</si>
  <si>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</si>
  <si>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</si>
  <si>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</si>
  <si>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</si>
  <si>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</si>
  <si>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</si>
  <si>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</si>
  <si>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</si>
  <si>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</si>
  <si>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</si>
  <si>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</si>
  <si>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</si>
  <si>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</si>
  <si>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</si>
  <si>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</si>
  <si>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</si>
  <si>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</si>
  <si>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</si>
  <si>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</si>
  <si>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</si>
  <si>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</si>
  <si>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</si>
  <si>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</si>
  <si>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</si>
  <si>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</si>
  <si>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</si>
  <si>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</si>
  <si>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</si>
  <si>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</si>
  <si>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</si>
  <si>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</si>
  <si>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</si>
  <si>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</si>
  <si>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</si>
  <si>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</si>
  <si>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</si>
  <si>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</si>
  <si>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</si>
  <si>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</si>
  <si>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</si>
  <si>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</si>
  <si>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</si>
  <si>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</si>
  <si>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</si>
  <si>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</si>
  <si>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</si>
  <si>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</si>
  <si>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</si>
  <si>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</si>
  <si>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</si>
  <si>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</si>
  <si>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</si>
  <si>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</si>
  <si>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</si>
  <si>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</si>
  <si>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</si>
  <si>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</si>
  <si>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</si>
  <si>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</si>
  <si>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</si>
  <si>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</si>
  <si>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</si>
  <si>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</si>
  <si>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</si>
  <si>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</si>
  <si>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</si>
  <si>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</si>
  <si>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</si>
  <si>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</si>
  <si>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</si>
  <si>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</si>
  <si>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</si>
  <si>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</si>
  <si>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</si>
  <si>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</si>
  <si>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</si>
  <si>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</si>
  <si>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</si>
  <si>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</si>
  <si>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</si>
  <si>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</si>
  <si>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</si>
  <si>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</si>
  <si>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</si>
  <si>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</si>
  <si>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</si>
  <si>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</si>
  <si>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</si>
  <si>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</si>
  <si>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</si>
  <si>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</si>
  <si>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</si>
  <si>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</si>
  <si>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</si>
  <si>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</si>
  <si>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</si>
  <si>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</si>
  <si>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</si>
  <si>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</si>
  <si>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</si>
  <si>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</si>
  <si>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</si>
  <si>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</si>
  <si>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</si>
  <si>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</si>
  <si>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</si>
  <si>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</si>
  <si>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</si>
  <si>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</si>
  <si>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</si>
  <si>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</si>
  <si>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</si>
  <si>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</si>
  <si>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</si>
  <si>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</si>
  <si>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</si>
  <si>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</si>
  <si>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</si>
  <si>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</si>
  <si>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</si>
  <si>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</si>
  <si>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</si>
  <si>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</si>
  <si>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</si>
  <si>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</si>
  <si>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</si>
  <si>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</si>
  <si>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</si>
  <si>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</si>
  <si>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</si>
  <si>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</si>
  <si>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</si>
  <si>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</si>
  <si>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</si>
  <si>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</si>
  <si>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</si>
  <si>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</si>
  <si>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</si>
  <si>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</si>
  <si>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</si>
  <si>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</si>
  <si>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</si>
  <si>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</si>
  <si>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</si>
  <si>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</si>
  <si>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</si>
  <si>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</si>
  <si>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</si>
  <si>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</si>
  <si>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</si>
  <si>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</si>
  <si>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</si>
  <si>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</si>
  <si>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</si>
  <si>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</si>
  <si>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</si>
  <si>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</si>
  <si>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</si>
  <si>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</si>
  <si>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</si>
  <si>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</si>
  <si>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</si>
  <si>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</si>
  <si>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</si>
  <si>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</si>
  <si>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</si>
  <si>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</si>
  <si>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</si>
  <si>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</si>
  <si>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</si>
  <si>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</si>
  <si>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</si>
  <si>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</si>
  <si>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</si>
  <si>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</si>
  <si>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</si>
  <si>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</si>
  <si>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</si>
  <si>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</si>
  <si>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</si>
  <si>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</si>
  <si>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</si>
  <si>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</si>
  <si>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</si>
  <si>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</si>
  <si>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</si>
  <si>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</si>
  <si>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</si>
  <si>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</si>
  <si>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</si>
  <si>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</si>
  <si>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</si>
  <si>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</si>
  <si>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</si>
  <si>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</si>
  <si>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</si>
  <si>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</si>
  <si>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</si>
  <si>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</si>
  <si>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</si>
  <si>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</si>
  <si>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</si>
  <si>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</si>
  <si>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</si>
  <si>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</si>
  <si>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</si>
  <si>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</si>
  <si>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</si>
  <si>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</si>
  <si>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</si>
  <si>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</si>
  <si>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</si>
  <si>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</si>
  <si>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</si>
  <si>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</si>
  <si>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</si>
  <si>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</si>
  <si>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</si>
  <si>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</si>
  <si>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</si>
  <si>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</si>
  <si>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</si>
  <si>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</si>
  <si>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</si>
  <si>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</si>
  <si>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</si>
  <si>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</si>
  <si>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</si>
  <si>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</si>
  <si>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</si>
  <si>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</si>
  <si>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</si>
  <si>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</si>
  <si>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</si>
  <si>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</si>
  <si>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</si>
  <si>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</si>
  <si>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</si>
  <si>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</si>
  <si>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</si>
  <si>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</si>
  <si>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</si>
  <si>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</si>
  <si>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</si>
  <si>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</si>
  <si>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</si>
  <si>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</si>
  <si>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</si>
  <si>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</si>
  <si>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</si>
  <si>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</si>
  <si>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</si>
  <si>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</si>
  <si>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</si>
  <si>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</si>
  <si>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</si>
  <si>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</si>
  <si>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</si>
  <si>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</si>
  <si>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</si>
  <si>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</si>
  <si>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</si>
  <si>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</si>
  <si>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</si>
  <si>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</si>
  <si>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</si>
  <si>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</si>
  <si>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</si>
  <si>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</si>
  <si>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</si>
  <si>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</si>
  <si>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</si>
  <si>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</si>
  <si>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</si>
  <si>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</si>
  <si>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</si>
  <si>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</si>
  <si>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</si>
  <si>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</si>
  <si>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</si>
  <si>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</si>
  <si>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</si>
  <si>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</si>
  <si>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</si>
  <si>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</si>
  <si>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</si>
  <si>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</si>
  <si>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</si>
  <si>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</si>
  <si>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</si>
  <si>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</si>
  <si>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</si>
  <si>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</si>
  <si>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</si>
  <si>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</si>
  <si>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</si>
  <si>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</si>
  <si>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</si>
  <si>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</si>
  <si>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</si>
  <si>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</si>
  <si>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</si>
  <si>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</si>
  <si>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</si>
  <si>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</si>
  <si>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</si>
  <si>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</si>
  <si>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</si>
  <si>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</si>
  <si>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</si>
  <si>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</si>
  <si>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</si>
  <si>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</si>
  <si>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</si>
  <si>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</si>
  <si>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</si>
  <si>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</si>
  <si>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</si>
  <si>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</si>
  <si>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</si>
  <si>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</si>
  <si>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</si>
  <si>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</si>
  <si>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</si>
  <si>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</si>
  <si>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</si>
  <si>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</si>
  <si>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</si>
  <si>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</si>
  <si>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</si>
  <si>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</si>
  <si>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</si>
  <si>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</si>
  <si>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</si>
  <si>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</si>
  <si>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</si>
  <si>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</si>
  <si>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</si>
  <si>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</si>
  <si>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</si>
  <si>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</si>
  <si>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</si>
  <si>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</si>
  <si>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</si>
  <si>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</si>
  <si>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</si>
  <si>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</si>
  <si>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</si>
  <si>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</si>
  <si>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</si>
  <si>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</si>
  <si>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</si>
  <si>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</si>
  <si>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</si>
  <si>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</si>
  <si>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</si>
  <si>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</si>
  <si>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</si>
  <si>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</si>
  <si>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</si>
  <si>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</si>
  <si>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</si>
  <si>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</si>
  <si>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</si>
  <si>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</si>
  <si>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</si>
  <si>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</si>
  <si>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</si>
  <si>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</si>
  <si>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</si>
  <si>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</si>
  <si>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</si>
  <si>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</si>
  <si>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</si>
  <si>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</si>
  <si>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</si>
  <si>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</si>
  <si>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</si>
  <si>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</si>
  <si>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</si>
  <si>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</si>
  <si>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</si>
  <si>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</si>
  <si>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</si>
  <si>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</si>
  <si>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</si>
  <si>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</si>
  <si>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</si>
  <si>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</si>
  <si>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</si>
  <si>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</si>
  <si>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</si>
  <si>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</si>
  <si>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</si>
  <si>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</si>
  <si>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</si>
  <si>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</si>
  <si>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</si>
  <si>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</si>
  <si>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</si>
  <si>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</si>
  <si>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</si>
  <si>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</si>
  <si>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</si>
  <si>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</si>
  <si>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</si>
  <si>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</si>
  <si>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</si>
  <si>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</si>
  <si>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</si>
  <si>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</si>
  <si>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</si>
  <si>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</si>
  <si>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</si>
  <si>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</si>
  <si>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</si>
  <si>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</si>
  <si>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</si>
  <si>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</si>
  <si>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</si>
  <si>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</si>
  <si>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</si>
  <si>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</si>
  <si>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</si>
  <si>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</si>
  <si>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</si>
  <si>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</si>
  <si>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</si>
  <si>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</si>
  <si>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</si>
  <si>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</si>
  <si>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</si>
  <si>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</si>
  <si>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</si>
  <si>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</si>
  <si>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</si>
  <si>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</si>
  <si>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</si>
  <si>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</si>
  <si>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</si>
  <si>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</si>
  <si>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</si>
  <si>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</si>
  <si>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</si>
  <si>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</si>
  <si>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</si>
  <si>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</si>
  <si>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</si>
  <si>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</si>
  <si>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</si>
  <si>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</si>
  <si>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</si>
  <si>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</si>
  <si>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</si>
  <si>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</si>
  <si>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</si>
  <si>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</si>
  <si>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</si>
  <si>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</si>
  <si>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</si>
  <si>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</si>
  <si>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</si>
  <si>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</si>
  <si>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</si>
  <si>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</si>
  <si>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</si>
  <si>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</si>
  <si>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</si>
  <si>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</si>
  <si>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</si>
  <si>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</si>
  <si>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</si>
  <si>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</si>
  <si>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</si>
  <si>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</si>
  <si>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</si>
  <si>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</si>
  <si>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</si>
  <si>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</si>
  <si>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</si>
  <si>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</si>
  <si>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</si>
  <si>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</si>
  <si>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</si>
  <si>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</si>
  <si>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</si>
  <si>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</si>
  <si>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</si>
  <si>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</si>
  <si>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</si>
  <si>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</si>
  <si>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</si>
  <si>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</si>
  <si>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</si>
  <si>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</si>
  <si>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</si>
  <si>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</si>
  <si>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</si>
  <si>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</si>
  <si>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</si>
  <si>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</si>
  <si>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</si>
  <si>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</si>
  <si>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</si>
  <si>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</si>
  <si>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</si>
  <si>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</si>
  <si>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</si>
  <si>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</si>
  <si>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</si>
  <si>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</si>
  <si>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</si>
  <si>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</si>
  <si>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</si>
  <si>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</si>
  <si>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</si>
  <si>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</si>
  <si>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</si>
  <si>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</si>
  <si>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</si>
  <si>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</si>
  <si>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</si>
  <si>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</si>
  <si>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</si>
  <si>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</si>
  <si>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</si>
  <si>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</si>
  <si>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</si>
  <si>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</si>
  <si>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</si>
  <si>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</si>
  <si>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</si>
  <si>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</si>
  <si>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</si>
  <si>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</si>
  <si>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</si>
  <si>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</si>
  <si>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</si>
  <si>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</si>
  <si>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</si>
  <si>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</si>
  <si>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</si>
  <si>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</si>
  <si>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</si>
  <si>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</si>
  <si>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</si>
  <si>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</si>
  <si>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</si>
  <si>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</si>
  <si>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</si>
  <si>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</si>
  <si>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</si>
  <si>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</si>
  <si>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</si>
  <si>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</si>
  <si>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</si>
  <si>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</si>
  <si>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</si>
  <si>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</si>
  <si>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</si>
  <si>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</si>
  <si>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</si>
  <si>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</si>
  <si>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</si>
  <si>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</si>
  <si>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</si>
  <si>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</si>
  <si>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</si>
  <si>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</si>
  <si>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</si>
  <si>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</si>
  <si>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</si>
  <si>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</si>
  <si>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</si>
  <si>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</si>
  <si>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</si>
  <si>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</si>
  <si>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</si>
  <si>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</si>
  <si>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</si>
  <si>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</si>
  <si>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</si>
  <si>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</si>
  <si>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</si>
  <si>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</si>
  <si>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</si>
  <si>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</si>
  <si>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</si>
  <si>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</si>
  <si>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</si>
  <si>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</si>
  <si>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</si>
  <si>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</si>
  <si>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</si>
  <si>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</si>
  <si>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</si>
  <si>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</si>
  <si>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</si>
  <si>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</si>
  <si>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</si>
  <si>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</si>
  <si>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</si>
  <si>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</si>
  <si>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</si>
  <si>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</si>
  <si>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</si>
  <si>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</si>
  <si>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</si>
  <si>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</si>
  <si>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</si>
  <si>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</si>
  <si>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</si>
  <si>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</si>
  <si>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</si>
  <si>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</si>
  <si>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</si>
  <si>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</si>
  <si>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</si>
  <si>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</si>
  <si>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</si>
  <si>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</si>
  <si>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</si>
  <si>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</si>
  <si>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</si>
  <si>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</si>
  <si>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</si>
  <si>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</si>
  <si>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</si>
  <si>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</si>
  <si>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</si>
  <si>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</si>
  <si>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</si>
  <si>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</si>
  <si>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</si>
  <si>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</si>
  <si>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</si>
  <si>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</si>
  <si>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</si>
  <si>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</si>
  <si>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</si>
  <si>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</si>
  <si>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</si>
  <si>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</si>
  <si>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</si>
  <si>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</si>
  <si>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</si>
  <si>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</si>
  <si>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</si>
  <si>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</si>
  <si>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</si>
  <si>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</si>
  <si>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</si>
  <si>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</si>
  <si>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</si>
  <si>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</si>
  <si>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</si>
  <si>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</si>
  <si>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</si>
  <si>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</si>
  <si>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</si>
  <si>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</si>
  <si>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</si>
  <si>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</si>
  <si>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</si>
  <si>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</si>
  <si>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</si>
  <si>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</si>
  <si>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</si>
  <si>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</si>
  <si>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</si>
  <si>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</si>
  <si>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</si>
  <si>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</si>
  <si>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</si>
  <si>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</si>
  <si>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</si>
  <si>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</si>
  <si>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</si>
  <si>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</si>
  <si>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</si>
  <si>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</si>
  <si>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</si>
  <si>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</si>
  <si>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</si>
  <si>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</si>
  <si>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</si>
  <si>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</si>
  <si>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</si>
  <si>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</si>
  <si>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</si>
  <si>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</si>
  <si>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</si>
  <si>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</si>
  <si>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</si>
  <si>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</si>
  <si>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</si>
  <si>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</si>
  <si>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</si>
  <si>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</si>
  <si>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</si>
  <si>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</si>
  <si>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</si>
  <si>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</si>
  <si>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</si>
  <si>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</si>
  <si>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</si>
  <si>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</si>
  <si>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</si>
  <si>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</si>
  <si>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</si>
  <si>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</si>
  <si>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</si>
  <si>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</si>
  <si>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</si>
  <si>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</si>
  <si>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</si>
  <si>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</si>
  <si>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</si>
  <si>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</si>
  <si>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</si>
  <si>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</si>
  <si>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</si>
  <si>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</si>
  <si>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</si>
  <si>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</si>
  <si>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</si>
  <si>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</si>
  <si>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</si>
  <si>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</si>
  <si>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</si>
  <si>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</si>
  <si>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</si>
  <si>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</si>
  <si>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</si>
  <si>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</si>
  <si>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</si>
  <si>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</si>
  <si>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</si>
  <si>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</si>
  <si>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</si>
  <si>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</si>
  <si>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</si>
  <si>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</si>
  <si>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</si>
  <si>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</si>
  <si>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</si>
  <si>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</si>
  <si>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</si>
  <si>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</si>
  <si>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</si>
  <si>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</si>
  <si>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</si>
  <si>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</si>
  <si>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</si>
  <si>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</si>
  <si>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</si>
  <si>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</si>
  <si>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</si>
  <si>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</si>
  <si>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</si>
  <si>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</si>
  <si>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</si>
  <si>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</si>
  <si>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</si>
  <si>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</si>
  <si>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</si>
  <si>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</si>
  <si>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</si>
  <si>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</si>
  <si>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</si>
  <si>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</si>
  <si>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</si>
  <si>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</si>
  <si>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</si>
  <si>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</si>
  <si>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</si>
  <si>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</si>
  <si>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</si>
  <si>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</si>
  <si>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</si>
  <si>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</si>
  <si>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</si>
  <si>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</si>
  <si>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</si>
  <si>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</si>
  <si>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</si>
  <si>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</si>
  <si>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</si>
  <si>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</si>
  <si>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</si>
  <si>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</si>
  <si>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</si>
  <si>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</si>
  <si>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</si>
  <si>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</si>
  <si>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</si>
  <si>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</si>
  <si>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</si>
  <si>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</si>
  <si>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</si>
  <si>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</si>
  <si>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</si>
  <si>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</si>
  <si>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</si>
  <si>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</si>
  <si>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</si>
  <si>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</si>
  <si>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</si>
  <si>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</si>
  <si>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</si>
  <si>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</si>
  <si>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</si>
  <si>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</si>
  <si>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</si>
  <si>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</si>
  <si>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</si>
  <si>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</si>
  <si>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</si>
  <si>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</si>
  <si>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</si>
  <si>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</si>
  <si>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</si>
  <si>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</si>
  <si>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</si>
  <si>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</si>
  <si>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</si>
  <si>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</si>
  <si>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</si>
  <si>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</si>
  <si>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</si>
  <si>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</si>
  <si>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</si>
  <si>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</si>
  <si>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</si>
  <si>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</si>
  <si>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</si>
  <si>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</si>
  <si>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</si>
  <si>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</si>
  <si>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</si>
  <si>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</si>
  <si>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</si>
  <si>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</si>
  <si>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</si>
  <si>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</si>
  <si>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</si>
  <si>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</si>
  <si>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</si>
  <si>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</si>
  <si>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</si>
  <si>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</si>
  <si>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</si>
  <si>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</si>
  <si>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</si>
  <si>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</si>
  <si>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</si>
  <si>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</si>
  <si>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</si>
  <si>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</si>
  <si>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</si>
  <si>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</si>
  <si>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</si>
  <si>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</si>
  <si>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</si>
  <si>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</si>
  <si>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</si>
  <si>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</si>
  <si>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</si>
  <si>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</si>
  <si>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</si>
  <si>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</si>
  <si>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</si>
  <si>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</si>
  <si>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</si>
  <si>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</si>
  <si>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</si>
  <si>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</si>
  <si>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</si>
  <si>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</si>
  <si>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</si>
  <si>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</si>
  <si>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</si>
  <si>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</si>
  <si>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</si>
  <si>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</si>
  <si>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</si>
  <si>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</si>
  <si>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</si>
  <si>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</si>
  <si>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</si>
  <si>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</si>
  <si>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</si>
  <si>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</si>
  <si>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</si>
  <si>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</si>
  <si>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</si>
  <si>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</si>
  <si>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</si>
  <si>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</si>
  <si>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</si>
  <si>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</si>
  <si>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</si>
  <si>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</si>
  <si>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</si>
  <si>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</si>
  <si>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</si>
  <si>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</si>
  <si>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</si>
  <si>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</si>
  <si>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</si>
  <si>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</si>
  <si>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</si>
  <si>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</si>
  <si>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</si>
  <si>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</si>
  <si>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</si>
  <si>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</si>
  <si>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</si>
  <si>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</si>
  <si>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</si>
  <si>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</si>
  <si>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</si>
  <si>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</si>
  <si>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</si>
  <si>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</si>
  <si>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</si>
  <si>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</si>
  <si>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</si>
  <si>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</si>
  <si>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</si>
  <si>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</si>
  <si>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</si>
  <si>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</si>
  <si>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</si>
  <si>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</si>
  <si>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</si>
  <si>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</si>
  <si>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</si>
  <si>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</si>
  <si>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</si>
  <si>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</si>
  <si>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</si>
  <si>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</si>
  <si>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</si>
  <si>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</si>
  <si>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</si>
  <si>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</si>
  <si>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</si>
  <si>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</si>
  <si>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</si>
  <si>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</si>
  <si>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</si>
  <si>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</si>
  <si>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</si>
  <si>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</si>
  <si>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</si>
  <si>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</si>
  <si>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</si>
  <si>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</si>
  <si>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</si>
  <si>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</si>
  <si>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</si>
  <si>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</si>
  <si>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</si>
  <si>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</si>
  <si>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</si>
  <si>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</si>
  <si>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</si>
  <si>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</si>
  <si>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</si>
  <si>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</si>
  <si>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</si>
  <si>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</si>
  <si>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</si>
  <si>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</si>
  <si>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</si>
  <si>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</si>
  <si>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</si>
  <si>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</si>
  <si>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</si>
  <si>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</si>
  <si>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</si>
  <si>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</si>
  <si>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</si>
  <si>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</si>
  <si>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</si>
  <si>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</si>
  <si>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</si>
  <si>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</si>
  <si>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</si>
  <si>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</si>
  <si>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</si>
  <si>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</si>
  <si>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</si>
  <si>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</si>
  <si>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</si>
  <si>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</si>
  <si>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</si>
  <si>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</si>
  <si>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</si>
  <si>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</si>
  <si>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</si>
  <si>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</si>
  <si>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</si>
  <si>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</si>
  <si>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</si>
  <si>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</si>
  <si>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</si>
  <si>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</si>
  <si>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</si>
  <si>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</si>
  <si>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</si>
  <si>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</si>
  <si>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</si>
  <si>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</si>
  <si>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</si>
  <si>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</si>
  <si>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</si>
  <si>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</si>
  <si>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</si>
  <si>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</si>
  <si>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</si>
  <si>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</si>
  <si>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</si>
  <si>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</si>
  <si>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</si>
  <si>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</si>
  <si>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</si>
  <si>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</si>
  <si>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</si>
  <si>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</si>
  <si>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</si>
  <si>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</si>
  <si>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</si>
  <si>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</si>
  <si>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</si>
  <si>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</si>
  <si>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</si>
  <si>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</si>
  <si>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</si>
  <si>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</si>
  <si>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</si>
  <si>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</si>
  <si>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</si>
  <si>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</si>
  <si>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</si>
  <si>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</si>
  <si>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</si>
  <si>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</si>
  <si>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</si>
  <si>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</si>
  <si>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</si>
  <si>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</si>
  <si>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</si>
  <si>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</si>
  <si>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</si>
  <si>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</si>
  <si>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</si>
  <si>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</si>
  <si>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</si>
  <si>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</si>
  <si>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</si>
  <si>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</si>
  <si>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</si>
  <si>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</si>
  <si>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</si>
  <si>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</si>
  <si>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</si>
  <si>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</si>
  <si>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</si>
  <si>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</si>
  <si>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</si>
  <si>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</si>
  <si>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</si>
  <si>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</si>
  <si>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</si>
  <si>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</si>
  <si>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</si>
  <si>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</si>
  <si>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</si>
  <si>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</si>
  <si>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</si>
  <si>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</si>
  <si>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</si>
  <si>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</si>
  <si>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</si>
  <si>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</si>
  <si>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</si>
  <si>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</si>
  <si>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</si>
  <si>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</si>
  <si>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</si>
  <si>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</si>
  <si>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</si>
  <si>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</si>
  <si>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</si>
  <si>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</si>
  <si>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</si>
  <si>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</si>
  <si>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</si>
  <si>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</si>
  <si>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</si>
  <si>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</si>
  <si>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</si>
  <si>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</si>
  <si>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</si>
  <si>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</si>
  <si>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</si>
  <si>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</si>
  <si>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</si>
  <si>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</si>
  <si>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</si>
  <si>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</si>
  <si>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</si>
  <si>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</si>
  <si>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</si>
  <si>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</si>
  <si>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</si>
  <si>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</si>
  <si>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</si>
  <si>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</si>
  <si>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</si>
  <si>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</si>
  <si>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</si>
  <si>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</si>
  <si>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</si>
  <si>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</si>
  <si>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</si>
  <si>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</si>
  <si>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</si>
  <si>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</si>
  <si>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</si>
  <si>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</si>
  <si>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</si>
  <si>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</si>
  <si>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</si>
  <si>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</si>
  <si>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</si>
  <si>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</si>
  <si>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</si>
  <si>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</si>
  <si>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</si>
  <si>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</si>
  <si>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</si>
  <si>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</si>
  <si>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</si>
  <si>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</si>
  <si>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</si>
  <si>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</si>
  <si>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</si>
  <si>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</si>
  <si>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</si>
  <si>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</si>
  <si>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</si>
  <si>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</si>
  <si>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</si>
  <si>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</si>
  <si>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</si>
  <si>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</si>
  <si>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</si>
  <si>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</si>
  <si>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</si>
  <si>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</si>
  <si>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</si>
  <si>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</si>
  <si>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</si>
  <si>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</si>
  <si>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</si>
  <si>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</si>
  <si>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</si>
  <si>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</si>
  <si>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</si>
  <si>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</si>
  <si>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</si>
  <si>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</si>
  <si>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</si>
  <si>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</si>
  <si>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</si>
  <si>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</si>
  <si>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</si>
  <si>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</si>
  <si>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</si>
  <si>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</si>
  <si>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</si>
  <si>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</si>
  <si>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</si>
  <si>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</si>
  <si>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</si>
  <si>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</si>
  <si>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</si>
  <si>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</si>
  <si>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</si>
  <si>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</si>
  <si>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</si>
  <si>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</si>
  <si>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</si>
  <si>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</si>
  <si>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</si>
  <si>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</si>
  <si>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</si>
  <si>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</si>
  <si>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</si>
  <si>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</si>
  <si>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</si>
  <si>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</si>
  <si>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</si>
  <si>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</si>
  <si>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</si>
  <si>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</si>
  <si>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</si>
  <si>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</si>
  <si>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</si>
  <si>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</si>
  <si>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</si>
  <si>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</si>
  <si>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</si>
  <si>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</si>
  <si>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</si>
  <si>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</si>
  <si>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</si>
  <si>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</si>
  <si>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</si>
  <si>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</si>
  <si>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</si>
  <si>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</si>
  <si>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</si>
  <si>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</si>
  <si>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</si>
  <si>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</si>
  <si>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</si>
  <si>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</si>
  <si>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</si>
  <si>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</si>
  <si>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</si>
  <si>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</si>
  <si>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</si>
  <si>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</si>
  <si>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</si>
  <si>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</si>
  <si>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</si>
  <si>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</si>
  <si>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</si>
  <si>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</si>
  <si>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</si>
  <si>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</si>
  <si>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</si>
  <si>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</si>
  <si>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</si>
  <si>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</si>
  <si>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</si>
  <si>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</si>
  <si>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</si>
  <si>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</si>
  <si>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</si>
  <si>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</si>
  <si>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</si>
  <si>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</si>
  <si>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</si>
  <si>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</si>
  <si>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</si>
  <si>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</si>
  <si>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</si>
  <si>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</si>
  <si>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</si>
  <si>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</si>
  <si>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</si>
  <si>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</si>
  <si>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</si>
  <si>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</si>
  <si>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</si>
  <si>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</si>
  <si>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</si>
  <si>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</si>
  <si>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</si>
  <si>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</si>
  <si>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</si>
  <si>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</si>
  <si>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</si>
  <si>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</si>
  <si>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</si>
  <si>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</si>
  <si>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</si>
  <si>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</si>
  <si>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</si>
  <si>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</si>
  <si>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</si>
  <si>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</si>
  <si>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</si>
  <si>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</si>
  <si>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</si>
  <si>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</si>
  <si>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</si>
  <si>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</si>
  <si>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</si>
  <si>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</si>
  <si>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</si>
  <si>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</si>
  <si>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</si>
  <si>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</si>
  <si>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</si>
  <si>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</si>
  <si>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</si>
  <si>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</si>
  <si>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</si>
  <si>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</si>
  <si>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</si>
  <si>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</si>
  <si>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</si>
  <si>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</si>
  <si>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</si>
  <si>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</si>
  <si>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</si>
  <si>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</si>
  <si>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</si>
  <si>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</si>
  <si>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</si>
  <si>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</si>
  <si>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</si>
  <si>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</si>
  <si>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</si>
  <si>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</si>
  <si>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</si>
  <si>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</si>
  <si>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</si>
  <si>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</si>
  <si>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</si>
  <si>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</si>
  <si>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</si>
  <si>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</si>
  <si>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</si>
  <si>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</si>
  <si>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</si>
  <si>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</si>
  <si>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</si>
  <si>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</si>
  <si>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</si>
  <si>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</si>
  <si>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</si>
  <si>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</si>
  <si>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</si>
  <si>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</si>
  <si>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</si>
  <si>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</si>
  <si>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</si>
  <si>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</si>
  <si>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</si>
  <si>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</si>
  <si>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</si>
  <si>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</si>
  <si>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</si>
  <si>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</si>
  <si>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</si>
  <si>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</si>
  <si>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</si>
  <si>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</si>
  <si>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</si>
  <si>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</si>
  <si>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</si>
  <si>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</si>
  <si>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</si>
  <si>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</si>
  <si>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</si>
  <si>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</si>
  <si>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</si>
  <si>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</si>
  <si>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</si>
  <si>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</si>
  <si>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</si>
  <si>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</si>
  <si>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</si>
  <si>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</si>
  <si>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</si>
  <si>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</si>
  <si>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</si>
  <si>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</si>
  <si>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</si>
  <si>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</si>
  <si>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</si>
  <si>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</si>
  <si>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</si>
  <si>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</si>
  <si>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</si>
  <si>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</si>
  <si>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</si>
  <si>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</si>
  <si>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</si>
  <si>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</si>
  <si>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</si>
  <si>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</si>
  <si>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</si>
  <si>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</si>
  <si>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</si>
  <si>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</si>
  <si>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</si>
  <si>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</si>
  <si>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</si>
  <si>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</si>
  <si>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</si>
  <si>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</si>
  <si>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</si>
  <si>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</si>
  <si>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</si>
  <si>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</si>
  <si>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</si>
  <si>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</si>
  <si>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</si>
  <si>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</si>
  <si>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</si>
  <si>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</si>
  <si>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</si>
  <si>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</si>
  <si>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</si>
  <si>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</si>
  <si>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</si>
  <si>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</si>
  <si>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</si>
  <si>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</si>
  <si>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</si>
  <si>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</si>
  <si>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</si>
  <si>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</si>
  <si>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</si>
  <si>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</si>
  <si>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</si>
  <si>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</si>
  <si>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</si>
  <si>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</si>
  <si>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</si>
  <si>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</si>
  <si>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</si>
  <si>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</si>
  <si>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</si>
  <si>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</si>
  <si>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</si>
  <si>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</si>
  <si>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</si>
  <si>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</si>
  <si>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</si>
  <si>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</si>
  <si>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</si>
  <si>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</si>
  <si>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</si>
  <si>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</si>
  <si>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</si>
  <si>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</si>
  <si>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</si>
  <si>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</si>
  <si>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</si>
  <si>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</si>
  <si>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</si>
  <si>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</si>
  <si>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</si>
  <si>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</si>
  <si>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</si>
  <si>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</si>
  <si>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</si>
  <si>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</si>
  <si>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</si>
  <si>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</si>
  <si>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</si>
  <si>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</si>
  <si>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</si>
  <si>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</si>
  <si>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</si>
  <si>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</si>
  <si>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</si>
  <si>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</si>
  <si>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</si>
  <si>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</si>
  <si>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</si>
  <si>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</si>
  <si>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</si>
  <si>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</si>
  <si>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</si>
  <si>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</si>
  <si>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</si>
  <si>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</si>
  <si>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</si>
  <si>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</si>
  <si>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</si>
  <si>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</si>
  <si>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</si>
  <si>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</si>
  <si>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</si>
  <si>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</si>
  <si>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</si>
  <si>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</si>
  <si>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</si>
  <si>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</si>
  <si>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</si>
  <si>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</si>
  <si>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</si>
  <si>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</si>
  <si>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</si>
  <si>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</si>
  <si>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</si>
  <si>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</si>
  <si>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</si>
  <si>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</si>
  <si>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</si>
  <si>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</si>
  <si>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</si>
  <si>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</si>
  <si>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</si>
  <si>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</si>
  <si>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</si>
  <si>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</si>
  <si>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</si>
  <si>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</si>
  <si>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</si>
  <si>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</si>
  <si>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</si>
  <si>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</si>
  <si>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</si>
  <si>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</si>
  <si>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</si>
  <si>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</si>
  <si>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</si>
  <si>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</si>
  <si>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</si>
  <si>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</si>
  <si>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</si>
  <si>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</si>
  <si>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</si>
  <si>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</si>
  <si>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</si>
  <si>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</si>
  <si>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</si>
  <si>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</si>
  <si>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</si>
  <si>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</si>
  <si>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</si>
  <si>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</si>
  <si>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</si>
  <si>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</si>
  <si>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</si>
  <si>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</si>
  <si>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</si>
  <si>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</si>
  <si>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</si>
  <si>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</si>
  <si>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</si>
  <si>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</si>
  <si>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</si>
  <si>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</si>
  <si>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</si>
  <si>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</si>
  <si>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</si>
  <si>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</si>
  <si>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</si>
  <si>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</si>
  <si>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</si>
  <si>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</si>
  <si>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</si>
  <si>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</si>
  <si>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</si>
  <si>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</si>
  <si>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</si>
  <si>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</si>
  <si>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</si>
  <si>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</si>
  <si>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</si>
  <si>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</si>
  <si>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</si>
  <si>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</si>
  <si>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</si>
  <si>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</si>
  <si>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</si>
  <si>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</si>
  <si>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</si>
  <si>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</si>
  <si>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</si>
  <si>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</si>
  <si>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</si>
  <si>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</si>
  <si>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</si>
  <si>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</si>
  <si>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</si>
  <si>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</si>
  <si>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</si>
  <si>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</si>
  <si>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</si>
  <si>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</si>
  <si>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</si>
  <si>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</si>
  <si>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</si>
  <si>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</si>
  <si>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</si>
  <si>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</si>
  <si>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</si>
  <si>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</si>
  <si>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</si>
  <si>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</si>
  <si>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</si>
  <si>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</si>
  <si>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</si>
  <si>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</si>
  <si>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</si>
  <si>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</si>
  <si>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</si>
  <si>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</si>
  <si>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</si>
  <si>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</si>
  <si>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</si>
  <si>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</si>
  <si>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</si>
  <si>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</si>
  <si>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</si>
  <si>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</si>
  <si>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</si>
  <si>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</si>
  <si>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</si>
  <si>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</si>
  <si>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</si>
  <si>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</si>
  <si>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</si>
  <si>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</si>
  <si>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</si>
  <si>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</si>
  <si>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</si>
  <si>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</si>
  <si>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</si>
  <si>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</si>
  <si>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</si>
  <si>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</si>
  <si>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</si>
  <si>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</si>
  <si>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</si>
  <si>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</si>
  <si>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</si>
  <si>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</si>
  <si>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</si>
  <si>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</si>
  <si>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</si>
  <si>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</si>
  <si>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</si>
  <si>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</si>
  <si>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</si>
  <si>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</si>
  <si>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</si>
  <si>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</si>
  <si>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</si>
  <si>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</si>
  <si>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</si>
  <si>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</si>
  <si>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</si>
  <si>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</si>
  <si>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</si>
  <si>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</si>
  <si>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</si>
  <si>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</si>
  <si>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</si>
  <si>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</si>
  <si>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</si>
  <si>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</si>
  <si>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</si>
  <si>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</si>
  <si>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</si>
  <si>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</si>
  <si>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</si>
  <si>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</si>
  <si>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</si>
  <si>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</si>
  <si>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</si>
  <si>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</si>
  <si>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</si>
  <si>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</si>
  <si>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</si>
  <si>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</si>
  <si>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</si>
  <si>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</si>
  <si>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</si>
  <si>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</si>
  <si>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</si>
  <si>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</si>
  <si>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</si>
  <si>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</si>
  <si>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</si>
  <si>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</si>
  <si>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</si>
  <si>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</si>
  <si>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</si>
  <si>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</si>
  <si>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</si>
  <si>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</si>
  <si>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</si>
  <si>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</si>
  <si>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</si>
  <si>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</si>
  <si>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</si>
  <si>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</si>
  <si>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</si>
  <si>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</si>
  <si>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</si>
  <si>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</si>
  <si>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</si>
  <si>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</si>
  <si>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</si>
  <si>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</si>
  <si>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</si>
  <si>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</si>
  <si>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</si>
  <si>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</si>
  <si>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</si>
  <si>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</si>
  <si>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</si>
  <si>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</si>
  <si>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</si>
  <si>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</si>
  <si>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</si>
  <si>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</si>
  <si>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</si>
  <si>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</si>
  <si>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</si>
  <si>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</si>
  <si>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</si>
  <si>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</si>
  <si>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</si>
  <si>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</si>
  <si>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</si>
  <si>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</si>
  <si>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</si>
  <si>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</si>
  <si>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</si>
  <si>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</si>
  <si>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</si>
  <si>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</si>
  <si>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</si>
  <si>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</si>
  <si>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</si>
  <si>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</si>
  <si>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</si>
  <si>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</si>
  <si>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</si>
  <si>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</si>
  <si>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</si>
  <si>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</si>
  <si>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</si>
  <si>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</si>
  <si>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</si>
  <si>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</si>
  <si>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</si>
  <si>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</si>
  <si>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</si>
  <si>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</si>
  <si>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</si>
  <si>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</si>
  <si>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</si>
  <si>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</si>
  <si>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</si>
  <si>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</si>
  <si>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</si>
  <si>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</si>
  <si>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</si>
  <si>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</si>
  <si>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</si>
  <si>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</si>
  <si>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</si>
  <si>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</si>
  <si>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</si>
  <si>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</si>
  <si>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</si>
  <si>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</si>
  <si>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</si>
  <si>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</si>
  <si>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</si>
  <si>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</si>
  <si>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</si>
  <si>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</si>
  <si>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</si>
  <si>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</si>
  <si>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</si>
  <si>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</si>
  <si>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</si>
  <si>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</si>
  <si>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</si>
  <si>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</si>
  <si>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</si>
  <si>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</si>
  <si>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</si>
  <si>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</si>
  <si>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</si>
  <si>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</si>
  <si>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</si>
  <si>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</si>
  <si>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</si>
  <si>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</si>
  <si>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</si>
  <si>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</si>
  <si>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</si>
  <si>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</si>
  <si>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</si>
  <si>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</si>
  <si>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</si>
  <si>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</si>
  <si>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</si>
  <si>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</si>
  <si>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</si>
  <si>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</si>
  <si>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</si>
  <si>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</si>
  <si>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</si>
  <si>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</si>
  <si>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</si>
  <si>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</si>
  <si>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</si>
  <si>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</si>
  <si>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</si>
  <si>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</si>
  <si>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</si>
  <si>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</si>
  <si>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</si>
  <si>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</si>
  <si>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</si>
  <si>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</si>
  <si>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</si>
  <si>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</si>
  <si>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</si>
  <si>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</si>
  <si>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</si>
  <si>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</si>
  <si>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</si>
  <si>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</si>
  <si>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</si>
  <si>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</si>
  <si>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</si>
  <si>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</si>
  <si>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</si>
  <si>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</si>
  <si>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</si>
  <si>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</si>
  <si>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</si>
  <si>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</si>
  <si>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</si>
  <si>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</si>
  <si>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</si>
  <si>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</si>
  <si>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</si>
  <si>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</si>
  <si>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</si>
  <si>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</si>
  <si>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</si>
  <si>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</si>
  <si>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</si>
  <si>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</si>
  <si>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</si>
  <si>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</si>
  <si>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</si>
  <si>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</si>
  <si>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</si>
  <si>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</si>
  <si>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</si>
  <si>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</si>
  <si>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</si>
  <si>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</si>
  <si>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</si>
  <si>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</si>
  <si>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</si>
  <si>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</si>
  <si>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</si>
  <si>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</si>
  <si>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</si>
  <si>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</si>
  <si>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</si>
  <si>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</si>
  <si>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</si>
  <si>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</si>
  <si>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</si>
  <si>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</si>
  <si>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</si>
  <si>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</si>
  <si>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</si>
  <si>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</si>
  <si>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</si>
  <si>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</si>
  <si>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</si>
  <si>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</si>
  <si>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</si>
  <si>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</si>
  <si>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</si>
  <si>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</si>
  <si>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</si>
  <si>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</si>
  <si>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</si>
  <si>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</si>
  <si>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</si>
  <si>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</si>
  <si>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</si>
  <si>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</si>
  <si>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</si>
  <si>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</si>
  <si>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</si>
  <si>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</si>
  <si>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</si>
  <si>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</si>
  <si>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</si>
  <si>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</si>
  <si>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</si>
  <si>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</si>
  <si>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</si>
  <si>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</si>
  <si>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</si>
  <si>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</si>
  <si>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</si>
  <si>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</si>
  <si>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</si>
  <si>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</si>
  <si>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</si>
  <si>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</si>
  <si>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</si>
  <si>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</si>
  <si>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</si>
  <si>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</si>
  <si>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</si>
  <si>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</si>
  <si>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</si>
  <si>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</si>
  <si>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</si>
  <si>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</si>
  <si>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</si>
  <si>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</si>
  <si>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</si>
  <si>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</si>
  <si>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</si>
  <si>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</si>
  <si>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</si>
  <si>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</si>
  <si>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</si>
  <si>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</si>
  <si>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</si>
  <si>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</si>
  <si>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</si>
  <si>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</si>
  <si>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</si>
  <si>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</si>
  <si>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</si>
  <si>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</si>
  <si>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</si>
  <si>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</si>
  <si>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</si>
  <si>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</si>
  <si>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</si>
  <si>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</si>
  <si>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</si>
  <si>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</si>
  <si>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</si>
  <si>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</si>
  <si>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</si>
  <si>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</si>
  <si>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</si>
  <si>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</si>
  <si>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</si>
  <si>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</si>
  <si>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</si>
  <si>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</si>
  <si>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</si>
  <si>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</si>
  <si>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</si>
  <si>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</si>
  <si>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</si>
  <si>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</si>
  <si>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</si>
  <si>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</si>
  <si>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</si>
  <si>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</si>
  <si>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</si>
  <si>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</si>
  <si>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</si>
  <si>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</si>
  <si>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</si>
  <si>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</si>
  <si>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</si>
  <si>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</si>
  <si>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</si>
  <si>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</si>
  <si>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</si>
  <si>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</si>
  <si>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</si>
  <si>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</si>
  <si>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</si>
  <si>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</si>
  <si>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</si>
  <si>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</si>
  <si>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</si>
  <si>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</si>
  <si>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</si>
  <si>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</si>
  <si>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</si>
  <si>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</si>
  <si>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</si>
  <si>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</si>
  <si>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</si>
  <si>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</si>
  <si>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</si>
  <si>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</si>
  <si>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</si>
  <si>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</si>
  <si>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</si>
  <si>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</si>
  <si>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</si>
  <si>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</si>
  <si>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</si>
  <si>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</si>
  <si>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</si>
  <si>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</si>
  <si>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</si>
  <si>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</si>
  <si>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</si>
  <si>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</si>
  <si>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</si>
  <si>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</si>
  <si>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</si>
  <si>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</si>
  <si>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</si>
  <si>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</si>
  <si>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</si>
  <si>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</si>
  <si>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</si>
  <si>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</si>
  <si>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</si>
  <si>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</si>
  <si>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</si>
  <si>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</si>
  <si>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</si>
  <si>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</si>
  <si>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</si>
  <si>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</si>
  <si>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</si>
  <si>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</si>
  <si>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</si>
  <si>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</si>
  <si>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</si>
  <si>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</si>
  <si>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</si>
  <si>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</si>
  <si>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</si>
  <si>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</si>
  <si>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</si>
  <si>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</si>
  <si>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</si>
  <si>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</si>
  <si>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</si>
  <si>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</si>
  <si>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</si>
  <si>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</si>
  <si>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</si>
  <si>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</si>
  <si>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</si>
  <si>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</si>
  <si>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</si>
  <si>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</si>
  <si>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</si>
  <si>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</si>
  <si>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</si>
  <si>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</si>
  <si>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</si>
  <si>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</si>
  <si>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</si>
  <si>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</si>
  <si>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</si>
  <si>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</si>
  <si>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</si>
  <si>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</si>
  <si>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</si>
  <si>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</si>
  <si>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</si>
  <si>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</si>
  <si>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</si>
  <si>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</si>
  <si>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</si>
  <si>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</si>
  <si>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</si>
  <si>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</si>
  <si>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</si>
  <si>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</si>
  <si>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</si>
  <si>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</si>
  <si>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</si>
  <si>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</si>
  <si>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</si>
  <si>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</si>
  <si>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</si>
  <si>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</si>
  <si>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</si>
  <si>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</si>
  <si>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</si>
  <si>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</si>
  <si>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</si>
  <si>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</si>
  <si>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</si>
  <si>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</si>
  <si>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</si>
  <si>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</si>
  <si>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</si>
  <si>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</si>
  <si>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</si>
  <si>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</si>
  <si>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</si>
  <si>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</si>
  <si>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</si>
  <si>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</si>
  <si>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</si>
  <si>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</si>
  <si>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</si>
  <si>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</si>
  <si>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</si>
  <si>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</si>
  <si>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</si>
  <si>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</si>
  <si>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</si>
  <si>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</si>
  <si>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</si>
  <si>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</si>
  <si>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</si>
  <si>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</si>
  <si>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</si>
  <si>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</si>
  <si>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</si>
  <si>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</si>
  <si>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</si>
  <si>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</si>
  <si>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</si>
  <si>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</si>
  <si>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</si>
  <si>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</si>
  <si>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</si>
  <si>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</si>
  <si>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</si>
  <si>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</si>
  <si>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</si>
  <si>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</si>
  <si>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</si>
  <si>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</si>
  <si>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</si>
  <si>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</si>
  <si>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</si>
  <si>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</si>
  <si>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</si>
  <si>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</si>
  <si>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</si>
  <si>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</si>
  <si>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</si>
  <si>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</si>
  <si>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</si>
  <si>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</si>
  <si>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</si>
  <si>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</si>
  <si>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</si>
  <si>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</si>
  <si>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</si>
  <si>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</si>
  <si>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</si>
  <si>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</si>
  <si>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</si>
  <si>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</si>
  <si>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</si>
  <si>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</si>
  <si>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</si>
  <si>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</si>
  <si>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</si>
  <si>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</si>
  <si>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</si>
  <si>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</si>
  <si>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</si>
  <si>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</si>
  <si>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</si>
  <si>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</si>
  <si>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</si>
  <si>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</si>
  <si>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</si>
  <si>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</si>
  <si>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</si>
  <si>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</si>
  <si>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</si>
  <si>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</si>
  <si>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</si>
  <si>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</si>
  <si>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</si>
  <si>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</si>
  <si>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</si>
  <si>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</si>
  <si>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</si>
  <si>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</si>
  <si>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</si>
  <si>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</si>
  <si>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</si>
  <si>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</si>
  <si>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</si>
  <si>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</si>
  <si>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</si>
  <si>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</si>
  <si>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</si>
  <si>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</si>
  <si>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</si>
  <si>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</si>
  <si>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</si>
  <si>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</si>
  <si>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</si>
  <si>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</si>
  <si>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</si>
  <si>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</si>
  <si>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</si>
  <si>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</si>
  <si>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</si>
  <si>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</si>
  <si>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</si>
  <si>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</si>
  <si>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</si>
  <si>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</si>
  <si>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</si>
  <si>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</si>
  <si>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</si>
  <si>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</si>
  <si>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</si>
  <si>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</si>
  <si>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</si>
  <si>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</si>
  <si>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</si>
  <si>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</si>
  <si>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</si>
  <si>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</si>
  <si>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</si>
  <si>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</si>
  <si>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</si>
  <si>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</si>
  <si>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</si>
  <si>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</si>
  <si>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</si>
  <si>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</si>
  <si>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</si>
  <si>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</si>
  <si>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</si>
  <si>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</si>
  <si>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</si>
  <si>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</si>
  <si>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</si>
  <si>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</si>
  <si>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</si>
  <si>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</si>
  <si>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</si>
  <si>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</si>
  <si>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</si>
  <si>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</si>
  <si>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</si>
  <si>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</si>
  <si>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</si>
  <si>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</si>
  <si>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</si>
  <si>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</si>
  <si>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</si>
  <si>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</si>
  <si>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</si>
  <si>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</si>
  <si>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</si>
  <si>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</si>
  <si>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</si>
  <si>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</si>
  <si>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</si>
  <si>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</si>
  <si>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</si>
  <si>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</si>
  <si>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</si>
  <si>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</si>
  <si>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</si>
  <si>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</si>
  <si>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</si>
  <si>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</si>
  <si>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</si>
  <si>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</si>
  <si>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</si>
  <si>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</si>
  <si>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</si>
  <si>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</si>
  <si>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</si>
  <si>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</si>
  <si>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</si>
  <si>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</si>
  <si>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</si>
  <si>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</si>
  <si>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</si>
  <si>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</si>
  <si>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</si>
  <si>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</si>
  <si>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</si>
  <si>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</si>
  <si>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</si>
  <si>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</si>
  <si>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</si>
  <si>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</si>
  <si>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</si>
  <si>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</si>
  <si>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</si>
  <si>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</si>
  <si>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</si>
  <si>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</si>
  <si>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</si>
  <si>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</si>
  <si>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</si>
  <si>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</si>
  <si>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</si>
  <si>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</si>
  <si>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</si>
  <si>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</si>
  <si>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</si>
  <si>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</si>
  <si>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</si>
  <si>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</si>
  <si>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</si>
  <si>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</si>
  <si>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</si>
  <si>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</si>
  <si>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</si>
  <si>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</si>
  <si>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</si>
  <si>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</si>
  <si>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</si>
  <si>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</si>
  <si>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</si>
  <si>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</si>
  <si>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</si>
  <si>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</si>
  <si>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</si>
  <si>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</si>
  <si>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</si>
  <si>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</si>
  <si>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</si>
  <si>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</si>
  <si>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</si>
  <si>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</si>
  <si>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</si>
  <si>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</si>
  <si>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</si>
  <si>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</si>
  <si>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</si>
  <si>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</si>
  <si>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</si>
  <si>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</si>
  <si>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</si>
  <si>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</si>
  <si>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</si>
  <si>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</si>
  <si>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</si>
  <si>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</si>
  <si>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</si>
  <si>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</si>
  <si>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</si>
  <si>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</si>
  <si>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</si>
  <si>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</si>
  <si>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</si>
  <si>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</si>
  <si>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</si>
  <si>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</si>
  <si>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</si>
  <si>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</si>
  <si>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</si>
  <si>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</si>
  <si>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</si>
  <si>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</si>
  <si>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</si>
  <si>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</si>
  <si>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</si>
  <si>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</si>
  <si>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</si>
  <si>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</si>
  <si>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</si>
  <si>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</si>
  <si>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</si>
  <si>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</si>
  <si>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</si>
  <si>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</si>
  <si>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</si>
  <si>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</si>
  <si>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</si>
  <si>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</si>
  <si>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</si>
  <si>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</si>
  <si>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</si>
  <si>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</si>
  <si>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</si>
  <si>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</si>
  <si>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</si>
  <si>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</si>
  <si>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</si>
  <si>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</si>
  <si>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</si>
  <si>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</si>
  <si>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</si>
  <si>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</si>
  <si>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</si>
  <si>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</si>
  <si>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</si>
  <si>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</si>
  <si>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</si>
  <si>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</si>
  <si>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</si>
  <si>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</si>
  <si>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</si>
  <si>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</si>
  <si>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</si>
  <si>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</si>
  <si>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</si>
  <si>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</si>
  <si>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</si>
  <si>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</si>
  <si>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</si>
  <si>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</si>
  <si>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</si>
  <si>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</si>
  <si>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</si>
  <si>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</si>
  <si>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</si>
  <si>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</si>
  <si>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</si>
  <si>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</si>
  <si>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</si>
  <si>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</si>
  <si>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</si>
  <si>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</si>
  <si>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</si>
  <si>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</si>
  <si>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</si>
  <si>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</si>
  <si>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</si>
  <si>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</si>
  <si>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</si>
  <si>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</si>
  <si>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</si>
  <si>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</si>
  <si>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</si>
  <si>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</si>
  <si>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</si>
  <si>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</si>
  <si>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</si>
  <si>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</si>
  <si>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</si>
  <si>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</si>
  <si>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</si>
  <si>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</si>
  <si>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</si>
  <si>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</si>
  <si>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</si>
  <si>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</si>
  <si>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</si>
  <si>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</si>
  <si>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</si>
  <si>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</si>
  <si>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</si>
  <si>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</si>
  <si>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</si>
  <si>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</si>
  <si>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</si>
  <si>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</si>
  <si>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</si>
  <si>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</si>
  <si>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</si>
  <si>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</si>
  <si>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</si>
  <si>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</si>
  <si>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</si>
  <si>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</si>
  <si>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</si>
  <si>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</si>
  <si>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</si>
  <si>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</si>
  <si>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</si>
  <si>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</si>
  <si>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</si>
  <si>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</si>
  <si>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</si>
  <si>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</si>
  <si>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</si>
  <si>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</si>
  <si>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</si>
  <si>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</si>
  <si>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</si>
  <si>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</si>
  <si>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</si>
  <si>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</si>
  <si>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</si>
  <si>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</si>
  <si>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</si>
  <si>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</si>
  <si>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</si>
  <si>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</si>
  <si>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</si>
  <si>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</si>
  <si>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</si>
  <si>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</si>
  <si>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</si>
  <si>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</si>
  <si>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</si>
  <si>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</si>
  <si>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</si>
  <si>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</si>
  <si>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</si>
  <si>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</si>
  <si>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</si>
  <si>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</si>
  <si>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</si>
  <si>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</si>
  <si>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</si>
  <si>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</si>
  <si>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</si>
  <si>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</si>
  <si>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</si>
  <si>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</si>
  <si>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</si>
  <si>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</si>
  <si>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</si>
  <si>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</si>
  <si>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</si>
  <si>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</si>
  <si>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</si>
  <si>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</si>
  <si>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</si>
  <si>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</si>
  <si>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</si>
  <si>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</si>
  <si>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</si>
  <si>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</si>
  <si>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</si>
  <si>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</si>
  <si>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</si>
  <si>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</si>
  <si>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</si>
  <si>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</si>
  <si>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</si>
  <si>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</si>
  <si>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</si>
  <si>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</si>
  <si>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</si>
  <si>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</si>
  <si>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</si>
  <si>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</si>
  <si>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</si>
  <si>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</si>
  <si>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</si>
  <si>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</si>
  <si>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</si>
  <si>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</si>
  <si>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</si>
  <si>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</si>
  <si>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</si>
  <si>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</si>
  <si>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</si>
  <si>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</si>
  <si>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</si>
  <si>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</si>
  <si>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</si>
  <si>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</si>
  <si>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</si>
  <si>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</si>
  <si>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</si>
  <si>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</si>
  <si>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</si>
  <si>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</si>
  <si>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</si>
  <si>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</si>
  <si>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</si>
  <si>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</si>
  <si>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</si>
  <si>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</si>
  <si>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</si>
  <si>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</si>
  <si>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</si>
  <si>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</si>
  <si>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</si>
  <si>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</si>
  <si>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</si>
  <si>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</si>
  <si>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</si>
  <si>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</si>
  <si>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</si>
  <si>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</si>
  <si>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</si>
  <si>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</si>
  <si>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</si>
  <si>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</si>
  <si>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</si>
  <si>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</si>
  <si>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</si>
  <si>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</si>
  <si>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</si>
  <si>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</si>
  <si>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</si>
  <si>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</si>
  <si>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</si>
  <si>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</si>
  <si>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</si>
  <si>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</si>
  <si>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</si>
  <si>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</si>
  <si>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</si>
  <si>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</si>
  <si>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</si>
  <si>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</si>
  <si>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</si>
  <si>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</si>
  <si>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</si>
  <si>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</si>
  <si>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</si>
  <si>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</si>
  <si>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</si>
  <si>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</si>
  <si>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</si>
  <si>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</si>
  <si>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</si>
  <si>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</si>
  <si>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</si>
  <si>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</si>
  <si>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</si>
  <si>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</si>
  <si>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</si>
  <si>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</si>
  <si>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</si>
  <si>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</si>
  <si>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</si>
  <si>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</si>
  <si>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</si>
  <si>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</si>
  <si>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</si>
  <si>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</si>
  <si>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</si>
  <si>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</si>
  <si>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</si>
  <si>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</si>
  <si>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</si>
  <si>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</si>
  <si>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</si>
  <si>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</si>
  <si>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</si>
  <si>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</si>
  <si>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</si>
  <si>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</si>
  <si>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</si>
  <si>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</si>
  <si>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</si>
  <si>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</si>
  <si>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</si>
  <si>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</si>
  <si>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</si>
  <si>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</si>
  <si>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</si>
  <si>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</si>
  <si>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</si>
  <si>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</si>
  <si>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</si>
  <si>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</si>
  <si>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</si>
  <si>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</si>
  <si>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</si>
  <si>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</si>
  <si>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</si>
  <si>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</si>
  <si>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</si>
  <si>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</si>
  <si>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</si>
  <si>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</si>
  <si>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</si>
  <si>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</si>
  <si>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</si>
  <si>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</si>
  <si>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</si>
  <si>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</si>
  <si>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</si>
  <si>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</si>
  <si>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</si>
  <si>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</si>
  <si>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</si>
  <si>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</si>
  <si>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</si>
  <si>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</si>
  <si>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</si>
  <si>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</si>
  <si>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</si>
  <si>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</si>
  <si>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</si>
  <si>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</si>
  <si>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</si>
  <si>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</si>
  <si>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</si>
  <si>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</si>
  <si>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</si>
  <si>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</si>
  <si>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</si>
  <si>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</si>
  <si>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</si>
  <si>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</si>
  <si>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</si>
  <si>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</si>
  <si>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</si>
  <si>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</si>
  <si>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</si>
  <si>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</si>
  <si>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</si>
  <si>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</si>
  <si>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</si>
  <si>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</si>
  <si>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</si>
  <si>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</si>
  <si>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</si>
  <si>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</si>
  <si>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</si>
  <si>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</si>
  <si>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</si>
  <si>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</si>
  <si>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</si>
  <si>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</si>
  <si>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</si>
  <si>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</si>
  <si>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</si>
  <si>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</si>
  <si>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</si>
  <si>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</si>
  <si>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</si>
  <si>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</si>
  <si>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</si>
  <si>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</si>
  <si>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</si>
  <si>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</si>
  <si>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</si>
  <si>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</si>
  <si>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</si>
  <si>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</si>
  <si>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</si>
  <si>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</si>
  <si>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</si>
  <si>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</si>
  <si>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</si>
  <si>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</si>
  <si>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</si>
  <si>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</si>
  <si>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</si>
  <si>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</si>
  <si>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</si>
  <si>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</si>
  <si>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</si>
  <si>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</si>
  <si>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</si>
  <si>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</si>
  <si>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</si>
  <si>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</si>
  <si>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</si>
  <si>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</si>
  <si>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</si>
  <si>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</si>
  <si>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</si>
  <si>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</si>
  <si>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</si>
  <si>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</si>
  <si>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</si>
  <si>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</si>
  <si>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</si>
  <si>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</si>
  <si>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</si>
  <si>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</si>
  <si>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</si>
  <si>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</si>
  <si>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</si>
  <si>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</si>
  <si>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</si>
  <si>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</si>
  <si>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</si>
  <si>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</si>
  <si>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</si>
  <si>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</si>
  <si>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</si>
  <si>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</si>
  <si>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</si>
  <si>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</si>
  <si>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</si>
  <si>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</si>
  <si>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</si>
  <si>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</si>
  <si>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</si>
  <si>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</si>
  <si>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</si>
  <si>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</si>
  <si>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</si>
  <si>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</si>
  <si>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</si>
  <si>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</si>
  <si>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</si>
  <si>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</si>
  <si>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</si>
  <si>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</si>
  <si>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</si>
  <si>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</si>
  <si>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</si>
  <si>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</si>
  <si>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</si>
  <si>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</si>
  <si>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</si>
  <si>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</si>
  <si>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</si>
  <si>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</si>
  <si>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</si>
  <si>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</si>
  <si>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</si>
  <si>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</si>
  <si>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</si>
  <si>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</si>
  <si>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</si>
  <si>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</si>
  <si>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</si>
  <si>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</si>
  <si>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</si>
  <si>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</si>
  <si>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</si>
  <si>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</si>
  <si>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</si>
  <si>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</si>
  <si>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</si>
  <si>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</si>
  <si>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</si>
  <si>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</si>
  <si>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</si>
  <si>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</si>
  <si>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</si>
  <si>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</si>
  <si>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</si>
  <si>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</si>
  <si>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</si>
  <si>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</si>
  <si>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</si>
  <si>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</si>
  <si>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</si>
  <si>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</si>
  <si>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</si>
  <si>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</si>
  <si>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</si>
  <si>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</si>
  <si>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</si>
  <si>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</si>
  <si>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</si>
  <si>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</si>
  <si>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</si>
  <si>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</si>
  <si>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</si>
  <si>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</si>
  <si>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</si>
  <si>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</si>
  <si>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</si>
  <si>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</si>
  <si>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</si>
  <si>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</si>
  <si>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</si>
  <si>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</si>
  <si>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</si>
  <si>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</si>
  <si>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</si>
  <si>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</si>
  <si>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</si>
  <si>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</si>
  <si>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</si>
  <si>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</si>
  <si>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</si>
  <si>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</si>
  <si>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</si>
  <si>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</si>
  <si>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</si>
  <si>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</si>
  <si>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</si>
  <si>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</si>
  <si>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</si>
  <si>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</si>
  <si>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</si>
  <si>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</si>
  <si>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</si>
  <si>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</si>
  <si>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</si>
  <si>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</si>
  <si>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</si>
  <si>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</si>
  <si>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</si>
  <si>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</si>
  <si>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</si>
  <si>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</si>
  <si>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</si>
  <si>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</si>
  <si>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</si>
  <si>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</si>
  <si>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</si>
  <si>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</si>
  <si>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</si>
  <si>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</si>
  <si>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</si>
  <si>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</si>
  <si>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</si>
  <si>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</si>
  <si>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</si>
  <si>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</si>
  <si>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</si>
  <si>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</si>
  <si>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</si>
  <si>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</si>
  <si>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</si>
  <si>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</si>
  <si>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</si>
  <si>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</si>
  <si>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</si>
  <si>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</si>
  <si>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</si>
  <si>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</si>
  <si>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</si>
  <si>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</si>
  <si>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</si>
  <si>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</si>
  <si>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</si>
  <si>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</si>
  <si>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</si>
  <si>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</si>
  <si>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</si>
  <si>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</si>
  <si>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</si>
  <si>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</si>
  <si>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</si>
  <si>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</si>
  <si>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</si>
  <si>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</si>
  <si>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</si>
  <si>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</si>
  <si>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</si>
  <si>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</si>
  <si>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</si>
  <si>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</si>
  <si>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</si>
  <si>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</si>
  <si>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</si>
  <si>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</si>
  <si>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</si>
  <si>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</si>
  <si>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</si>
  <si>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</si>
  <si>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</si>
  <si>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</si>
  <si>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</si>
  <si>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</si>
  <si>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</si>
  <si>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</si>
  <si>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</si>
  <si>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</si>
  <si>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</si>
  <si>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</si>
  <si>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</si>
  <si>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</si>
  <si>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</si>
  <si>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</si>
  <si>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</si>
  <si>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</si>
  <si>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</si>
  <si>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</si>
  <si>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</si>
  <si>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</si>
  <si>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</si>
  <si>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</si>
  <si>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</si>
  <si>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</si>
  <si>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</si>
  <si>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</si>
  <si>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</si>
  <si>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</si>
  <si>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</si>
  <si>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</si>
  <si>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</si>
  <si>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</si>
  <si>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</si>
  <si>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</si>
  <si>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</si>
  <si>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</si>
  <si>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</si>
  <si>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</si>
  <si>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</si>
  <si>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</si>
  <si>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</si>
  <si>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</si>
  <si>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</si>
  <si>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</si>
  <si>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</si>
  <si>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</si>
  <si>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</si>
  <si>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</si>
  <si>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</si>
  <si>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</si>
  <si>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</si>
  <si>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</si>
  <si>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</si>
  <si>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</si>
  <si>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</si>
  <si>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</si>
  <si>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</si>
  <si>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</si>
  <si>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</si>
  <si>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</si>
  <si>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</si>
  <si>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</si>
  <si>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</si>
  <si>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</si>
  <si>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</si>
  <si>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</si>
  <si>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</si>
  <si>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</si>
  <si>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</si>
  <si>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</si>
  <si>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</si>
  <si>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</si>
  <si>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</si>
  <si>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</si>
  <si>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</si>
  <si>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</si>
  <si>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</si>
  <si>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</si>
  <si>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</si>
  <si>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</si>
  <si>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</si>
  <si>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</si>
  <si>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</si>
  <si>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</si>
  <si>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</si>
  <si>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</si>
  <si>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</si>
  <si>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</si>
  <si>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</si>
  <si>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</si>
  <si>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</si>
  <si>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</si>
  <si>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</si>
  <si>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</si>
  <si>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</si>
  <si>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</si>
  <si>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</si>
  <si>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</si>
  <si>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</si>
  <si>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</si>
  <si>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</si>
  <si>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</si>
  <si>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</si>
  <si>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</si>
  <si>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</si>
  <si>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</si>
  <si>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</si>
  <si>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</si>
  <si>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</si>
  <si>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</si>
  <si>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</si>
  <si>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</si>
  <si>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</si>
  <si>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</si>
  <si>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</si>
  <si>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</si>
  <si>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</si>
  <si>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</si>
  <si>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</si>
  <si>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</si>
  <si>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</si>
  <si>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</si>
  <si>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</si>
  <si>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</si>
  <si>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</si>
  <si>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</si>
  <si>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</si>
  <si>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</si>
  <si>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</si>
  <si>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</si>
  <si>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</si>
  <si>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</si>
  <si>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</si>
  <si>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</si>
  <si>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</si>
  <si>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</si>
  <si>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</si>
  <si>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</si>
  <si>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</si>
  <si>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</si>
  <si>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</si>
  <si>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</si>
  <si>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</si>
  <si>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</si>
  <si>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</si>
  <si>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</si>
  <si>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</si>
  <si>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</si>
  <si>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</si>
  <si>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</si>
  <si>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</si>
  <si>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</si>
  <si>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</si>
  <si>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</si>
  <si>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</si>
  <si>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</si>
  <si>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</si>
  <si>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</si>
  <si>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</si>
  <si>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</si>
  <si>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</si>
  <si>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</si>
  <si>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</si>
  <si>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</si>
  <si>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</si>
  <si>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</si>
  <si>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</si>
  <si>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</si>
  <si>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</si>
  <si>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</si>
  <si>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</si>
  <si>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</si>
  <si>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</si>
  <si>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</si>
  <si>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</si>
  <si>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</si>
  <si>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</si>
  <si>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</si>
  <si>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</si>
  <si>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</si>
  <si>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</si>
  <si>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</si>
  <si>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</si>
  <si>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</si>
  <si>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</si>
  <si>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</si>
  <si>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</si>
  <si>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</si>
  <si>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</si>
  <si>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</si>
  <si>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</si>
  <si>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</si>
  <si>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</si>
  <si>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</si>
  <si>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</si>
  <si>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</si>
  <si>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</si>
  <si>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</si>
  <si>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</si>
  <si>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</si>
  <si>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</si>
  <si>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</si>
  <si>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</si>
  <si>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</si>
  <si>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</si>
  <si>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</si>
  <si>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</si>
  <si>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</si>
  <si>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</si>
  <si>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</si>
  <si>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</si>
  <si>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</si>
  <si>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</si>
  <si>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</si>
  <si>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</si>
  <si>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</si>
  <si>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</si>
  <si>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</si>
  <si>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</si>
  <si>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</si>
  <si>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</si>
  <si>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</si>
  <si>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</si>
  <si>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</si>
  <si>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</si>
  <si>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</si>
  <si>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</si>
  <si>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</si>
  <si>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</si>
  <si>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</si>
  <si>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</si>
  <si>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</si>
  <si>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</si>
  <si>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</si>
  <si>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</si>
  <si>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</si>
  <si>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</si>
  <si>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</si>
  <si>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</si>
  <si>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</si>
  <si>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</si>
  <si>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</si>
  <si>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</si>
  <si>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</si>
  <si>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</si>
  <si>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</si>
  <si>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</si>
  <si>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</si>
  <si>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</si>
  <si>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</si>
  <si>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</si>
  <si>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</si>
  <si>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</si>
  <si>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</si>
  <si>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</si>
  <si>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</si>
  <si>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</si>
  <si>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</si>
  <si>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</si>
  <si>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</si>
  <si>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</si>
  <si>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</si>
  <si>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</si>
  <si>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</si>
  <si>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</si>
  <si>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</si>
  <si>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</si>
  <si>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</si>
  <si>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</si>
  <si>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</si>
  <si>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</si>
  <si>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</si>
  <si>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</si>
  <si>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</si>
  <si>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</si>
  <si>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</si>
  <si>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</si>
  <si>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</si>
  <si>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</si>
  <si>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</si>
  <si>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</si>
  <si>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</si>
  <si>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</si>
  <si>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</si>
  <si>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</si>
  <si>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</si>
  <si>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</si>
  <si>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</si>
  <si>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</si>
  <si>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</si>
  <si>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</si>
  <si>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</si>
  <si>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</si>
  <si>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</si>
  <si>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</si>
  <si>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</si>
  <si>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</si>
  <si>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</si>
  <si>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</si>
  <si>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</si>
  <si>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</si>
  <si>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</si>
  <si>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</si>
  <si>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</si>
  <si>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</si>
  <si>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</si>
  <si>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</si>
  <si>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</si>
  <si>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</si>
  <si>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</si>
  <si>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</si>
  <si>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</si>
  <si>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</si>
  <si>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</si>
  <si>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</si>
  <si>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</si>
  <si>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</si>
  <si>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</si>
  <si>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</si>
  <si>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</si>
  <si>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</si>
  <si>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</si>
  <si>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</si>
  <si>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</si>
  <si>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</si>
  <si>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</si>
  <si>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</si>
  <si>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</si>
  <si>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</si>
  <si>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</si>
  <si>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</si>
  <si>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</si>
  <si>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</si>
  <si>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</si>
  <si>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</si>
  <si>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</si>
  <si>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</si>
  <si>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</si>
  <si>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</si>
  <si>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</si>
  <si>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</si>
  <si>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</si>
  <si>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</si>
  <si>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</si>
  <si>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</si>
  <si>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</si>
  <si>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</si>
  <si>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</si>
  <si>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</si>
  <si>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</si>
  <si>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</si>
  <si>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</si>
  <si>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</si>
  <si>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</si>
  <si>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</si>
  <si>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</si>
  <si>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</si>
  <si>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</si>
  <si>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</si>
  <si>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</si>
  <si>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</si>
  <si>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</si>
  <si>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</si>
  <si>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</si>
  <si>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</si>
  <si>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</si>
  <si>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</si>
  <si>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</si>
  <si>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</si>
  <si>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</si>
  <si>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</si>
  <si>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</si>
  <si>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</si>
  <si>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</si>
  <si>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</si>
  <si>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</si>
  <si>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</si>
  <si>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</si>
  <si>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</si>
  <si>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</si>
  <si>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</si>
  <si>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</si>
  <si>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</si>
  <si>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</si>
  <si>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</si>
  <si>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</si>
  <si>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</si>
  <si>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</si>
  <si>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</si>
  <si>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</si>
  <si>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</si>
  <si>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</si>
  <si>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</si>
  <si>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</si>
  <si>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</si>
  <si>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</si>
  <si>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</si>
  <si>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</si>
  <si>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</si>
  <si>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</si>
  <si>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</si>
  <si>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</si>
  <si>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</si>
  <si>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</si>
  <si>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</si>
  <si>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</si>
  <si>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</si>
  <si>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</si>
  <si>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</si>
  <si>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</si>
  <si>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</si>
  <si>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</si>
  <si>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</si>
  <si>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</si>
  <si>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</si>
  <si>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</si>
  <si>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</si>
  <si>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</si>
  <si>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</si>
  <si>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</si>
  <si>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</si>
  <si>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</si>
  <si>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</si>
  <si>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</si>
  <si>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</si>
  <si>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</si>
  <si>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</si>
  <si>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</si>
  <si>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</si>
  <si>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</si>
  <si>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</si>
  <si>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</si>
  <si>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</si>
  <si>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</si>
  <si>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</si>
  <si>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</si>
  <si>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</si>
  <si>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</si>
  <si>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</si>
  <si>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</si>
  <si>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</si>
  <si>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</si>
  <si>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</si>
  <si>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</si>
  <si>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</si>
  <si>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</si>
  <si>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</si>
  <si>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</si>
  <si>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</si>
  <si>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</si>
  <si>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</si>
  <si>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</si>
  <si>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</si>
  <si>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</si>
  <si>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</si>
  <si>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</si>
  <si>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</si>
  <si>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</si>
  <si>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</si>
  <si>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</si>
  <si>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</si>
  <si>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</si>
  <si>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</si>
  <si>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</si>
  <si>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</si>
  <si>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</si>
  <si>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</si>
  <si>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</si>
  <si>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</si>
  <si>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</si>
  <si>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</si>
  <si>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</si>
  <si>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</si>
  <si>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</si>
  <si>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</si>
  <si>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</si>
  <si>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</si>
  <si>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</si>
  <si>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</si>
  <si>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</si>
  <si>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</si>
  <si>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</si>
  <si>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</si>
  <si>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</si>
  <si>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</si>
  <si>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</si>
  <si>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</si>
  <si>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</si>
  <si>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</si>
  <si>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</si>
  <si>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</si>
  <si>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</si>
  <si>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</si>
  <si>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</si>
  <si>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</si>
  <si>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</si>
  <si>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</si>
  <si>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</si>
  <si>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</si>
  <si>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</si>
  <si>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</si>
  <si>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</si>
  <si>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</si>
  <si>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</si>
  <si>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</si>
  <si>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</si>
  <si>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</si>
  <si>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</si>
  <si>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</si>
  <si>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</si>
  <si>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</si>
  <si>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</si>
  <si>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</si>
  <si>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</si>
  <si>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</si>
  <si>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</si>
  <si>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</si>
  <si>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</si>
  <si>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</si>
  <si>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</si>
  <si>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</si>
  <si>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</si>
  <si>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</si>
  <si>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</si>
  <si>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</si>
  <si>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</si>
  <si>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</si>
  <si>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</si>
  <si>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</si>
  <si>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</si>
  <si>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</si>
  <si>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</si>
  <si>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</si>
  <si>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</si>
  <si>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</si>
  <si>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</si>
  <si>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</si>
  <si>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</si>
  <si>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</si>
  <si>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</si>
  <si>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</si>
  <si>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</si>
  <si>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</si>
  <si>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</si>
  <si>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</si>
  <si>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</si>
  <si>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</si>
  <si>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</si>
  <si>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</si>
  <si>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</si>
  <si>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</si>
  <si>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</si>
  <si>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</si>
  <si>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</si>
  <si>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</si>
  <si>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</si>
  <si>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</si>
  <si>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</si>
  <si>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</si>
  <si>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</si>
  <si>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</si>
  <si>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</si>
  <si>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</si>
  <si>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</si>
  <si>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</si>
  <si>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</si>
  <si>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</si>
  <si>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</si>
  <si>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</si>
  <si>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</si>
  <si>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</si>
  <si>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</si>
  <si>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</si>
  <si>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</si>
  <si>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</si>
  <si>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</si>
  <si>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</si>
  <si>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</si>
  <si>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</si>
  <si>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</si>
  <si>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</si>
  <si>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</si>
  <si>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</si>
  <si>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</si>
  <si>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</si>
  <si>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</si>
  <si>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</si>
  <si>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</si>
  <si>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</si>
  <si>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</si>
  <si>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</si>
  <si>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</si>
  <si>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</si>
  <si>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</si>
  <si>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</si>
  <si>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</si>
  <si>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</si>
  <si>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</si>
  <si>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</si>
  <si>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</si>
  <si>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</si>
  <si>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</si>
  <si>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</si>
  <si>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</si>
  <si>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</si>
  <si>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</si>
  <si>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</si>
  <si>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</si>
  <si>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</si>
  <si>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</si>
  <si>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</si>
  <si>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</si>
  <si>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</si>
  <si>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</si>
  <si>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</si>
  <si>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</si>
  <si>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</si>
  <si>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</si>
  <si>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</si>
  <si>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</si>
  <si>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</si>
  <si>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</si>
  <si>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</si>
  <si>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</si>
  <si>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</si>
  <si>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</si>
  <si>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</si>
  <si>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</si>
  <si>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</si>
  <si>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</si>
  <si>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</si>
  <si>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</si>
  <si>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</si>
  <si>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</si>
  <si>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</si>
  <si>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</si>
  <si>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</si>
  <si>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</si>
  <si>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</si>
  <si>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</si>
  <si>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</si>
  <si>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</si>
  <si>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</si>
  <si>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</si>
  <si>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</si>
  <si>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</si>
  <si>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</si>
  <si>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</si>
  <si>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</si>
  <si>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</si>
  <si>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</si>
  <si>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</si>
  <si>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</si>
  <si>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</si>
  <si>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</si>
  <si>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</si>
  <si>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</si>
  <si>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</si>
  <si>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</si>
  <si>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</si>
  <si>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</si>
  <si>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</si>
  <si>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</si>
  <si>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</si>
  <si>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</si>
  <si>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</si>
  <si>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</si>
  <si>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</si>
  <si>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</si>
  <si>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</si>
  <si>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</si>
  <si>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</si>
  <si>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</si>
  <si>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</si>
  <si>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</si>
  <si>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</si>
  <si>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</si>
  <si>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</si>
  <si>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</si>
  <si>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</si>
  <si>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</si>
  <si>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</si>
  <si>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</si>
  <si>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</si>
  <si>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</si>
  <si>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</si>
  <si>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</si>
  <si>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</si>
  <si>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</si>
  <si>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</si>
  <si>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</si>
  <si>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</si>
  <si>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</si>
  <si>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</si>
  <si>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</si>
  <si>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</si>
  <si>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</si>
  <si>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</si>
  <si>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</si>
  <si>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</si>
  <si>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</si>
  <si>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</si>
  <si>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</si>
  <si>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</si>
  <si>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</si>
  <si>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</si>
  <si>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</si>
  <si>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</si>
  <si>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</si>
  <si>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</si>
  <si>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</si>
  <si>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</si>
  <si>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</si>
  <si>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</si>
  <si>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</si>
  <si>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</si>
  <si>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</si>
  <si>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</si>
  <si>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</si>
  <si>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</si>
  <si>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</si>
  <si>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</si>
  <si>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</si>
  <si>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</si>
  <si>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</si>
  <si>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</si>
  <si>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</si>
  <si>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</si>
  <si>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</si>
  <si>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</si>
  <si>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</si>
  <si>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</si>
  <si>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</si>
  <si>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</si>
  <si>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</si>
  <si>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</si>
  <si>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</si>
  <si>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</si>
  <si>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</si>
  <si>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</si>
  <si>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</si>
  <si>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</si>
  <si>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</si>
  <si>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</si>
  <si>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</si>
  <si>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</si>
  <si>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</si>
  <si>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</si>
  <si>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</si>
  <si>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</si>
  <si>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</si>
  <si>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</si>
  <si>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</si>
  <si>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</si>
  <si>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</si>
  <si>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</si>
  <si>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</si>
  <si>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</si>
  <si>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</si>
  <si>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</si>
  <si>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</si>
  <si>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</si>
  <si>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</si>
  <si>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</si>
  <si>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</si>
  <si>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</si>
  <si>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</si>
  <si>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</si>
  <si>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</si>
  <si>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</si>
  <si>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</si>
  <si>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</si>
  <si>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</si>
  <si>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</si>
  <si>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</si>
  <si>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</si>
  <si>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</si>
  <si>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</si>
  <si>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</si>
  <si>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</si>
  <si>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</si>
  <si>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</si>
  <si>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</si>
  <si>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</si>
  <si>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</si>
  <si>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</si>
  <si>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</si>
  <si>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</si>
  <si>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</si>
  <si>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</si>
  <si>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</si>
  <si>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</si>
  <si>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</si>
  <si>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</si>
  <si>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</si>
  <si>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</si>
  <si>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</si>
  <si>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</si>
  <si>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</si>
  <si>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</si>
  <si>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</si>
  <si>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</si>
  <si>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</si>
  <si>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</si>
  <si>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</si>
  <si>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</si>
  <si>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</si>
  <si>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</si>
  <si>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</si>
  <si>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</si>
  <si>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</si>
  <si>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</si>
  <si>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</si>
  <si>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</si>
  <si>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</si>
  <si>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</si>
  <si>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</si>
  <si>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</si>
  <si>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</si>
  <si>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</si>
  <si>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</si>
  <si>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</si>
  <si>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</si>
  <si>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</si>
  <si>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</si>
  <si>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</si>
  <si>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</si>
  <si>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</si>
  <si>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</si>
  <si>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</si>
  <si>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</si>
  <si>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</si>
  <si>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</si>
  <si>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</si>
  <si>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</si>
  <si>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</si>
  <si>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</si>
  <si>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</si>
  <si>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</si>
  <si>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</si>
  <si>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</si>
  <si>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</si>
  <si>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</si>
  <si>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</si>
  <si>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</si>
  <si>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</si>
  <si>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</si>
  <si>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</si>
  <si>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</si>
  <si>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</si>
  <si>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</si>
  <si>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</si>
  <si>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</si>
  <si>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</si>
  <si>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</si>
  <si>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</si>
  <si>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</si>
  <si>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</si>
  <si>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</si>
  <si>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</si>
  <si>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</si>
  <si>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</si>
  <si>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</si>
  <si>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</si>
  <si>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</si>
  <si>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</si>
  <si>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</si>
  <si>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</si>
  <si>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</si>
  <si>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</si>
  <si>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</si>
  <si>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</si>
  <si>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</si>
  <si>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</si>
  <si>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</si>
  <si>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</si>
  <si>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</si>
  <si>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</si>
  <si>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</si>
  <si>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</si>
  <si>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</si>
  <si>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</si>
  <si>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</si>
  <si>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</si>
  <si>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</si>
  <si>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</si>
  <si>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</si>
  <si>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</si>
  <si>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</si>
  <si>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</si>
  <si>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</si>
  <si>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</si>
  <si>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</si>
  <si>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</si>
  <si>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</si>
  <si>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</si>
  <si>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</si>
  <si>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</si>
  <si>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</si>
  <si>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</si>
  <si>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</si>
  <si>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</si>
  <si>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</si>
  <si>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</si>
  <si>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</si>
  <si>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</si>
  <si>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</si>
  <si>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</si>
  <si>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</si>
  <si>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</si>
  <si>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</si>
  <si>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</si>
  <si>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</si>
  <si>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</si>
  <si>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</si>
  <si>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</si>
  <si>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</si>
  <si>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</si>
  <si>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</si>
  <si>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</si>
  <si>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</si>
  <si>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</si>
  <si>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</si>
  <si>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</si>
  <si>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</si>
  <si>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</si>
  <si>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</si>
  <si>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</si>
  <si>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</si>
  <si>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</si>
  <si>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</si>
  <si>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</si>
  <si>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</si>
  <si>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</si>
  <si>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</si>
  <si>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</si>
  <si>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</si>
  <si>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</si>
  <si>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</si>
  <si>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</si>
  <si>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</si>
  <si>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</si>
  <si>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</si>
  <si>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</si>
  <si>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</si>
  <si>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</si>
  <si>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</si>
  <si>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</si>
  <si>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</si>
  <si>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</si>
  <si>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</si>
  <si>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</si>
  <si>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</si>
  <si>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</si>
  <si>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</si>
  <si>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</si>
  <si>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</si>
  <si>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</si>
  <si>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</si>
  <si>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</si>
  <si>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</si>
  <si>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</si>
  <si>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</si>
  <si>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</si>
  <si>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</si>
  <si>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</si>
  <si>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</si>
  <si>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</si>
  <si>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</si>
  <si>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</si>
  <si>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</si>
  <si>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</si>
  <si>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</si>
  <si>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</si>
  <si>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</si>
  <si>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</si>
  <si>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</si>
  <si>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</si>
  <si>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</si>
  <si>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</si>
  <si>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</si>
  <si>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</si>
  <si>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</si>
  <si>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</si>
  <si>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</si>
  <si>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</si>
  <si>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</si>
  <si>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</si>
  <si>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</si>
  <si>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</si>
  <si>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</si>
  <si>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</si>
  <si>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</si>
  <si>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</si>
  <si>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</si>
  <si>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</si>
  <si>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</si>
  <si>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</si>
  <si>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</si>
  <si>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</si>
  <si>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</si>
  <si>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</si>
  <si>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</si>
  <si>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</si>
  <si>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</si>
  <si>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</si>
  <si>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</si>
  <si>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</si>
  <si>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</si>
  <si>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</si>
  <si>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</si>
  <si>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</si>
  <si>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</si>
  <si>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</si>
  <si>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</si>
  <si>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</si>
  <si>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</si>
  <si>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</si>
  <si>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</si>
  <si>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</si>
  <si>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</si>
  <si>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</si>
  <si>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</si>
  <si>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</si>
  <si>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</si>
  <si>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</si>
  <si>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</si>
  <si>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</si>
  <si>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</si>
  <si>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</si>
  <si>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</si>
  <si>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</si>
  <si>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</si>
  <si>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</si>
  <si>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</si>
  <si>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</si>
  <si>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</si>
  <si>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</si>
  <si>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</si>
  <si>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</si>
  <si>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</si>
  <si>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</si>
  <si>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</si>
  <si>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</si>
  <si>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</si>
  <si>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</si>
  <si>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</si>
  <si>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</si>
  <si>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</si>
  <si>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</si>
  <si>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</si>
  <si>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</si>
  <si>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</si>
  <si>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</si>
  <si>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</si>
  <si>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</si>
  <si>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</si>
  <si>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</si>
  <si>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</si>
  <si>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</si>
  <si>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</si>
  <si>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</si>
  <si>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</si>
  <si>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</si>
  <si>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</si>
  <si>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</si>
  <si>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</si>
  <si>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</si>
  <si>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</si>
  <si>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</si>
  <si>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</si>
  <si>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</si>
  <si>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</si>
  <si>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</si>
  <si>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</si>
  <si>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</si>
  <si>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</si>
  <si>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</si>
  <si>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</si>
  <si>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</si>
  <si>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</si>
  <si>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</si>
  <si>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</si>
  <si>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</si>
  <si>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</si>
  <si>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</si>
  <si>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</si>
  <si>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</si>
  <si>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</si>
  <si>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</si>
  <si>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</si>
  <si>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</si>
  <si>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</si>
  <si>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</si>
  <si>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</si>
  <si>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</si>
  <si>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</si>
  <si>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</si>
  <si>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</si>
  <si>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</si>
  <si>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</si>
  <si>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</si>
  <si>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</si>
  <si>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</si>
  <si>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</si>
  <si>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</si>
  <si>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</si>
  <si>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</si>
  <si>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</si>
  <si>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</si>
  <si>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</si>
  <si>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</si>
  <si>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</si>
  <si>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</si>
  <si>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</si>
  <si>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</si>
  <si>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</si>
  <si>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</si>
  <si>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</si>
  <si>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</si>
  <si>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</si>
  <si>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</si>
  <si>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</si>
  <si>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</si>
  <si>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</si>
  <si>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</si>
  <si>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</si>
  <si>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</si>
  <si>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</si>
  <si>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</si>
  <si>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</si>
  <si>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</si>
  <si>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</si>
  <si>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</si>
  <si>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</si>
  <si>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</si>
  <si>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</si>
  <si>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</si>
  <si>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</si>
  <si>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</si>
  <si>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</si>
  <si>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</si>
  <si>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</si>
  <si>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</si>
  <si>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</si>
  <si>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</si>
  <si>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</si>
  <si>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</si>
  <si>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</si>
  <si>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</si>
  <si>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</si>
  <si>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</si>
  <si>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</si>
  <si>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</si>
  <si>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</si>
  <si>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</si>
  <si>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</si>
  <si>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</si>
  <si>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</si>
  <si>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</si>
  <si>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</si>
  <si>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</si>
  <si>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</si>
  <si>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</si>
  <si>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</si>
  <si>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</si>
  <si>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</si>
  <si>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</si>
  <si>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</si>
  <si>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</si>
  <si>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</si>
  <si>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</si>
  <si>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</si>
  <si>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</si>
  <si>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</si>
  <si>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</si>
  <si>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</si>
  <si>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</si>
  <si>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</si>
  <si>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</si>
  <si>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</si>
  <si>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</si>
  <si>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</si>
  <si>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</si>
  <si>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</si>
  <si>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</si>
  <si>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</si>
  <si>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</si>
  <si>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</si>
  <si>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</si>
  <si>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</si>
  <si>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</si>
  <si>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</si>
  <si>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</si>
  <si>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</si>
  <si>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</si>
  <si>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</si>
  <si>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</si>
  <si>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</si>
  <si>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</si>
  <si>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</si>
  <si>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</si>
  <si>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</si>
  <si>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</si>
  <si>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</si>
  <si>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</si>
  <si>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</si>
  <si>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</si>
  <si>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</si>
  <si>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</si>
  <si>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</si>
  <si>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</si>
  <si>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</si>
  <si>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</si>
  <si>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</si>
  <si>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</si>
  <si>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</si>
  <si>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</si>
  <si>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</si>
  <si>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</si>
  <si>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</si>
  <si>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</si>
  <si>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</si>
  <si>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</si>
  <si>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</si>
  <si>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</si>
  <si>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</si>
  <si>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</si>
  <si>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</si>
  <si>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</si>
  <si>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</si>
  <si>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</si>
  <si>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</si>
  <si>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</si>
  <si>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</si>
  <si>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</si>
  <si>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</si>
  <si>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</si>
  <si>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</si>
  <si>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</si>
  <si>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</si>
  <si>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</si>
  <si>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</si>
  <si>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</si>
  <si>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</si>
  <si>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</si>
  <si>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</si>
  <si>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</si>
  <si>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</si>
  <si>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</si>
  <si>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</si>
  <si>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</si>
  <si>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</si>
  <si>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</si>
  <si>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</si>
  <si>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</si>
  <si>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</si>
  <si>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</si>
  <si>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</si>
  <si>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</si>
  <si>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</si>
  <si>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</si>
  <si>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</si>
  <si>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</si>
  <si>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</si>
  <si>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</si>
  <si>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</si>
  <si>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</si>
  <si>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</si>
  <si>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</si>
  <si>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</si>
  <si>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</si>
  <si>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</si>
  <si>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</si>
  <si>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</si>
  <si>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</si>
  <si>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</si>
  <si>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</si>
  <si>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</si>
  <si>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</si>
  <si>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</si>
  <si>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</si>
  <si>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</si>
  <si>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</si>
  <si>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</si>
  <si>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</si>
  <si>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</si>
  <si>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</si>
  <si>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</si>
  <si>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</si>
  <si>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</si>
  <si>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</si>
  <si>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</si>
  <si>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</si>
  <si>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</si>
  <si>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</si>
  <si>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</si>
  <si>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</si>
  <si>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</si>
  <si>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</si>
  <si>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</si>
  <si>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</si>
  <si>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</si>
  <si>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</si>
  <si>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</si>
  <si>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</si>
  <si>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</si>
  <si>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</si>
  <si>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</si>
  <si>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</si>
  <si>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</si>
  <si>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</si>
  <si>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</si>
  <si>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</si>
  <si>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</si>
  <si>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</si>
  <si>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</si>
  <si>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</si>
  <si>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</si>
  <si>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</si>
  <si>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</si>
  <si>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</si>
  <si>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</si>
  <si>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</si>
  <si>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</si>
  <si>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</si>
  <si>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</si>
  <si>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</si>
  <si>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</si>
  <si>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</si>
  <si>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</si>
  <si>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</si>
  <si>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</si>
  <si>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</si>
  <si>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</si>
  <si>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</si>
  <si>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</si>
  <si>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</si>
  <si>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</si>
  <si>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</si>
  <si>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</si>
  <si>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</si>
  <si>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</si>
  <si>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</si>
  <si>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</si>
  <si>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</si>
  <si>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</si>
  <si>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</si>
  <si>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</si>
  <si>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</si>
  <si>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</si>
  <si>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</si>
  <si>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</si>
  <si>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</si>
  <si>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</si>
  <si>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</si>
  <si>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</si>
  <si>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</si>
  <si>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</si>
  <si>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</si>
  <si>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</si>
  <si>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</si>
  <si>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</si>
  <si>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</si>
  <si>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</si>
  <si>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</si>
  <si>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</si>
  <si>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</si>
  <si>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</si>
  <si>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</si>
  <si>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</si>
  <si>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</si>
  <si>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</si>
  <si>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</si>
  <si>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</si>
  <si>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</si>
  <si>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</si>
  <si>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</si>
  <si>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</si>
  <si>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</si>
  <si>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</si>
  <si>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</si>
  <si>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</si>
  <si>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</si>
  <si>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</si>
  <si>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</si>
  <si>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</si>
  <si>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</si>
  <si>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</si>
  <si>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</si>
  <si>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</si>
  <si>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</si>
  <si>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</si>
  <si>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</si>
  <si>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</si>
  <si>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</si>
  <si>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</si>
  <si>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</si>
  <si>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</si>
  <si>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</si>
  <si>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</si>
  <si>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</si>
  <si>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</si>
  <si>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</si>
  <si>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</si>
  <si>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</si>
  <si>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</si>
  <si>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</si>
  <si>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</si>
  <si>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</si>
  <si>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</si>
  <si>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</si>
  <si>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</si>
  <si>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</si>
  <si>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</si>
  <si>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</si>
  <si>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</si>
  <si>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</si>
  <si>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</si>
  <si>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</si>
  <si>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</si>
  <si>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</si>
  <si>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</si>
  <si>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</si>
  <si>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</si>
  <si>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</si>
  <si>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</si>
  <si>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</si>
  <si>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</si>
  <si>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</si>
  <si>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</si>
  <si>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</si>
  <si>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</si>
  <si>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</si>
  <si>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</si>
  <si>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</si>
  <si>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</si>
  <si>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</si>
  <si>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</si>
  <si>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</si>
  <si>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</si>
  <si>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</si>
  <si>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</si>
  <si>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</si>
  <si>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</si>
  <si>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</si>
  <si>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</si>
  <si>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</si>
  <si>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</si>
  <si>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</si>
  <si>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</si>
  <si>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</si>
  <si>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</si>
  <si>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</si>
  <si>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</si>
  <si>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</si>
  <si>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</si>
  <si>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</si>
  <si>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</si>
  <si>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</si>
  <si>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</si>
  <si>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</si>
  <si>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</si>
  <si>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</si>
  <si>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</si>
  <si>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</si>
  <si>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</si>
  <si>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</si>
  <si>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</si>
  <si>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</si>
  <si>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</si>
  <si>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</si>
  <si>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</si>
  <si>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</si>
  <si>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</si>
  <si>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</si>
  <si>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</si>
  <si>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</si>
  <si>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</si>
  <si>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</si>
  <si>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</si>
  <si>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</si>
  <si>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</si>
  <si>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</si>
  <si>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</si>
  <si>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</si>
  <si>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</si>
  <si>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</si>
  <si>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</si>
  <si>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</si>
  <si>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</si>
  <si>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</si>
  <si>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</si>
  <si>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</si>
  <si>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</si>
  <si>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</si>
  <si>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</si>
  <si>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</si>
  <si>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</si>
  <si>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</si>
  <si>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</si>
  <si>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</si>
  <si>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</si>
  <si>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</si>
  <si>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</si>
  <si>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</si>
  <si>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</si>
  <si>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</si>
  <si>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</si>
  <si>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</si>
  <si>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</si>
  <si>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</si>
  <si>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</si>
  <si>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</si>
  <si>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</si>
  <si>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</si>
  <si>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</si>
  <si>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</si>
  <si>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</si>
  <si>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</si>
  <si>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</si>
  <si>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</si>
  <si>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</si>
  <si>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</si>
  <si>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</si>
  <si>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</si>
  <si>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</si>
  <si>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</si>
  <si>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</si>
  <si>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</si>
  <si>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</si>
  <si>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</si>
  <si>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</si>
  <si>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</si>
  <si>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</si>
  <si>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</si>
  <si>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</si>
  <si>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</si>
  <si>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</si>
  <si>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</si>
  <si>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</si>
  <si>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</si>
  <si>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</si>
  <si>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</si>
  <si>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</si>
  <si>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</si>
  <si>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</si>
  <si>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</si>
  <si>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</si>
  <si>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</si>
  <si>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</si>
  <si>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</si>
  <si>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</si>
  <si>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</si>
  <si>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</si>
  <si>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</si>
  <si>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</si>
  <si>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</si>
  <si>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</si>
  <si>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</si>
  <si>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</si>
  <si>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</si>
  <si>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</si>
  <si>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</si>
  <si>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</si>
  <si>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</si>
  <si>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</si>
  <si>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</si>
  <si>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</si>
  <si>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</si>
  <si>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</si>
  <si>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</si>
  <si>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</si>
  <si>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</si>
  <si>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</si>
  <si>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</si>
  <si>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</si>
  <si>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</si>
  <si>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</si>
  <si>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</si>
  <si>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</si>
  <si>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</si>
  <si>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</si>
  <si>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</si>
  <si>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</si>
  <si>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</si>
  <si>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</si>
  <si>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</si>
  <si>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</si>
  <si>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</si>
  <si>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</si>
  <si>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</si>
  <si>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</si>
  <si>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</si>
  <si>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</si>
  <si>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</si>
  <si>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</si>
  <si>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</si>
  <si>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</si>
  <si>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</si>
  <si>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</si>
  <si>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</si>
  <si>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</si>
  <si>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</si>
  <si>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</si>
  <si>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</si>
  <si>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</si>
  <si>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</si>
  <si>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</si>
  <si>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</si>
  <si>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</si>
  <si>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</si>
  <si>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</si>
  <si>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</si>
  <si>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</si>
  <si>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</si>
  <si>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</si>
  <si>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</si>
  <si>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</si>
  <si>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</si>
  <si>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</si>
  <si>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</si>
  <si>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</si>
  <si>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</si>
  <si>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</si>
  <si>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</si>
  <si>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</si>
  <si>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</si>
  <si>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</si>
  <si>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</si>
  <si>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</si>
  <si>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</si>
  <si>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</si>
  <si>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</si>
  <si>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</si>
  <si>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</si>
  <si>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</si>
  <si>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</si>
  <si>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</si>
  <si>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</si>
  <si>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</si>
  <si>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</si>
  <si>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</si>
  <si>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</si>
  <si>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</si>
  <si>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</si>
  <si>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</si>
  <si>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</si>
  <si>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</si>
  <si>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</si>
  <si>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</si>
  <si>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</si>
  <si>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</si>
  <si>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</si>
  <si>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</si>
  <si>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</si>
  <si>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</si>
  <si>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</si>
  <si>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</si>
  <si>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</si>
  <si>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</si>
  <si>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</si>
  <si>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</si>
  <si>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</si>
  <si>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</si>
  <si>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</si>
  <si>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</si>
  <si>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</si>
  <si>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</si>
  <si>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</si>
  <si>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</si>
  <si>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</si>
  <si>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</si>
  <si>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</si>
  <si>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</si>
  <si>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</si>
  <si>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</si>
  <si>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</si>
  <si>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</si>
  <si>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</si>
  <si>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</si>
  <si>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</si>
  <si>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</si>
  <si>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</si>
  <si>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</si>
  <si>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</si>
  <si>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</si>
  <si>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</si>
  <si>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</si>
  <si>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</si>
  <si>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</si>
  <si>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</si>
  <si>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</si>
  <si>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</si>
  <si>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</si>
  <si>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</si>
  <si>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</si>
  <si>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</si>
  <si>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</si>
  <si>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</si>
  <si>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</si>
  <si>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</si>
  <si>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</si>
  <si>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</si>
  <si>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</si>
  <si>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</si>
  <si>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</si>
  <si>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</si>
  <si>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</si>
  <si>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</si>
  <si>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</si>
  <si>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</si>
  <si>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</si>
  <si>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</si>
  <si>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</si>
  <si>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</si>
  <si>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</si>
  <si>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</si>
  <si>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</si>
  <si>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</si>
  <si>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</si>
  <si>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</si>
  <si>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</si>
  <si>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</si>
  <si>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</si>
  <si>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</si>
  <si>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</si>
  <si>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</si>
  <si>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</si>
  <si>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</si>
  <si>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</si>
  <si>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</si>
  <si>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</si>
  <si>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</si>
  <si>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</si>
  <si>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</si>
  <si>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</si>
  <si>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</si>
  <si>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</si>
  <si>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</si>
  <si>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</si>
  <si>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</si>
  <si>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</si>
  <si>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</si>
  <si>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</si>
  <si>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</si>
  <si>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</si>
  <si>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</si>
  <si>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</si>
  <si>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</si>
  <si>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</si>
  <si>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</si>
  <si>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</si>
  <si>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</si>
  <si>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</si>
  <si>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</si>
  <si>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</si>
  <si>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</si>
  <si>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</si>
  <si>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</si>
  <si>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</si>
  <si>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</si>
  <si>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</si>
  <si>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</si>
  <si>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</si>
  <si>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</si>
  <si>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</si>
  <si>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</si>
  <si>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</si>
  <si>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</si>
  <si>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</si>
  <si>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</si>
  <si>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</si>
  <si>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</si>
  <si>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</si>
  <si>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</si>
  <si>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</si>
  <si>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</si>
  <si>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</si>
  <si>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</si>
  <si>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</si>
  <si>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</si>
  <si>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</si>
  <si>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</si>
  <si>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</si>
  <si>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</si>
  <si>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</si>
  <si>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</si>
  <si>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</si>
  <si>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</si>
  <si>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</si>
  <si>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</si>
  <si>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</si>
  <si>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</si>
  <si>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</si>
  <si>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</si>
  <si>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</si>
  <si>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</si>
  <si>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</si>
  <si>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</si>
  <si>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</si>
  <si>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</si>
  <si>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</si>
  <si>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</si>
  <si>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</si>
  <si>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</si>
  <si>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</si>
  <si>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</si>
  <si>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</si>
  <si>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</si>
  <si>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</si>
  <si>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</si>
  <si>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</si>
  <si>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</si>
  <si>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</si>
  <si>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</si>
  <si>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</si>
  <si>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</si>
  <si>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</si>
  <si>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</si>
  <si>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</si>
  <si>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</si>
  <si>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</si>
  <si>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</si>
  <si>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</si>
  <si>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</si>
  <si>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</si>
  <si>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</si>
  <si>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</si>
  <si>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</si>
  <si>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</si>
  <si>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</si>
  <si>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</si>
  <si>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</si>
  <si>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</si>
  <si>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</si>
  <si>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</si>
  <si>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</si>
  <si>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</si>
  <si>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</si>
  <si>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</si>
  <si>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</si>
  <si>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</si>
  <si>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</si>
  <si>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</si>
  <si>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</si>
  <si>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</si>
  <si>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</si>
  <si>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</si>
  <si>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</si>
  <si>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</si>
  <si>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</si>
  <si>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</si>
  <si>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</si>
  <si>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</si>
  <si>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</si>
  <si>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</si>
  <si>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</si>
  <si>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</si>
  <si>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</si>
  <si>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</si>
  <si>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</si>
  <si>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</si>
  <si>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</si>
  <si>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</si>
  <si>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</si>
  <si>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</si>
  <si>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</si>
  <si>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</si>
  <si>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</si>
  <si>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</si>
  <si>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</si>
  <si>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</si>
  <si>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</si>
  <si>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</si>
  <si>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</si>
  <si>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</si>
  <si>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</si>
  <si>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</si>
  <si>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</si>
  <si>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</si>
  <si>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</si>
  <si>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</si>
  <si>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</si>
  <si>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</si>
  <si>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</si>
  <si>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</si>
  <si>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</si>
  <si>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</si>
  <si>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</si>
  <si>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</si>
  <si>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</si>
  <si>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</si>
  <si>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</si>
  <si>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</si>
  <si>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</si>
  <si>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</si>
  <si>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</si>
  <si>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</si>
  <si>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</si>
  <si>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</si>
  <si>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</si>
  <si>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</si>
  <si>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</si>
  <si>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</si>
  <si>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</si>
  <si>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</si>
  <si>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</si>
  <si>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</si>
  <si>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</si>
  <si>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</si>
  <si>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</si>
  <si>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</si>
  <si>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</si>
  <si>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</si>
  <si>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</si>
  <si>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</si>
  <si>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</si>
  <si>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</si>
  <si>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</si>
  <si>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</si>
  <si>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</si>
  <si>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</si>
  <si>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</si>
  <si>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</si>
  <si>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</si>
  <si>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</si>
  <si>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</si>
  <si>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</si>
  <si>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</si>
  <si>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</si>
  <si>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</si>
  <si>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</si>
  <si>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</si>
  <si>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</si>
  <si>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</si>
  <si>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</si>
  <si>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</si>
  <si>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</si>
  <si>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</si>
  <si>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</si>
  <si>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</si>
  <si>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</si>
  <si>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</si>
  <si>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</si>
  <si>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</si>
  <si>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</si>
  <si>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</si>
  <si>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</si>
  <si>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</si>
  <si>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</si>
  <si>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</si>
  <si>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</si>
  <si>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</si>
  <si>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</si>
  <si>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</si>
  <si>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</si>
  <si>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</si>
  <si>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</si>
  <si>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</si>
  <si>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</si>
  <si>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</si>
  <si>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</si>
  <si>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</si>
  <si>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</si>
  <si>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</si>
  <si>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</si>
  <si>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</si>
  <si>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</si>
  <si>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</si>
  <si>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</si>
  <si>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</si>
  <si>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</si>
  <si>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</si>
  <si>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</si>
  <si>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</si>
  <si>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</si>
  <si>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</si>
  <si>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</si>
  <si>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</si>
  <si>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</si>
  <si>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</si>
  <si>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</si>
  <si>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</si>
  <si>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</si>
  <si>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</si>
  <si>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</si>
  <si>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</si>
  <si>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</si>
  <si>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</si>
  <si>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</si>
  <si>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</si>
  <si>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</si>
  <si>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</si>
  <si>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</si>
  <si>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</si>
  <si>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</si>
  <si>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</si>
  <si>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</si>
  <si>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</si>
  <si>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</si>
  <si>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</si>
  <si>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</si>
  <si>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</si>
  <si>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</si>
  <si>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</si>
  <si>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</si>
  <si>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</si>
  <si>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</si>
  <si>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</si>
  <si>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</si>
  <si>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</si>
  <si>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</si>
  <si>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</si>
  <si>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</si>
  <si>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</si>
  <si>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</si>
  <si>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</si>
  <si>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</si>
  <si>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</si>
  <si>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</si>
  <si>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</si>
  <si>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</si>
  <si>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</si>
  <si>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</si>
  <si>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</si>
  <si>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</si>
  <si>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</si>
  <si>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</si>
  <si>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</si>
  <si>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</si>
  <si>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</si>
  <si>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</si>
  <si>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</si>
  <si>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</si>
  <si>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</si>
  <si>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</si>
  <si>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</si>
  <si>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</si>
  <si>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</si>
  <si>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</si>
  <si>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</si>
  <si>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</si>
  <si>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</si>
  <si>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</si>
  <si>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</si>
  <si>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</si>
  <si>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</si>
  <si>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</si>
  <si>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</si>
  <si>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</si>
  <si>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</si>
  <si>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</si>
  <si>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</si>
  <si>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</si>
  <si>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</si>
  <si>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</si>
  <si>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</si>
  <si>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</si>
  <si>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</si>
  <si>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</si>
  <si>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</si>
  <si>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</si>
  <si>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</si>
  <si>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</si>
  <si>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</si>
  <si>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</si>
  <si>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</si>
  <si>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</si>
  <si>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</si>
  <si>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</si>
  <si>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</si>
  <si>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</si>
  <si>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</si>
  <si>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</si>
  <si>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</si>
  <si>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</si>
  <si>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</si>
  <si>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</si>
  <si>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</si>
  <si>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</si>
  <si>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</si>
  <si>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</si>
  <si>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</si>
  <si>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</si>
  <si>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</si>
  <si>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</si>
  <si>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</si>
  <si>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</si>
  <si>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</si>
  <si>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</si>
  <si>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</si>
  <si>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</si>
  <si>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</si>
  <si>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</si>
  <si>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</si>
  <si>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</si>
  <si>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</si>
  <si>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</si>
  <si>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</si>
  <si>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</si>
  <si>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</si>
  <si>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</si>
  <si>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</si>
  <si>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</si>
  <si>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</si>
  <si>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</si>
  <si>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</si>
  <si>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</si>
  <si>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</si>
  <si>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</si>
  <si>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</si>
  <si>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</si>
  <si>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</si>
  <si>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</si>
  <si>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</si>
  <si>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</si>
  <si>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</si>
  <si>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</si>
  <si>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</si>
  <si>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</si>
  <si>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</si>
  <si>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</si>
  <si>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</si>
  <si>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</si>
  <si>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</si>
  <si>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</si>
  <si>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</si>
  <si>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</si>
  <si>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</si>
  <si>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</si>
  <si>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</si>
  <si>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</si>
  <si>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</si>
  <si>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</si>
  <si>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</si>
  <si>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</si>
  <si>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</si>
  <si>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</si>
  <si>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</si>
  <si>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</si>
  <si>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</si>
  <si>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</si>
  <si>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</si>
  <si>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</si>
  <si>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</si>
  <si>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</si>
  <si>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</si>
  <si>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</si>
  <si>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</si>
  <si>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</si>
  <si>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</si>
  <si>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</si>
  <si>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</si>
  <si>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</si>
  <si>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</si>
  <si>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</si>
  <si>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</si>
  <si>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</si>
  <si>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</si>
  <si>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</si>
  <si>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</si>
  <si>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</si>
  <si>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</si>
  <si>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</si>
  <si>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</si>
  <si>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</si>
  <si>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</si>
  <si>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</si>
  <si>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</si>
  <si>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</si>
  <si>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</si>
  <si>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</si>
  <si>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</si>
  <si>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</si>
  <si>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</si>
  <si>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</si>
  <si>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</si>
  <si>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</si>
  <si>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</si>
  <si>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</si>
  <si>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</si>
  <si>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</si>
  <si>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</si>
  <si>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</si>
  <si>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</si>
  <si>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</si>
  <si>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</si>
  <si>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</si>
  <si>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</si>
  <si>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</si>
  <si>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</si>
  <si>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</si>
  <si>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</si>
  <si>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</si>
  <si>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</si>
  <si>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</si>
  <si>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</si>
  <si>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</si>
  <si>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</si>
  <si>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</si>
  <si>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</si>
  <si>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</si>
  <si>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</si>
  <si>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</si>
  <si>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</si>
  <si>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</si>
  <si>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</si>
  <si>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</si>
  <si>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</si>
  <si>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</si>
  <si>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</si>
  <si>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</si>
  <si>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</si>
  <si>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</si>
  <si>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</si>
  <si>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</si>
  <si>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</si>
  <si>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</si>
  <si>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</si>
  <si>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</si>
  <si>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</si>
  <si>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</si>
  <si>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</si>
  <si>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</si>
  <si>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</si>
  <si>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</si>
  <si>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</si>
  <si>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</si>
  <si>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</si>
  <si>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</si>
  <si>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</si>
  <si>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</si>
  <si>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</si>
  <si>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</si>
  <si>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</si>
  <si>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</si>
  <si>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</si>
  <si>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</si>
  <si>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</si>
  <si>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</si>
  <si>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</si>
  <si>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</si>
  <si>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</si>
  <si>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</si>
  <si>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</si>
  <si>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</si>
  <si>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</si>
  <si>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</si>
  <si>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</si>
  <si>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</si>
  <si>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</si>
  <si>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</si>
  <si>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</si>
  <si>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</si>
  <si>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</si>
  <si>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</si>
  <si>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</si>
  <si>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</si>
  <si>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</si>
  <si>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</si>
  <si>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</si>
  <si>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</si>
  <si>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</si>
  <si>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</si>
  <si>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</si>
  <si>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</si>
  <si>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</si>
  <si>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</si>
  <si>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</si>
  <si>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</si>
  <si>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</si>
  <si>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</si>
  <si>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</si>
  <si>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</si>
  <si>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</si>
  <si>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</si>
  <si>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</si>
  <si>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</si>
  <si>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</si>
  <si>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</si>
  <si>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</si>
  <si>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</si>
  <si>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</si>
  <si>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</si>
  <si>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</si>
  <si>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</si>
  <si>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</si>
  <si>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</si>
  <si>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</si>
  <si>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</si>
  <si>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</si>
  <si>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</si>
  <si>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</si>
  <si>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</si>
  <si>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</si>
  <si>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</si>
  <si>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</si>
  <si>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</si>
  <si>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</si>
  <si>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</si>
  <si>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</si>
  <si>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</si>
  <si>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</si>
  <si>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</si>
  <si>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</si>
  <si>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</si>
  <si>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</si>
  <si>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</si>
  <si>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</si>
  <si>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</si>
  <si>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</si>
  <si>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</si>
  <si>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</si>
  <si>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</si>
  <si>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</si>
  <si>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</si>
  <si>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</si>
  <si>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</si>
  <si>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</si>
  <si>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</si>
  <si>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</si>
  <si>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</si>
  <si>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</si>
  <si>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</si>
  <si>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</si>
  <si>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</si>
  <si>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</si>
  <si>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</si>
  <si>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</si>
  <si>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</si>
  <si>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</si>
  <si>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</si>
  <si>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</si>
  <si>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</si>
  <si>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</si>
  <si>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</si>
  <si>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</si>
  <si>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</si>
  <si>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</si>
  <si>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</si>
  <si>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</si>
  <si>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</si>
  <si>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</si>
  <si>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</si>
  <si>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</si>
  <si>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</si>
  <si>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</si>
  <si>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</si>
  <si>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</si>
  <si>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</si>
  <si>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</si>
  <si>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</si>
  <si>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</si>
  <si>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</si>
  <si>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</si>
  <si>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</si>
  <si>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</si>
  <si>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</si>
  <si>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</si>
  <si>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</si>
  <si>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</si>
  <si>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</si>
  <si>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</si>
  <si>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</si>
  <si>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</si>
  <si>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</si>
  <si>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</si>
  <si>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</si>
  <si>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</si>
  <si>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</si>
  <si>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</si>
  <si>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</si>
  <si>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</si>
  <si>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</si>
  <si>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</si>
  <si>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</si>
  <si>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</si>
  <si>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</si>
  <si>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</si>
  <si>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</si>
  <si>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</si>
  <si>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</si>
  <si>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</si>
  <si>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</si>
  <si>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</si>
  <si>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</si>
  <si>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</si>
  <si>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</si>
  <si>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</si>
  <si>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</si>
  <si>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</si>
  <si>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</si>
  <si>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</si>
  <si>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</si>
  <si>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</si>
  <si>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</si>
  <si>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</si>
  <si>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</si>
  <si>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</si>
  <si>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</si>
  <si>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</si>
  <si>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</si>
  <si>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</si>
  <si>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</si>
  <si>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</si>
  <si>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</si>
  <si>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</si>
  <si>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</si>
  <si>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</si>
  <si>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</si>
  <si>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</si>
  <si>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</si>
  <si>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</si>
  <si>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</si>
  <si>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</si>
  <si>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</si>
  <si>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</si>
  <si>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</si>
  <si>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</si>
  <si>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</si>
  <si>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</si>
  <si>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</si>
  <si>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</si>
  <si>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</si>
  <si>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</si>
  <si>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</si>
  <si>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</si>
  <si>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</si>
  <si>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</si>
  <si>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</si>
  <si>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</si>
  <si>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</si>
  <si>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</si>
  <si>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</si>
  <si>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</si>
  <si>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</si>
  <si>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</si>
  <si>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</si>
  <si>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</si>
  <si>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</si>
  <si>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</si>
  <si>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</si>
  <si>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</si>
  <si>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</si>
  <si>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</si>
  <si>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</si>
  <si>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</si>
  <si>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</si>
  <si>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</si>
  <si>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</si>
  <si>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</si>
  <si>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</si>
  <si>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</si>
  <si>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</si>
  <si>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</si>
  <si>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</si>
  <si>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</si>
  <si>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</si>
  <si>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</si>
  <si>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</si>
  <si>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</si>
  <si>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</si>
  <si>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</si>
  <si>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</si>
  <si>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</si>
  <si>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</si>
  <si>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</si>
  <si>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</si>
  <si>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</si>
  <si>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</si>
  <si>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</si>
  <si>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</si>
  <si>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</si>
  <si>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</si>
  <si>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</si>
  <si>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</si>
  <si>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</si>
  <si>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</si>
  <si>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</si>
  <si>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</si>
  <si>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</si>
  <si>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</si>
  <si>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</si>
  <si>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</si>
  <si>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</si>
  <si>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</si>
  <si>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</si>
  <si>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</si>
  <si>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</si>
  <si>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</si>
  <si>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</si>
  <si>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</si>
  <si>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</si>
  <si>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</si>
  <si>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</si>
  <si>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</si>
  <si>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</si>
  <si>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</si>
  <si>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</si>
  <si>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</si>
  <si>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</si>
  <si>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</si>
  <si>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</si>
  <si>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</si>
  <si>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</si>
  <si>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</si>
  <si>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</si>
  <si>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</si>
  <si>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</si>
  <si>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</si>
  <si>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</si>
  <si>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</si>
  <si>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</si>
  <si>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</si>
  <si>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</si>
  <si>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</si>
  <si>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</si>
  <si>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</si>
  <si>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</si>
  <si>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</si>
  <si>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</si>
  <si>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</si>
  <si>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</si>
  <si>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</si>
  <si>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</si>
  <si>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</si>
  <si>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</si>
  <si>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</si>
  <si>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</si>
  <si>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</si>
  <si>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</si>
  <si>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</si>
  <si>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</si>
  <si>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</si>
  <si>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</si>
  <si>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</si>
  <si>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</si>
  <si>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</si>
  <si>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</si>
  <si>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</si>
  <si>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</si>
  <si>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</si>
  <si>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</si>
  <si>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</si>
  <si>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</si>
  <si>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</si>
  <si>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</si>
  <si>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</si>
  <si>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</si>
  <si>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</si>
  <si>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</si>
  <si>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</si>
  <si>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</si>
  <si>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</si>
  <si>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</si>
  <si>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</si>
  <si>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</si>
  <si>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</si>
  <si>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</si>
  <si>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</si>
  <si>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</si>
  <si>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</si>
  <si>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</si>
  <si>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</si>
  <si>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</si>
  <si>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</si>
  <si>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</si>
  <si>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</si>
  <si>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</si>
  <si>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</si>
  <si>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</si>
  <si>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</si>
  <si>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</si>
  <si>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</si>
  <si>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</si>
  <si>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</si>
  <si>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</si>
  <si>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</si>
  <si>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</si>
  <si>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</si>
  <si>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</si>
  <si>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</si>
  <si>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</si>
  <si>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</si>
  <si>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</si>
  <si>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</si>
  <si>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</si>
  <si>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</si>
  <si>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</si>
  <si>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</si>
  <si>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</si>
  <si>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</si>
  <si>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</si>
  <si>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</si>
  <si>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</si>
  <si>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</si>
  <si>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</si>
  <si>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</si>
  <si>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</si>
  <si>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</si>
  <si>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</si>
  <si>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</si>
  <si>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</si>
  <si>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</si>
  <si>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</si>
  <si>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</si>
  <si>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</si>
  <si>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</si>
  <si>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</si>
  <si>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</si>
  <si>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</si>
  <si>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</si>
  <si>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</si>
  <si>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</si>
  <si>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</si>
  <si>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</si>
  <si>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</si>
  <si>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</si>
  <si>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</si>
  <si>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</si>
  <si>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</si>
  <si>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</si>
  <si>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</si>
  <si>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</si>
  <si>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</si>
  <si>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</si>
  <si>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</si>
  <si>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</si>
  <si>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</si>
  <si>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</si>
  <si>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</si>
  <si>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</si>
  <si>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</si>
  <si>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</si>
  <si>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</si>
  <si>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</si>
  <si>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</si>
  <si>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</si>
  <si>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</si>
  <si>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</si>
  <si>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</si>
  <si>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</si>
  <si>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</si>
  <si>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</si>
  <si>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</si>
  <si>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</si>
  <si>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</si>
  <si>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</si>
  <si>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</si>
  <si>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</si>
  <si>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</si>
  <si>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</si>
  <si>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</si>
  <si>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</si>
  <si>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</si>
  <si>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</si>
  <si>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</si>
  <si>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</si>
  <si>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</si>
  <si>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</si>
  <si>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</si>
  <si>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</si>
  <si>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</si>
  <si>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</si>
  <si>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</si>
  <si>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</si>
  <si>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</si>
  <si>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</si>
  <si>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</si>
  <si>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</si>
  <si>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</si>
  <si>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</si>
  <si>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</si>
  <si>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</si>
  <si>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</si>
  <si>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</si>
  <si>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</si>
  <si>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</si>
  <si>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</si>
  <si>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</si>
  <si>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</si>
  <si>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</si>
  <si>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</si>
  <si>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</si>
  <si>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</si>
  <si>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</si>
  <si>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</si>
  <si>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</si>
  <si>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</si>
  <si>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</si>
  <si>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</si>
  <si>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</si>
  <si>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</si>
  <si>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</si>
  <si>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</si>
  <si>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</si>
  <si>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</si>
  <si>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</si>
  <si>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</si>
  <si>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</si>
  <si>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</si>
  <si>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</si>
  <si>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</si>
  <si>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</si>
  <si>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</si>
  <si>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</si>
  <si>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</si>
  <si>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</si>
  <si>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</si>
  <si>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</si>
  <si>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</si>
  <si>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</si>
  <si>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</si>
  <si>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</si>
  <si>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</si>
  <si>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</si>
  <si>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</si>
  <si>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</si>
  <si>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</si>
  <si>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</si>
  <si>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</si>
  <si>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</si>
  <si>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</si>
  <si>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</si>
  <si>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</si>
  <si>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</si>
  <si>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</si>
  <si>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</si>
  <si>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</si>
  <si>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</si>
  <si>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</si>
  <si>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</si>
  <si>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</si>
  <si>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</si>
  <si>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</si>
  <si>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</si>
  <si>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</si>
  <si>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</si>
  <si>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</si>
  <si>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</si>
  <si>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</si>
  <si>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</si>
  <si>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</si>
  <si>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</si>
  <si>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</si>
  <si>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</si>
  <si>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</si>
  <si>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</si>
  <si>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</si>
  <si>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</si>
  <si>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</si>
  <si>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</si>
  <si>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</si>
  <si>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</si>
  <si>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</si>
  <si>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</si>
  <si>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</si>
  <si>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</si>
  <si>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</si>
  <si>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</si>
  <si>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</si>
  <si>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</si>
  <si>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</si>
  <si>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</si>
  <si>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</si>
  <si>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</si>
  <si>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</si>
  <si>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</si>
  <si>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</si>
  <si>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</si>
  <si>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</si>
  <si>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</si>
  <si>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</si>
  <si>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</si>
  <si>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</si>
  <si>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</si>
  <si>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</si>
  <si>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</si>
  <si>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</si>
  <si>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</si>
  <si>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</si>
  <si>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</si>
  <si>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</si>
  <si>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</si>
  <si>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</si>
  <si>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</si>
  <si>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</si>
  <si>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</si>
  <si>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</si>
  <si>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</si>
  <si>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</si>
  <si>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</si>
  <si>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</si>
  <si>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</si>
  <si>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</si>
  <si>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</si>
  <si>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</si>
  <si>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</si>
  <si>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</si>
  <si>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</si>
  <si>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</si>
  <si>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</si>
  <si>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</si>
  <si>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</si>
  <si>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</si>
  <si>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</si>
  <si>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</si>
  <si>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</si>
  <si>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</si>
  <si>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</si>
  <si>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</si>
  <si>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</si>
  <si>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</si>
  <si>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</si>
  <si>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</si>
  <si>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</si>
  <si>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</si>
  <si>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</si>
  <si>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</si>
  <si>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</si>
  <si>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</si>
  <si>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</si>
  <si>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</si>
  <si>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</si>
  <si>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</si>
  <si>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</si>
  <si>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</si>
  <si>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</si>
  <si>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</si>
  <si>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</si>
  <si>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</si>
  <si>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</si>
  <si>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</si>
  <si>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</si>
  <si>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</si>
  <si>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</si>
  <si>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</si>
  <si>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</si>
  <si>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</si>
  <si>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</si>
  <si>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</si>
  <si>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</si>
  <si>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</si>
  <si>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</si>
  <si>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</si>
  <si>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</si>
  <si>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</si>
  <si>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</si>
  <si>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</si>
  <si>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</si>
  <si>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</si>
  <si>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</si>
  <si>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</si>
  <si>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</si>
  <si>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</si>
  <si>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</si>
  <si>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</si>
  <si>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</si>
  <si>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</si>
  <si>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</si>
  <si>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</si>
  <si>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</si>
  <si>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</si>
  <si>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</si>
  <si>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</si>
  <si>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</si>
  <si>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</si>
  <si>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</si>
  <si>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</si>
  <si>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</si>
  <si>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</si>
  <si>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</si>
  <si>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</si>
  <si>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</si>
  <si>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</si>
  <si>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</si>
  <si>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</si>
  <si>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</si>
  <si>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</si>
  <si>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</si>
  <si>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</si>
  <si>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</si>
  <si>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</si>
  <si>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</si>
  <si>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</si>
  <si>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</si>
  <si>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</si>
  <si>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</si>
  <si>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</si>
  <si>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</si>
  <si>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</si>
  <si>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</si>
  <si>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</si>
  <si>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</si>
  <si>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</si>
  <si>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</si>
  <si>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</si>
  <si>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</si>
  <si>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</si>
  <si>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</si>
  <si>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</si>
  <si>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</si>
  <si>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</si>
  <si>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</si>
  <si>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</si>
  <si>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</si>
  <si>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</si>
  <si>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</si>
  <si>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</si>
  <si>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</si>
  <si>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</si>
  <si>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</si>
  <si>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</si>
  <si>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</si>
  <si>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</si>
  <si>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</si>
  <si>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</si>
  <si>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</si>
  <si>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</si>
  <si>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</si>
  <si>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</si>
  <si>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</si>
  <si>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</si>
  <si>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</si>
  <si>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</si>
  <si>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</si>
  <si>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</si>
  <si>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</si>
  <si>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</si>
  <si>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</si>
  <si>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</si>
  <si>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</si>
  <si>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</si>
  <si>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</si>
  <si>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</si>
  <si>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</si>
  <si>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</si>
  <si>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</si>
  <si>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</si>
  <si>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</si>
  <si>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</si>
  <si>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</si>
  <si>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</si>
  <si>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</si>
  <si>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</si>
  <si>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</si>
  <si>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</si>
  <si>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</si>
  <si>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</si>
  <si>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</si>
  <si>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</si>
  <si>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</si>
  <si>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</si>
  <si>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</si>
  <si>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</si>
  <si>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</si>
  <si>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</si>
  <si>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</si>
  <si>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</si>
  <si>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</si>
  <si>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</si>
  <si>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</si>
  <si>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</si>
  <si>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</si>
  <si>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</si>
  <si>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</si>
  <si>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</si>
  <si>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</si>
  <si>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</si>
  <si>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</si>
  <si>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</si>
  <si>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</si>
  <si>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</si>
  <si>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</si>
  <si>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</si>
  <si>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</si>
  <si>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</si>
  <si>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</si>
  <si>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</si>
  <si>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</si>
  <si>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</si>
  <si>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</si>
  <si>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</si>
  <si>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</si>
  <si>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</si>
  <si>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</si>
  <si>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</si>
  <si>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</si>
  <si>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</si>
  <si>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</si>
  <si>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</si>
  <si>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</si>
  <si>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</si>
  <si>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</si>
  <si>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</si>
  <si>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</si>
  <si>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</si>
  <si>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</si>
  <si>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</si>
  <si>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</si>
  <si>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</si>
  <si>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</si>
  <si>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</si>
  <si>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</si>
  <si>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</si>
  <si>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</si>
  <si>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</si>
  <si>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</si>
  <si>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</si>
  <si>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</si>
  <si>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</si>
  <si>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</si>
  <si>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</si>
  <si>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</si>
  <si>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</si>
  <si>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</si>
  <si>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</si>
  <si>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</si>
  <si>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</si>
  <si>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</si>
  <si>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</si>
  <si>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</si>
  <si>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</si>
  <si>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</si>
  <si>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</si>
  <si>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</si>
  <si>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</si>
  <si>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</si>
  <si>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</si>
  <si>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</si>
  <si>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</si>
  <si>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</si>
  <si>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</si>
  <si>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</si>
  <si>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</si>
  <si>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</si>
  <si>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</si>
  <si>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</si>
  <si>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</si>
  <si>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</si>
  <si>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</si>
  <si>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</si>
  <si>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</si>
  <si>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</si>
  <si>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</si>
  <si>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</si>
  <si>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</si>
  <si>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</si>
  <si>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</si>
  <si>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</si>
  <si>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</si>
  <si>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</si>
  <si>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</si>
  <si>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</si>
  <si>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</si>
  <si>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</si>
  <si>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</si>
  <si>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</si>
  <si>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</si>
  <si>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</si>
  <si>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</si>
  <si>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</si>
  <si>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</si>
  <si>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</si>
  <si>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</si>
  <si>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</si>
  <si>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</si>
  <si>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</si>
  <si>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</si>
  <si>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</si>
  <si>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</si>
  <si>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</si>
  <si>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</si>
  <si>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</si>
  <si>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</si>
  <si>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</si>
  <si>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</si>
  <si>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</si>
  <si>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</si>
  <si>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</si>
  <si>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</si>
  <si>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</si>
  <si>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</si>
  <si>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</si>
  <si>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</si>
  <si>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</si>
  <si>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</si>
  <si>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</si>
  <si>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</si>
  <si>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</si>
  <si>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</si>
  <si>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</si>
  <si>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</si>
  <si>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</si>
  <si>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</si>
  <si>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</si>
  <si>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</si>
  <si>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</si>
  <si>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</si>
  <si>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</si>
  <si>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</si>
  <si>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</si>
  <si>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</si>
  <si>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</si>
  <si>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</si>
  <si>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</si>
  <si>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</si>
  <si>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</si>
  <si>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</si>
  <si>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</si>
  <si>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</si>
  <si>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</si>
  <si>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</si>
  <si>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</si>
  <si>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</si>
  <si>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</si>
  <si>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</si>
  <si>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</si>
  <si>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</si>
  <si>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</si>
  <si>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</si>
  <si>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</si>
  <si>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</si>
  <si>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</si>
  <si>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</si>
  <si>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</si>
  <si>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</si>
  <si>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</si>
  <si>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</si>
  <si>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</si>
  <si>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</si>
  <si>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</si>
  <si>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</si>
  <si>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</si>
  <si>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</si>
  <si>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</si>
  <si>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</si>
  <si>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</si>
  <si>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</si>
  <si>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</si>
  <si>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</si>
  <si>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</si>
  <si>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</si>
  <si>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</si>
  <si>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</si>
  <si>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</si>
  <si>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</si>
  <si>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</si>
  <si>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</si>
  <si>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</si>
  <si>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</si>
  <si>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</si>
  <si>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</si>
  <si>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</si>
  <si>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</si>
  <si>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</si>
  <si>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</si>
  <si>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</si>
  <si>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</si>
  <si>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</si>
  <si>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</si>
  <si>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</si>
  <si>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</si>
  <si>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</si>
  <si>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</si>
  <si>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</si>
  <si>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</si>
  <si>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</si>
  <si>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</si>
  <si>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</si>
  <si>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</si>
  <si>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</si>
  <si>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</si>
  <si>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</si>
  <si>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</si>
  <si>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</si>
  <si>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</si>
  <si>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</si>
  <si>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</si>
  <si>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</si>
  <si>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</si>
  <si>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</si>
  <si>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</si>
  <si>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</si>
  <si>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</si>
  <si>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</si>
  <si>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</si>
  <si>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</si>
  <si>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</si>
  <si>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</si>
  <si>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</si>
  <si>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</si>
  <si>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</si>
  <si>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</si>
  <si>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</si>
  <si>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</si>
  <si>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</si>
  <si>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</si>
  <si>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</si>
  <si>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</si>
  <si>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</si>
  <si>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</si>
  <si>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</si>
  <si>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</si>
  <si>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</si>
  <si>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</si>
  <si>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</si>
  <si>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</si>
  <si>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</si>
  <si>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</si>
  <si>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</si>
  <si>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</si>
  <si>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</si>
  <si>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</si>
  <si>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</si>
  <si>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</si>
  <si>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</si>
  <si>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</si>
  <si>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</si>
  <si>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</si>
  <si>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</si>
  <si>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</si>
  <si>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</si>
  <si>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</si>
  <si>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</si>
  <si>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</si>
  <si>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</si>
  <si>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</si>
  <si>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</si>
  <si>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</si>
  <si>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</si>
  <si>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</si>
  <si>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</si>
  <si>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</si>
  <si>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</si>
  <si>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</si>
  <si>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</si>
  <si>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</si>
  <si>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</si>
  <si>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</si>
  <si>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</si>
  <si>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</si>
  <si>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</si>
  <si>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</si>
  <si>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</si>
  <si>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</si>
  <si>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</si>
  <si>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</si>
  <si>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</si>
  <si>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</si>
  <si>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</si>
  <si>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</si>
  <si>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</si>
  <si>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</si>
  <si>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</si>
  <si>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</si>
  <si>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</si>
  <si>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</si>
  <si>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</si>
  <si>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</si>
  <si>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</si>
  <si>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</si>
  <si>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</si>
  <si>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</si>
  <si>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</si>
  <si>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</si>
  <si>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</si>
  <si>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</si>
  <si>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</si>
  <si>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</si>
  <si>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</si>
  <si>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</si>
  <si>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</si>
  <si>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</si>
  <si>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</si>
  <si>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</si>
  <si>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</si>
  <si>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</si>
  <si>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</si>
  <si>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</si>
  <si>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</si>
  <si>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</si>
  <si>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</si>
  <si>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</si>
  <si>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</si>
  <si>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</si>
  <si>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</si>
  <si>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</si>
  <si>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</si>
  <si>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</si>
  <si>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</si>
  <si>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</si>
  <si>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</si>
  <si>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</si>
  <si>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</si>
  <si>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</si>
  <si>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</si>
  <si>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</si>
  <si>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</si>
  <si>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</si>
  <si>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</si>
  <si>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</si>
  <si>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</si>
  <si>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</si>
  <si>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</si>
  <si>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</si>
  <si>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</si>
  <si>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</si>
  <si>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</si>
  <si>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</si>
  <si>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</si>
  <si>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</si>
  <si>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</si>
  <si>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</si>
  <si>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</si>
  <si>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</si>
  <si>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</si>
  <si>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</si>
  <si>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</si>
  <si>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</si>
  <si>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</si>
  <si>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</si>
  <si>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</si>
  <si>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</si>
  <si>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</si>
  <si>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</si>
  <si>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</si>
  <si>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</si>
  <si>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</si>
  <si>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</si>
  <si>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</si>
  <si>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</si>
  <si>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</si>
  <si>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</si>
  <si>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</si>
  <si>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</si>
  <si>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</si>
  <si>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</si>
  <si>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</si>
  <si>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</si>
  <si>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</si>
  <si>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</si>
  <si>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</si>
  <si>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</si>
  <si>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</si>
  <si>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</si>
  <si>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</si>
  <si>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</si>
  <si>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</si>
  <si>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</si>
  <si>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</si>
  <si>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</si>
  <si>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</si>
  <si>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</si>
  <si>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</si>
  <si>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</si>
  <si>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</si>
  <si>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</si>
  <si>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</si>
  <si>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</si>
  <si>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</si>
  <si>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</si>
  <si>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</si>
  <si>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</si>
  <si>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</si>
  <si>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</si>
  <si>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</si>
  <si>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</si>
  <si>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</si>
  <si>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</si>
  <si>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</si>
  <si>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</si>
  <si>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</si>
  <si>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</si>
  <si>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</si>
  <si>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</si>
  <si>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</si>
  <si>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</si>
  <si>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</si>
  <si>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</si>
  <si>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</si>
  <si>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</si>
  <si>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</si>
  <si>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</si>
  <si>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</si>
  <si>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</si>
  <si>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</si>
  <si>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</si>
  <si>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</si>
  <si>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</si>
  <si>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</si>
  <si>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</si>
  <si>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</si>
  <si>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</si>
  <si>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</si>
  <si>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</si>
  <si>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</si>
  <si>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</si>
  <si>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</si>
  <si>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</si>
  <si>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</si>
  <si>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</si>
  <si>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</si>
  <si>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</si>
  <si>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</si>
  <si>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</si>
  <si>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</si>
  <si>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</si>
  <si>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</si>
  <si>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</si>
  <si>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</si>
  <si>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</si>
  <si>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</si>
  <si>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</si>
  <si>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</si>
  <si>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</si>
  <si>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</si>
  <si>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</si>
  <si>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</si>
  <si>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</si>
  <si>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</si>
  <si>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</si>
  <si>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</si>
  <si>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</si>
  <si>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</si>
  <si>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</si>
  <si>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</si>
  <si>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</si>
  <si>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</si>
  <si>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</si>
  <si>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</si>
  <si>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</si>
  <si>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</si>
  <si>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</si>
  <si>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</si>
  <si>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</si>
  <si>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</si>
  <si>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</si>
  <si>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</si>
  <si>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</si>
  <si>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</si>
  <si>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</si>
  <si>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</si>
  <si>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</si>
  <si>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</si>
  <si>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</si>
  <si>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</si>
  <si>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</si>
  <si>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</si>
  <si>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</si>
  <si>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</si>
  <si>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</si>
  <si>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</si>
  <si>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</si>
  <si>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</si>
  <si>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</si>
  <si>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</si>
  <si>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</si>
  <si>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</si>
  <si>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</si>
  <si>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</si>
  <si>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</si>
  <si>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</si>
  <si>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</si>
  <si>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</si>
  <si>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</si>
  <si>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</si>
  <si>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</si>
  <si>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</si>
  <si>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</si>
  <si>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</si>
  <si>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</si>
  <si>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</si>
  <si>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</si>
  <si>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</si>
  <si>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</si>
  <si>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</si>
  <si>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</si>
  <si>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</si>
  <si>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</si>
  <si>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</si>
  <si>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</si>
  <si>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</si>
  <si>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</si>
  <si>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</si>
  <si>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</si>
  <si>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</si>
  <si>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</si>
  <si>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</si>
  <si>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</si>
  <si>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</si>
  <si>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</si>
  <si>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</si>
  <si>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</si>
  <si>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</si>
  <si>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</si>
  <si>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</si>
  <si>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</si>
  <si>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</si>
  <si>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</si>
  <si>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</si>
  <si>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</si>
  <si>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</si>
  <si>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</si>
  <si>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</si>
  <si>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</si>
  <si>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</si>
  <si>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</si>
  <si>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</si>
  <si>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</si>
  <si>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</si>
  <si>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</si>
  <si>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</si>
  <si>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</si>
  <si>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</si>
  <si>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</si>
  <si>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</si>
  <si>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</si>
  <si>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</si>
  <si>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</si>
  <si>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</si>
  <si>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</si>
  <si>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</si>
  <si>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</si>
  <si>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</si>
  <si>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</si>
  <si>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</si>
  <si>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</si>
  <si>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</si>
  <si>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</si>
  <si>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</si>
  <si>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</si>
  <si>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</si>
  <si>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</si>
  <si>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</si>
  <si>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</si>
  <si>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</si>
  <si>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</si>
  <si>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</si>
  <si>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</si>
  <si>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</si>
  <si>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</si>
  <si>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</si>
  <si>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</si>
  <si>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</si>
  <si>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</si>
  <si>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</si>
  <si>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</si>
  <si>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</si>
  <si>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</si>
  <si>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</si>
  <si>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</si>
  <si>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</si>
  <si>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</si>
  <si>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</si>
  <si>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</si>
  <si>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</si>
  <si>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</si>
  <si>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</si>
  <si>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</si>
  <si>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</si>
  <si>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</si>
  <si>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</si>
  <si>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</si>
  <si>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</si>
  <si>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</si>
  <si>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</si>
  <si>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</si>
  <si>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</si>
  <si>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</si>
  <si>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</si>
  <si>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</si>
  <si>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</si>
  <si>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</si>
  <si>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</si>
  <si>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</si>
  <si>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</si>
  <si>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</si>
  <si>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</si>
  <si>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</si>
  <si>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</si>
  <si>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</si>
  <si>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</si>
  <si>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</si>
  <si>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</si>
  <si>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</si>
  <si>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</si>
  <si>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</si>
  <si>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</si>
  <si>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</si>
  <si>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</si>
  <si>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</si>
  <si>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</si>
  <si>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</si>
  <si>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</si>
  <si>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</si>
  <si>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</si>
  <si>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</si>
  <si>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</si>
  <si>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</si>
  <si>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</si>
  <si>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</si>
  <si>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</si>
  <si>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</si>
  <si>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</si>
  <si>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</si>
  <si>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</si>
  <si>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</si>
  <si>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</si>
  <si>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</si>
  <si>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</si>
  <si>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</si>
  <si>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</si>
  <si>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</si>
  <si>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</si>
  <si>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</si>
  <si>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</si>
  <si>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</si>
  <si>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</si>
  <si>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</si>
  <si>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</si>
  <si>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</si>
  <si>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</si>
  <si>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</si>
  <si>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</si>
  <si>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</si>
  <si>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</si>
  <si>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</si>
  <si>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</si>
  <si>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</si>
  <si>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</si>
  <si>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</si>
  <si>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</si>
  <si>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</si>
  <si>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</si>
  <si>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</si>
  <si>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</si>
  <si>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</si>
  <si>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</si>
  <si>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</si>
  <si>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</si>
  <si>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</si>
  <si>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</si>
  <si>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</si>
  <si>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</si>
  <si>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</si>
  <si>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</si>
  <si>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</si>
  <si>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</si>
  <si>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</si>
  <si>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</si>
  <si>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</si>
  <si>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</si>
  <si>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</si>
  <si>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</si>
  <si>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</si>
  <si>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</si>
  <si>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</si>
  <si>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</si>
  <si>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</si>
  <si>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</si>
  <si>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</si>
  <si>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</si>
  <si>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</si>
  <si>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</si>
  <si>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</si>
  <si>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</si>
  <si>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</si>
  <si>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</si>
  <si>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</si>
  <si>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</si>
  <si>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</si>
  <si>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</si>
  <si>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</si>
  <si>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</si>
  <si>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</si>
  <si>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</si>
  <si>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</si>
  <si>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</si>
  <si>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</si>
  <si>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</si>
  <si>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</si>
  <si>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</si>
  <si>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</si>
  <si>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</si>
  <si>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</si>
  <si>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</si>
  <si>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</si>
  <si>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</si>
  <si>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</si>
  <si>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</si>
  <si>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</si>
  <si>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</si>
  <si>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</si>
  <si>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</si>
  <si>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</si>
  <si>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</si>
  <si>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</si>
  <si>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</si>
  <si>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</si>
  <si>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</si>
  <si>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</si>
  <si>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</si>
  <si>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</si>
  <si>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</si>
  <si>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</si>
  <si>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</si>
  <si>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</si>
  <si>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</si>
  <si>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</si>
  <si>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</si>
  <si>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</si>
  <si>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</si>
  <si>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</si>
  <si>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</si>
  <si>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</si>
  <si>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</si>
  <si>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</si>
  <si>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</si>
  <si>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</si>
  <si>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</si>
  <si>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</si>
  <si>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</si>
  <si>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</si>
  <si>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</si>
  <si>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</si>
  <si>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</si>
  <si>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</si>
  <si>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</si>
  <si>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</si>
  <si>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</si>
  <si>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</si>
  <si>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</si>
  <si>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</si>
  <si>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</si>
  <si>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</si>
  <si>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</si>
  <si>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</si>
  <si>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</si>
  <si>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</si>
  <si>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</si>
  <si>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</si>
  <si>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</si>
  <si>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</si>
  <si>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</si>
  <si>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</si>
  <si>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</si>
  <si>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</si>
  <si>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</si>
  <si>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</si>
  <si>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</si>
  <si>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</si>
  <si>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</si>
  <si>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</si>
  <si>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</si>
  <si>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</si>
  <si>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</si>
  <si>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</si>
  <si>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</si>
  <si>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</si>
  <si>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</si>
  <si>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</si>
  <si>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</si>
  <si>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</si>
  <si>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</si>
  <si>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</si>
  <si>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</si>
  <si>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</si>
  <si>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</si>
  <si>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</si>
  <si>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</si>
  <si>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</si>
  <si>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</si>
  <si>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</si>
  <si>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</si>
  <si>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</si>
  <si>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</si>
  <si>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</si>
  <si>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</si>
  <si>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</si>
  <si>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</si>
  <si>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</si>
  <si>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</si>
  <si>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</si>
  <si>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</si>
  <si>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</si>
  <si>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</si>
  <si>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</si>
  <si>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</si>
  <si>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</si>
  <si>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</si>
  <si>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</si>
  <si>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</si>
  <si>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</si>
  <si>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</si>
  <si>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</si>
  <si>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</si>
  <si>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</si>
  <si>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</si>
  <si>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</si>
  <si>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</si>
  <si>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</si>
  <si>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</si>
  <si>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</si>
  <si>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</si>
  <si>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</si>
  <si>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</si>
  <si>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</si>
  <si>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</si>
  <si>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</si>
  <si>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</si>
  <si>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</si>
  <si>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</si>
  <si>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</si>
  <si>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</si>
  <si>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</si>
  <si>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</si>
  <si>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</si>
  <si>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</si>
  <si>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</si>
  <si>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</si>
  <si>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</si>
  <si>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</si>
  <si>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</si>
  <si>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</si>
  <si>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</si>
  <si>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</si>
  <si>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</si>
  <si>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</si>
  <si>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</si>
  <si>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</si>
  <si>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</si>
  <si>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</si>
  <si>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</si>
  <si>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</si>
  <si>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</si>
  <si>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</si>
  <si>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</si>
  <si>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</si>
  <si>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</si>
  <si>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</si>
  <si>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</si>
  <si>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</si>
  <si>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</si>
  <si>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</si>
  <si>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</si>
  <si>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</si>
  <si>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</si>
  <si>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</si>
  <si>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</si>
  <si>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</si>
  <si>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</si>
  <si>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</si>
  <si>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</si>
  <si>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</si>
  <si>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</si>
  <si>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</si>
  <si>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</si>
  <si>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</si>
  <si>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</si>
  <si>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</si>
  <si>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</si>
  <si>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</si>
  <si>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</si>
  <si>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</si>
  <si>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</si>
  <si>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</si>
  <si>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</si>
  <si>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</si>
  <si>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</si>
  <si>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</si>
  <si>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</si>
  <si>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</si>
  <si>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</si>
  <si>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</si>
  <si>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</si>
  <si>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</si>
  <si>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</si>
  <si>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</si>
  <si>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</si>
  <si>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</si>
  <si>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</si>
  <si>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</si>
  <si>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</si>
  <si>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</si>
  <si>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</si>
  <si>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</si>
  <si>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</si>
  <si>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</si>
  <si>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</si>
  <si>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</si>
  <si>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</si>
  <si>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</si>
  <si>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</si>
  <si>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</si>
  <si>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</si>
  <si>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</si>
  <si>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</si>
  <si>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</si>
  <si>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</si>
  <si>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</si>
  <si>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</si>
  <si>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</si>
  <si>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</si>
  <si>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</si>
  <si>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</si>
  <si>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</si>
  <si>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</si>
  <si>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</si>
  <si>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</si>
  <si>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</si>
  <si>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</si>
  <si>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</si>
  <si>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</si>
  <si>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</si>
  <si>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</si>
  <si>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</si>
  <si>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</si>
  <si>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</si>
  <si>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</si>
  <si>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</si>
  <si>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</si>
  <si>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</si>
  <si>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</si>
  <si>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</si>
  <si>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</si>
  <si>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</si>
  <si>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</si>
  <si>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</si>
  <si>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</si>
  <si>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</si>
  <si>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</si>
  <si>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</si>
  <si>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</si>
  <si>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</si>
  <si>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</si>
  <si>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</si>
  <si>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</si>
  <si>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</si>
  <si>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</si>
  <si>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</si>
  <si>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</si>
  <si>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</si>
  <si>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</si>
  <si>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</si>
  <si>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</si>
  <si>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</si>
  <si>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</si>
  <si>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</si>
  <si>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</si>
  <si>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</si>
  <si>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</si>
  <si>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</si>
  <si>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</si>
  <si>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</si>
  <si>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</si>
  <si>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</si>
  <si>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</si>
  <si>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</si>
  <si>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</si>
  <si>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</si>
  <si>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</si>
  <si>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</si>
  <si>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</si>
  <si>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</si>
  <si>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</si>
  <si>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</si>
  <si>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</si>
  <si>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</si>
  <si>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</si>
  <si>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</si>
  <si>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</si>
  <si>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</si>
  <si>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</si>
  <si>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</si>
  <si>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</si>
  <si>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</si>
  <si>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</si>
  <si>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</si>
  <si>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</si>
  <si>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</si>
  <si>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</si>
  <si>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</si>
  <si>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</si>
  <si>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</si>
  <si>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</si>
  <si>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</si>
  <si>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</si>
  <si>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</si>
  <si>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</si>
  <si>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</si>
  <si>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</si>
  <si>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</si>
  <si>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</si>
  <si>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</si>
  <si>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</si>
  <si>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</si>
  <si>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</si>
  <si>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</si>
  <si>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</si>
  <si>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</si>
  <si>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</si>
  <si>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</si>
  <si>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</si>
  <si>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</si>
  <si>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</si>
  <si>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</si>
  <si>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</si>
  <si>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</si>
  <si>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</si>
  <si>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</si>
  <si>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</si>
  <si>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</si>
  <si>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</si>
  <si>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</si>
  <si>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</si>
  <si>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</si>
  <si>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</si>
  <si>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</si>
  <si>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</si>
  <si>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</si>
  <si>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</si>
  <si>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</si>
  <si>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</si>
  <si>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</si>
  <si>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</si>
  <si>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</si>
  <si>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</si>
  <si>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</si>
  <si>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</si>
  <si>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</si>
  <si>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</si>
  <si>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</si>
  <si>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</si>
  <si>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</si>
  <si>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</si>
  <si>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</si>
  <si>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</si>
  <si>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</si>
  <si>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</si>
  <si>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</si>
  <si>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</si>
  <si>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</si>
  <si>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</si>
  <si>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</si>
  <si>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</si>
  <si>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</si>
  <si>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</si>
  <si>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</si>
  <si>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</si>
  <si>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</si>
  <si>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</si>
  <si>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</si>
  <si>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</si>
  <si>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</si>
  <si>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</si>
  <si>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</si>
  <si>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</si>
  <si>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</si>
  <si>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</si>
  <si>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</si>
  <si>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</si>
  <si>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</si>
  <si>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</si>
  <si>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</si>
  <si>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</si>
  <si>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</si>
  <si>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</si>
  <si>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</si>
  <si>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</si>
  <si>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</si>
  <si>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</si>
  <si>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</si>
  <si>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</si>
  <si>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</si>
  <si>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</si>
  <si>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</si>
  <si>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</si>
  <si>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</si>
  <si>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</si>
  <si>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</si>
  <si>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</si>
  <si>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</si>
  <si>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</si>
  <si>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</si>
  <si>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</si>
  <si>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</si>
  <si>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</si>
  <si>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</si>
  <si>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</si>
  <si>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</si>
  <si>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</si>
  <si>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</si>
  <si>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</si>
  <si>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</si>
  <si>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</si>
  <si>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</si>
  <si>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</si>
  <si>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</si>
  <si>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</si>
  <si>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</si>
  <si>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</si>
  <si>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</si>
  <si>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</si>
  <si>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</si>
  <si>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</si>
  <si>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</si>
  <si>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</si>
  <si>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</si>
  <si>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</si>
  <si>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</si>
  <si>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</si>
  <si>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</si>
  <si>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</si>
  <si>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</si>
  <si>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</si>
  <si>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</si>
  <si>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</si>
  <si>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</si>
  <si>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</si>
  <si>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</si>
  <si>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</si>
  <si>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</si>
  <si>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</si>
  <si>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</si>
  <si>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</si>
  <si>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</si>
  <si>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</si>
  <si>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</si>
  <si>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</si>
  <si>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</si>
  <si>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</si>
  <si>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</si>
  <si>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</si>
  <si>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</si>
  <si>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</si>
  <si>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</si>
  <si>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</si>
  <si>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</si>
  <si>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</si>
  <si>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</si>
  <si>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</si>
  <si>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</si>
  <si>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</si>
  <si>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</si>
  <si>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</si>
  <si>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</si>
  <si>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</si>
  <si>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</si>
  <si>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</si>
  <si>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</si>
  <si>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</si>
  <si>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</si>
  <si>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</si>
  <si>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</si>
  <si>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</si>
  <si>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</si>
  <si>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</si>
  <si>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</si>
  <si>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</si>
  <si>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</si>
  <si>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</si>
  <si>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</si>
  <si>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</si>
  <si>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</si>
  <si>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</si>
  <si>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</si>
  <si>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</si>
  <si>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</si>
  <si>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</si>
  <si>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</si>
  <si>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</si>
  <si>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</si>
  <si>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</si>
  <si>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</si>
  <si>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</si>
  <si>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</si>
  <si>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</si>
  <si>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</si>
  <si>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</si>
  <si>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</si>
  <si>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</si>
  <si>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</si>
  <si>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</si>
  <si>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</si>
  <si>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</si>
  <si>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</si>
  <si>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</si>
  <si>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</si>
  <si>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</si>
  <si>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</si>
  <si>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</si>
  <si>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</si>
  <si>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</si>
  <si>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</si>
  <si>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</si>
  <si>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</si>
  <si>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</si>
  <si>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</si>
  <si>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</si>
  <si>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</si>
  <si>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</si>
  <si>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</si>
  <si>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</si>
  <si>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</si>
  <si>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</si>
  <si>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</si>
  <si>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</si>
  <si>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</si>
  <si>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</si>
  <si>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</si>
  <si>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</si>
  <si>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</si>
  <si>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</si>
  <si>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</si>
  <si>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</si>
  <si>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</si>
  <si>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</si>
  <si>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</si>
  <si>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</si>
  <si>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</si>
  <si>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</si>
  <si>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</si>
  <si>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</si>
  <si>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</si>
  <si>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</si>
  <si>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</si>
  <si>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</si>
  <si>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</si>
  <si>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</si>
  <si>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</si>
  <si>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</si>
  <si>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</si>
  <si>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</si>
  <si>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</si>
  <si>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</si>
  <si>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</si>
  <si>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</si>
  <si>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</si>
  <si>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</si>
  <si>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</si>
  <si>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</si>
  <si>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</si>
  <si>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</si>
  <si>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</si>
  <si>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</si>
  <si>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</si>
  <si>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</si>
  <si>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</si>
  <si>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</si>
  <si>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</si>
  <si>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</si>
  <si>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</si>
  <si>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</si>
  <si>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</si>
  <si>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</si>
  <si>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</si>
  <si>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</si>
  <si>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</si>
  <si>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</si>
  <si>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</si>
  <si>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</si>
  <si>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</si>
  <si>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</si>
  <si>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</si>
  <si>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</si>
  <si>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</si>
  <si>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</si>
  <si>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</si>
  <si>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</si>
  <si>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</si>
  <si>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</si>
  <si>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</si>
  <si>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</si>
  <si>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</si>
  <si>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</si>
  <si>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</si>
  <si>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</si>
  <si>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</si>
  <si>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</si>
  <si>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</si>
  <si>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</si>
  <si>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</si>
  <si>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</si>
  <si>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</si>
  <si>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</si>
  <si>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</si>
  <si>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</si>
  <si>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</si>
  <si>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</si>
  <si>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</si>
  <si>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</si>
  <si>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</si>
  <si>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</si>
  <si>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</si>
  <si>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</si>
  <si>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</si>
  <si>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</si>
  <si>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</si>
  <si>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</si>
  <si>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</si>
  <si>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</si>
  <si>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</si>
  <si>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</si>
  <si>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</si>
  <si>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</si>
  <si>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</si>
  <si>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</si>
  <si>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</si>
  <si>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</si>
  <si>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</si>
  <si>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</si>
  <si>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</si>
  <si>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</si>
  <si>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</si>
  <si>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</si>
  <si>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</si>
  <si>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</si>
  <si>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</si>
  <si>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</si>
  <si>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</si>
  <si>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</si>
  <si>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</si>
  <si>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</si>
  <si>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</si>
  <si>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</si>
  <si>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</si>
  <si>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</si>
  <si>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</si>
  <si>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</si>
  <si>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</si>
  <si>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</si>
  <si>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</si>
  <si>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</si>
  <si>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</si>
  <si>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</si>
  <si>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</si>
  <si>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</si>
  <si>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</si>
  <si>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</si>
  <si>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</si>
  <si>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</si>
  <si>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</si>
  <si>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</si>
  <si>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</si>
  <si>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</si>
  <si>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</si>
  <si>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</si>
  <si>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</si>
  <si>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</si>
  <si>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</si>
  <si>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</si>
  <si>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</si>
  <si>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</si>
  <si>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</si>
  <si>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</si>
  <si>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</si>
  <si>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</si>
  <si>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</si>
  <si>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</si>
  <si>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</si>
  <si>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</si>
  <si>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</si>
  <si>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</si>
  <si>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</si>
  <si>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</si>
  <si>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</si>
  <si>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</si>
  <si>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</si>
  <si>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</si>
  <si>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</si>
  <si>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</si>
  <si>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</si>
  <si>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</si>
  <si>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</si>
  <si>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</si>
  <si>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</si>
  <si>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</si>
  <si>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</si>
  <si>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</si>
  <si>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</si>
  <si>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</si>
  <si>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</si>
  <si>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</si>
  <si>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</si>
  <si>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</si>
  <si>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</si>
  <si>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</si>
  <si>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</si>
  <si>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</si>
  <si>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</si>
  <si>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</si>
  <si>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</si>
  <si>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</si>
  <si>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</si>
  <si>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</si>
  <si>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</si>
  <si>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</si>
  <si>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</si>
  <si>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</si>
  <si>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</si>
  <si>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</si>
  <si>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</si>
  <si>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</si>
  <si>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</si>
  <si>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</si>
  <si>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</si>
  <si>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</si>
  <si>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</si>
  <si>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</si>
  <si>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</si>
  <si>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</si>
  <si>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</si>
  <si>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</si>
  <si>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</si>
  <si>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</si>
  <si>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</si>
  <si>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</si>
  <si>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</si>
  <si>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</si>
  <si>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</si>
  <si>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</si>
  <si>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</si>
  <si>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</si>
  <si>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</si>
  <si>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</si>
  <si>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</si>
  <si>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</si>
  <si>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</si>
  <si>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</si>
  <si>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</si>
  <si>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</si>
  <si>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</si>
  <si>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</si>
  <si>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</si>
  <si>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</si>
  <si>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</si>
  <si>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</si>
  <si>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</si>
  <si>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</si>
  <si>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</si>
  <si>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</si>
  <si>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</si>
  <si>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</si>
  <si>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</si>
  <si>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</si>
  <si>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</si>
  <si>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</si>
  <si>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</si>
  <si>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</si>
  <si>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</si>
  <si>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</si>
  <si>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</si>
  <si>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</si>
  <si>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</si>
  <si>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</si>
  <si>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</si>
  <si>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</si>
  <si>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</si>
  <si>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</si>
  <si>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</si>
  <si>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</si>
  <si>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</si>
  <si>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</si>
  <si>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</si>
  <si>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</si>
  <si>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</si>
  <si>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</si>
  <si>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</si>
  <si>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</si>
  <si>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</si>
  <si>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</si>
  <si>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</si>
  <si>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</si>
  <si>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</si>
  <si>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</si>
  <si>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</si>
  <si>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</si>
  <si>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</si>
  <si>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</si>
  <si>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</si>
  <si>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</si>
  <si>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</si>
  <si>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</si>
  <si>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</si>
  <si>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</si>
  <si>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</si>
  <si>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</si>
  <si>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</si>
  <si>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</si>
  <si>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</si>
  <si>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</si>
  <si>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</si>
  <si>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</si>
  <si>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</si>
  <si>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</si>
  <si>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</si>
  <si>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</si>
  <si>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</si>
  <si>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</si>
  <si>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</si>
  <si>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</si>
  <si>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</si>
  <si>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</si>
  <si>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</si>
  <si>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</si>
  <si>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</si>
  <si>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</si>
  <si>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</si>
  <si>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</si>
  <si>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</si>
  <si>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</si>
  <si>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</si>
  <si>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</si>
  <si>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</si>
  <si>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</si>
  <si>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</si>
  <si>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</si>
  <si>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</si>
  <si>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</si>
  <si>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</si>
  <si>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</si>
  <si>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</si>
  <si>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</si>
  <si>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</si>
  <si>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</si>
  <si>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</si>
  <si>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</si>
  <si>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</si>
  <si>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</si>
  <si>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</si>
  <si>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</si>
  <si>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</si>
  <si>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</si>
  <si>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</si>
  <si>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</si>
  <si>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</si>
  <si>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</si>
  <si>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</si>
  <si>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</si>
  <si>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</si>
  <si>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</si>
  <si>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</si>
  <si>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</si>
  <si>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</si>
  <si>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</si>
  <si>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</si>
  <si>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</si>
  <si>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</si>
  <si>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</si>
  <si>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</si>
  <si>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</si>
  <si>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</si>
  <si>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</si>
  <si>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</si>
  <si>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</si>
  <si>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</si>
  <si>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</si>
  <si>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</si>
  <si>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</si>
  <si>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</si>
  <si>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</si>
  <si>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</si>
  <si>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</si>
  <si>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</si>
  <si>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</si>
  <si>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</si>
  <si>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</si>
  <si>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</si>
  <si>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</si>
  <si>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</si>
  <si>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</si>
  <si>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</si>
  <si>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</si>
  <si>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</si>
  <si>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</si>
  <si>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</si>
  <si>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</si>
  <si>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</si>
  <si>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</si>
  <si>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</si>
  <si>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</si>
  <si>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</si>
  <si>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</si>
  <si>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</si>
  <si>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</si>
  <si>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</si>
  <si>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</si>
  <si>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</si>
  <si>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</si>
  <si>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</si>
  <si>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</si>
  <si>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</si>
  <si>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</si>
  <si>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</si>
  <si>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</si>
  <si>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</si>
  <si>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</si>
  <si>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</si>
  <si>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</si>
  <si>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</si>
  <si>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</si>
  <si>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</si>
  <si>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</si>
  <si>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</si>
  <si>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</si>
  <si>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</si>
  <si>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</si>
  <si>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</si>
  <si>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</si>
  <si>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</si>
  <si>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</si>
  <si>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</si>
  <si>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</si>
  <si>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</si>
  <si>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</si>
  <si>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</si>
  <si>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</si>
  <si>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</si>
  <si>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</si>
  <si>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</si>
  <si>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</si>
  <si>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</si>
  <si>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</si>
  <si>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</si>
  <si>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</si>
  <si>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</si>
  <si>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</si>
  <si>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</si>
  <si>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</si>
  <si>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</si>
  <si>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</si>
  <si>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</si>
  <si>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</si>
  <si>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</si>
  <si>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</si>
  <si>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</si>
  <si>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</si>
  <si>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</si>
  <si>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</si>
  <si>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</si>
  <si>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</si>
  <si>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</si>
  <si>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</si>
  <si>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</si>
  <si>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</si>
  <si>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</si>
  <si>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</si>
  <si>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</si>
  <si>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</si>
  <si>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</si>
  <si>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</si>
  <si>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</si>
  <si>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</si>
  <si>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</si>
  <si>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</si>
  <si>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</si>
  <si>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</si>
  <si>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</si>
  <si>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</si>
  <si>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</si>
  <si>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</si>
  <si>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</si>
  <si>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</si>
  <si>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</si>
  <si>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</si>
  <si>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</si>
  <si>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</si>
  <si>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</si>
  <si>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</si>
  <si>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</si>
  <si>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</si>
  <si>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</si>
  <si>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</si>
  <si>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</si>
  <si>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</si>
  <si>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</si>
  <si>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</si>
  <si>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</si>
  <si>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</si>
  <si>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</si>
  <si>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</si>
  <si>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</si>
  <si>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</si>
  <si>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</si>
  <si>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</si>
  <si>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</si>
  <si>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</si>
  <si>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</si>
  <si>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</si>
  <si>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</si>
  <si>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</si>
  <si>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</si>
  <si>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</si>
  <si>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</si>
  <si>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</si>
  <si>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</si>
  <si>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</si>
  <si>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</si>
  <si>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</si>
  <si>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</si>
  <si>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</si>
  <si>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</si>
  <si>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</si>
  <si>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</si>
  <si>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</si>
  <si>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</si>
  <si>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</si>
  <si>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</si>
  <si>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</si>
  <si>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</si>
  <si>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</si>
  <si>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</si>
  <si>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</si>
  <si>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</si>
  <si>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</si>
  <si>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</si>
  <si>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</si>
  <si>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</si>
  <si>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</si>
  <si>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</si>
  <si>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</si>
  <si>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</si>
  <si>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</si>
  <si>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</si>
  <si>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</si>
  <si>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</si>
  <si>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</si>
  <si>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</si>
  <si>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</si>
  <si>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</si>
  <si>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</si>
  <si>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</si>
  <si>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</si>
  <si>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</si>
  <si>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</si>
  <si>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</si>
  <si>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</si>
  <si>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</si>
  <si>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</si>
  <si>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</si>
  <si>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</si>
  <si>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</si>
  <si>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</si>
  <si>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</si>
  <si>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</si>
  <si>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</si>
  <si>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</si>
  <si>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</si>
  <si>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</si>
  <si>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</si>
  <si>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</si>
  <si>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</si>
  <si>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</si>
  <si>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</si>
  <si>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</si>
  <si>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</si>
  <si>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</si>
  <si>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</si>
  <si>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</si>
  <si>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</si>
  <si>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</si>
  <si>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</si>
  <si>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</si>
  <si>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</si>
  <si>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</si>
  <si>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</si>
  <si>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</si>
  <si>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</si>
  <si>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</si>
  <si>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</si>
  <si>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</si>
  <si>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</si>
  <si>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</si>
  <si>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</si>
  <si>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</si>
  <si>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</si>
  <si>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</si>
  <si>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</si>
  <si>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</si>
  <si>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</si>
  <si>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</si>
  <si>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</si>
  <si>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</si>
  <si>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</si>
  <si>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</si>
  <si>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</si>
  <si>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</si>
  <si>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</si>
  <si>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</si>
  <si>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</si>
  <si>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</si>
  <si>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</si>
  <si>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</si>
  <si>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</si>
  <si>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</si>
  <si>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</si>
  <si>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</si>
  <si>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</si>
  <si>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</si>
  <si>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</si>
  <si>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</si>
  <si>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</si>
  <si>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</si>
  <si>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</si>
  <si>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</si>
  <si>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</si>
  <si>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</si>
  <si>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</si>
  <si>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</si>
  <si>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</si>
  <si>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</si>
  <si>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</si>
  <si>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</si>
  <si>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</si>
  <si>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</si>
  <si>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</si>
  <si>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</si>
  <si>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</si>
  <si>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</si>
  <si>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</si>
  <si>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</si>
  <si>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</si>
  <si>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</si>
  <si>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</si>
  <si>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</si>
  <si>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</si>
  <si>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</si>
  <si>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</si>
  <si>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</si>
  <si>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</si>
  <si>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</si>
  <si>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</si>
  <si>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</si>
  <si>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</si>
  <si>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</si>
  <si>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</si>
  <si>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</si>
  <si>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</si>
  <si>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</si>
  <si>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</si>
  <si>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</si>
  <si>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</si>
  <si>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</si>
  <si>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</si>
  <si>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</si>
  <si>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</si>
  <si>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</si>
  <si>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</si>
  <si>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</si>
  <si>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</si>
  <si>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</si>
  <si>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</si>
  <si>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</si>
  <si>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</si>
  <si>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</si>
  <si>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</si>
  <si>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</si>
  <si>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</si>
  <si>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</si>
  <si>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</si>
  <si>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</si>
  <si>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</si>
  <si>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</si>
  <si>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</si>
  <si>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</si>
  <si>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</si>
  <si>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</si>
  <si>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</si>
  <si>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</si>
  <si>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</si>
  <si>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</si>
  <si>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</si>
  <si>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</si>
  <si>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</si>
  <si>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</si>
  <si>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</si>
  <si>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</si>
  <si>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</si>
  <si>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</si>
  <si>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</si>
  <si>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</si>
  <si>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</si>
  <si>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</si>
  <si>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</si>
  <si>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</si>
  <si>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</si>
  <si>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</si>
  <si>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</si>
  <si>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</si>
  <si>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</si>
  <si>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</si>
  <si>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</si>
  <si>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</si>
  <si>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</si>
  <si>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</si>
  <si>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</si>
  <si>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</si>
  <si>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</si>
  <si>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</si>
  <si>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</si>
  <si>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</si>
  <si>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</si>
  <si>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</si>
  <si>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</si>
  <si>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</si>
  <si>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</si>
  <si>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</si>
  <si>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</si>
  <si>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</si>
  <si>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</si>
  <si>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</si>
  <si>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</si>
  <si>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</si>
  <si>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</si>
  <si>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</si>
  <si>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</si>
  <si>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</si>
  <si>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</si>
  <si>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</si>
  <si>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</si>
  <si>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</si>
  <si>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</si>
  <si>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</si>
  <si>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</si>
  <si>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</si>
  <si>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</si>
  <si>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</si>
  <si>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</si>
  <si>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</si>
  <si>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</si>
  <si>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</si>
  <si>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</si>
  <si>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</si>
  <si>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</si>
  <si>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</si>
  <si>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</si>
  <si>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</si>
  <si>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</si>
  <si>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</si>
  <si>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</si>
  <si>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</si>
  <si>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</si>
  <si>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</si>
  <si>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</si>
  <si>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</si>
  <si>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</si>
  <si>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</si>
  <si>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</si>
  <si>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</si>
  <si>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</si>
  <si>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</si>
  <si>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</si>
  <si>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</si>
  <si>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</si>
  <si>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</si>
  <si>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</si>
  <si>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</si>
  <si>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</si>
  <si>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</si>
  <si>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</si>
  <si>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</si>
  <si>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</si>
  <si>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</si>
  <si>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</si>
  <si>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</si>
  <si>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</si>
  <si>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</si>
  <si>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</si>
  <si>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</si>
  <si>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</si>
  <si>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</si>
  <si>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</si>
  <si>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</si>
  <si>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</si>
  <si>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</si>
  <si>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</si>
  <si>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</si>
  <si>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</si>
  <si>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</si>
  <si>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</si>
  <si>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</si>
  <si>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</si>
  <si>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</si>
  <si>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</si>
  <si>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</si>
  <si>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</si>
  <si>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</si>
  <si>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</si>
  <si>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</si>
  <si>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</si>
  <si>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</si>
  <si>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</si>
  <si>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</si>
  <si>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</si>
  <si>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</si>
  <si>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</si>
  <si>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</si>
  <si>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</si>
  <si>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</si>
  <si>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</si>
  <si>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</si>
  <si>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</si>
  <si>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</si>
  <si>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</si>
  <si>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</si>
  <si>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</si>
  <si>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</si>
  <si>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</si>
  <si>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</si>
  <si>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</si>
  <si>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</si>
  <si>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</si>
  <si>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</si>
  <si>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</si>
  <si>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</si>
  <si>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</si>
  <si>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</si>
  <si>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</si>
  <si>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</si>
  <si>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</si>
  <si>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</si>
  <si>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</si>
  <si>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</si>
  <si>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</si>
  <si>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</si>
  <si>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</si>
  <si>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</si>
  <si>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</si>
  <si>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</si>
  <si>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</si>
  <si>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</si>
  <si>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</si>
  <si>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</si>
  <si>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</si>
  <si>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</si>
  <si>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</si>
  <si>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</si>
  <si>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</si>
  <si>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</si>
  <si>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</si>
  <si>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</si>
  <si>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</si>
  <si>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</si>
  <si>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</si>
  <si>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</si>
  <si>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</si>
  <si>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</si>
  <si>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</si>
  <si>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</si>
  <si>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</si>
  <si>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</si>
  <si>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</si>
  <si>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</si>
  <si>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</si>
  <si>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</si>
  <si>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</si>
  <si>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</si>
  <si>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</si>
  <si>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</si>
  <si>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</si>
  <si>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</si>
  <si>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</si>
  <si>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</si>
  <si>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</si>
  <si>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</si>
  <si>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</si>
  <si>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</si>
  <si>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</si>
  <si>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</si>
  <si>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</si>
  <si>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</si>
  <si>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</si>
  <si>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</si>
  <si>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</si>
  <si>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</si>
  <si>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</si>
  <si>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</si>
  <si>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</si>
  <si>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</si>
  <si>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</si>
  <si>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</si>
  <si>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</si>
  <si>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</si>
  <si>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</si>
  <si>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</si>
  <si>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</si>
  <si>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</si>
  <si>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</si>
  <si>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</si>
  <si>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</si>
  <si>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</si>
  <si>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</si>
  <si>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</si>
  <si>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</si>
  <si>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</si>
  <si>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</si>
  <si>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</si>
  <si>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</si>
  <si>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</si>
  <si>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</si>
  <si>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</si>
  <si>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</si>
  <si>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</si>
  <si>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</si>
  <si>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</si>
  <si>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</si>
  <si>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</si>
  <si>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</si>
  <si>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</si>
  <si>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</si>
  <si>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</si>
  <si>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</si>
  <si>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</si>
  <si>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</si>
  <si>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</si>
  <si>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</si>
  <si>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</si>
  <si>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</si>
  <si>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</si>
  <si>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</si>
  <si>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</si>
  <si>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</si>
  <si>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</si>
  <si>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</si>
  <si>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</si>
  <si>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</si>
  <si>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</si>
  <si>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</si>
  <si>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</si>
  <si>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</si>
  <si>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</si>
  <si>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</si>
  <si>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</si>
  <si>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</si>
  <si>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</si>
  <si>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</si>
  <si>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</si>
  <si>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</si>
  <si>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</si>
  <si>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</si>
  <si>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</si>
  <si>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</si>
  <si>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</si>
  <si>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</si>
  <si>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</si>
  <si>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</si>
  <si>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</si>
  <si>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</si>
  <si>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</si>
  <si>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</si>
  <si>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</si>
  <si>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</si>
  <si>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</si>
  <si>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</si>
  <si>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</si>
  <si>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</si>
  <si>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</si>
  <si>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</si>
  <si>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</si>
  <si>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</si>
  <si>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</si>
  <si>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</si>
  <si>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</si>
  <si>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</si>
  <si>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</si>
  <si>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</si>
  <si>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</si>
  <si>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</si>
  <si>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</si>
  <si>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</si>
  <si>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</si>
  <si>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</si>
  <si>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</si>
  <si>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</si>
  <si>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</si>
  <si>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</si>
  <si>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</si>
  <si>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</si>
  <si>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</si>
  <si>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</si>
  <si>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</si>
  <si>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</si>
  <si>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</si>
  <si>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</si>
  <si>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</si>
  <si>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</si>
  <si>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</si>
  <si>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</si>
  <si>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</si>
  <si>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</si>
  <si>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</si>
  <si>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</si>
  <si>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</si>
  <si>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</si>
  <si>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</si>
  <si>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</si>
  <si>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</si>
  <si>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</si>
  <si>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</si>
  <si>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</si>
  <si>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</si>
  <si>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</si>
  <si>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</si>
  <si>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</si>
  <si>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</si>
  <si>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</si>
  <si>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</si>
  <si>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</si>
  <si>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</si>
  <si>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</si>
  <si>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</si>
  <si>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</si>
  <si>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</si>
  <si>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</si>
  <si>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</si>
  <si>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</si>
  <si>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</si>
  <si>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</si>
  <si>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</si>
  <si>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</si>
  <si>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</si>
  <si>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</si>
  <si>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</si>
  <si>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</si>
  <si>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</si>
  <si>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</si>
  <si>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</si>
  <si>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</si>
  <si>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</si>
  <si>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</si>
  <si>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</si>
  <si>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</si>
  <si>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</si>
  <si>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</si>
  <si>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</si>
  <si>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</si>
  <si>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</si>
  <si>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</si>
  <si>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</si>
  <si>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</si>
  <si>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</si>
  <si>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</si>
  <si>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</si>
  <si>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</si>
  <si>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</si>
  <si>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</si>
  <si>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</si>
  <si>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</si>
  <si>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</si>
  <si>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</si>
  <si>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</si>
  <si>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</si>
  <si>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</si>
  <si>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</si>
  <si>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</si>
  <si>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</si>
  <si>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</si>
  <si>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</si>
  <si>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</si>
  <si>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</si>
  <si>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</si>
  <si>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</si>
  <si>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</si>
  <si>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</si>
  <si>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</si>
  <si>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</si>
  <si>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</si>
  <si>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</si>
  <si>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</si>
  <si>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</si>
  <si>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</si>
  <si>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</si>
  <si>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</si>
  <si>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</si>
  <si>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</si>
  <si>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</si>
  <si>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</si>
  <si>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</si>
  <si>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</si>
  <si>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</si>
  <si>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</si>
  <si>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</si>
  <si>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</si>
  <si>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</si>
  <si>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</si>
  <si>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</si>
  <si>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</si>
  <si>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</si>
  <si>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</si>
  <si>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</si>
  <si>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</si>
  <si>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</si>
  <si>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</si>
  <si>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</si>
  <si>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</si>
  <si>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</si>
  <si>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</si>
  <si>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</si>
  <si>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</si>
  <si>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</si>
  <si>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</si>
  <si>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</si>
  <si>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</si>
  <si>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</si>
  <si>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</si>
  <si>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</si>
  <si>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</si>
  <si>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</si>
  <si>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</si>
  <si>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</si>
  <si>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</si>
  <si>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</si>
  <si>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</si>
  <si>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</si>
  <si>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</si>
  <si>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</si>
  <si>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</si>
  <si>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</si>
  <si>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</si>
  <si>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</si>
  <si>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</si>
  <si>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</si>
  <si>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</si>
  <si>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</si>
  <si>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</si>
  <si>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</si>
  <si>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</si>
  <si>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</si>
  <si>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</si>
  <si>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</si>
  <si>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</si>
  <si>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</si>
  <si>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</si>
  <si>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</si>
  <si>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</si>
  <si>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</si>
  <si>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</si>
  <si>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</si>
  <si>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</si>
  <si>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</si>
  <si>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</si>
  <si>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</si>
  <si>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</si>
  <si>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</si>
  <si>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</si>
  <si>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</si>
  <si>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</si>
  <si>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</si>
  <si>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</si>
  <si>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</si>
  <si>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</si>
  <si>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</si>
  <si>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</si>
  <si>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</si>
  <si>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</si>
  <si>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</si>
  <si>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</si>
  <si>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</si>
  <si>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</si>
  <si>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</si>
  <si>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</si>
  <si>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</si>
  <si>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</si>
  <si>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</si>
  <si>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</si>
  <si>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</si>
  <si>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</si>
  <si>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</si>
  <si>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</si>
  <si>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</si>
  <si>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</si>
  <si>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</si>
  <si>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</si>
  <si>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</si>
  <si>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</si>
  <si>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</si>
  <si>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</si>
  <si>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</si>
  <si>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</si>
  <si>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</si>
  <si>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</si>
  <si>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</si>
  <si>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</si>
  <si>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</si>
  <si>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</si>
  <si>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</si>
  <si>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</si>
  <si>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</si>
  <si>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</si>
  <si>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</si>
  <si>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</si>
  <si>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</si>
  <si>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</si>
  <si>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</si>
  <si>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</si>
  <si>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</si>
  <si>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</si>
  <si>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</si>
  <si>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</si>
  <si>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</si>
  <si>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</si>
  <si>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</si>
  <si>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</si>
  <si>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</si>
  <si>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</si>
  <si>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</si>
  <si>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</si>
  <si>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</si>
  <si>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</si>
  <si>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</si>
  <si>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</si>
  <si>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</si>
  <si>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</si>
  <si>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</si>
  <si>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</si>
  <si>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</si>
  <si>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</si>
  <si>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</si>
  <si>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</si>
  <si>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</si>
  <si>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</si>
  <si>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</si>
  <si>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</si>
  <si>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</si>
  <si>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</si>
  <si>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</si>
  <si>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</si>
  <si>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</si>
  <si>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</si>
  <si>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</si>
  <si>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</si>
  <si>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</si>
  <si>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</si>
  <si>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</si>
  <si>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</si>
  <si>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</si>
  <si>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</si>
  <si>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</si>
  <si>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</si>
  <si>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</si>
  <si>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</si>
  <si>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</si>
  <si>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</si>
  <si>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</si>
  <si>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</si>
  <si>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</si>
  <si>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</si>
  <si>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</si>
  <si>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</si>
  <si>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</si>
  <si>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</si>
  <si>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</si>
  <si>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</si>
  <si>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</si>
  <si>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</si>
  <si>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</si>
  <si>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</si>
  <si>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</si>
  <si>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</si>
  <si>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</si>
  <si>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</si>
  <si>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</si>
  <si>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</si>
  <si>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</si>
  <si>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</si>
  <si>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</si>
  <si>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</si>
  <si>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</si>
  <si>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</si>
  <si>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</si>
  <si>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</si>
  <si>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</si>
  <si>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</si>
  <si>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</si>
  <si>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</si>
  <si>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</si>
  <si>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</si>
  <si>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</si>
  <si>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</si>
  <si>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</si>
  <si>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</si>
  <si>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</si>
  <si>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</si>
  <si>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</si>
  <si>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</si>
  <si>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</si>
  <si>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</si>
  <si>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</si>
  <si>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</si>
  <si>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</si>
  <si>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</si>
  <si>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</si>
  <si>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</si>
  <si>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</si>
  <si>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</si>
  <si>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</si>
  <si>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</si>
  <si>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</si>
  <si>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</si>
  <si>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</si>
  <si>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</si>
  <si>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</si>
  <si>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</si>
  <si>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</si>
  <si>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</si>
  <si>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</si>
  <si>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</si>
  <si>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</si>
  <si>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</si>
  <si>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</si>
  <si>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</si>
  <si>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</si>
  <si>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</si>
  <si>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</si>
  <si>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</si>
  <si>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</si>
  <si>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</si>
  <si>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</si>
  <si>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</si>
  <si>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</si>
  <si>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</si>
  <si>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</si>
  <si>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</si>
  <si>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</si>
  <si>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</si>
  <si>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</si>
  <si>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</si>
  <si>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</si>
  <si>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</si>
  <si>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</si>
  <si>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</si>
  <si>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</si>
  <si>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</si>
  <si>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</si>
  <si>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</si>
  <si>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</si>
  <si>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</si>
  <si>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</si>
  <si>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</si>
  <si>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</si>
  <si>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</si>
  <si>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</si>
  <si>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</si>
  <si>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</si>
  <si>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</si>
  <si>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</si>
  <si>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</si>
  <si>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</si>
  <si>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</si>
  <si>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</si>
  <si>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</si>
  <si>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</si>
  <si>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</si>
  <si>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</si>
  <si>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</si>
  <si>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</si>
  <si>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</si>
  <si>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</si>
  <si>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</si>
  <si>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</si>
  <si>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</si>
  <si>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</si>
  <si>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</si>
  <si>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</si>
  <si>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</si>
  <si>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</si>
  <si>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</si>
  <si>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</si>
  <si>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</si>
  <si>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</si>
  <si>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</si>
  <si>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</si>
  <si>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</si>
  <si>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</si>
  <si>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</si>
  <si>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</si>
  <si>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</si>
  <si>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</si>
  <si>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</si>
  <si>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</si>
  <si>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</si>
  <si>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</si>
  <si>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</si>
  <si>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</si>
  <si>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</si>
  <si>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</si>
  <si>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</si>
  <si>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</si>
  <si>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</si>
  <si>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</si>
  <si>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</si>
  <si>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</si>
  <si>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</si>
  <si>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</si>
  <si>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</si>
  <si>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</si>
  <si>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</si>
  <si>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</si>
  <si>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</si>
  <si>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</si>
  <si>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</si>
  <si>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</si>
  <si>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</si>
  <si>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</si>
  <si>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</si>
  <si>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</si>
  <si>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</si>
  <si>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</si>
  <si>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</si>
  <si>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</si>
  <si>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</si>
  <si>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</si>
  <si>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</si>
  <si>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</si>
  <si>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</si>
  <si>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</si>
  <si>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</si>
  <si>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</si>
  <si>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</si>
  <si>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</si>
  <si>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</si>
  <si>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</si>
  <si>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</si>
  <si>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</si>
  <si>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</si>
  <si>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</si>
  <si>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</si>
  <si>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</si>
  <si>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</si>
  <si>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</si>
  <si>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</si>
  <si>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</si>
  <si>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</si>
  <si>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</si>
  <si>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</si>
  <si>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</si>
  <si>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</si>
  <si>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</si>
  <si>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</si>
  <si>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</si>
  <si>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</si>
  <si>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</si>
  <si>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</si>
  <si>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</si>
  <si>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</si>
  <si>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</si>
  <si>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</si>
  <si>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</si>
  <si>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</si>
  <si>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</si>
  <si>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</si>
  <si>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</si>
  <si>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</si>
  <si>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</si>
  <si>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</si>
  <si>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</si>
  <si>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</si>
  <si>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</si>
  <si>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</si>
  <si>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</si>
  <si>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</si>
  <si>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</si>
  <si>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</si>
  <si>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</si>
  <si>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</si>
  <si>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</si>
  <si>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</si>
  <si>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</si>
  <si>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</si>
  <si>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</si>
  <si>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</si>
  <si>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</si>
  <si>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</si>
  <si>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</si>
  <si>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</si>
  <si>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</si>
  <si>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</si>
  <si>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</si>
  <si>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</si>
  <si>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</si>
  <si>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</si>
  <si>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</si>
  <si>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</si>
  <si>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</si>
  <si>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</si>
  <si>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</si>
  <si>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</si>
  <si>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</si>
  <si>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</si>
  <si>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</si>
  <si>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</si>
  <si>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</si>
  <si>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</si>
  <si>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</si>
  <si>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</si>
  <si>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</si>
  <si>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</si>
  <si>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</si>
  <si>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</si>
  <si>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</si>
  <si>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</si>
  <si>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</si>
  <si>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</si>
  <si>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</si>
  <si>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</si>
  <si>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</si>
  <si>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</si>
  <si>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</si>
  <si>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</si>
  <si>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</si>
  <si>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</si>
  <si>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</si>
  <si>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</si>
  <si>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</si>
  <si>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</si>
  <si>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</si>
  <si>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</si>
  <si>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</si>
  <si>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</si>
  <si>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</si>
  <si>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</si>
  <si>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</si>
  <si>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</si>
  <si>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</si>
  <si>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</si>
  <si>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</si>
  <si>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</si>
  <si>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</si>
  <si>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</si>
  <si>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</si>
  <si>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</si>
  <si>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</si>
  <si>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</si>
  <si>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</si>
  <si>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</si>
  <si>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</si>
  <si>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</si>
  <si>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</si>
  <si>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</si>
  <si>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</si>
  <si>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</si>
  <si>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</si>
  <si>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</si>
  <si>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</si>
  <si>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</si>
  <si>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</si>
  <si>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</si>
  <si>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</si>
  <si>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</si>
  <si>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</si>
  <si>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</si>
  <si>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</si>
  <si>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</si>
  <si>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</si>
  <si>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</si>
  <si>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</si>
  <si>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</si>
  <si>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</si>
  <si>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</si>
  <si>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</si>
  <si>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</si>
  <si>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</si>
  <si>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</si>
  <si>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</si>
  <si>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</si>
  <si>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</si>
  <si>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</si>
  <si>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</si>
  <si>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</si>
  <si>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</si>
  <si>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</si>
  <si>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</si>
  <si>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</si>
  <si>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</si>
  <si>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</si>
  <si>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</si>
  <si>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</si>
  <si>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</si>
  <si>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</si>
  <si>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</si>
  <si>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</si>
  <si>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</si>
  <si>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</si>
  <si>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</si>
  <si>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</si>
  <si>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</si>
  <si>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</si>
  <si>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</si>
  <si>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</si>
  <si>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</si>
  <si>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</si>
  <si>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</si>
  <si>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</si>
  <si>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</si>
  <si>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</si>
  <si>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</si>
  <si>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</si>
  <si>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</si>
  <si>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</si>
  <si>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</si>
  <si>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</si>
  <si>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</si>
  <si>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</si>
  <si>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</si>
  <si>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</si>
  <si>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</si>
  <si>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</si>
  <si>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</si>
  <si>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</si>
  <si>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</si>
  <si>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</si>
  <si>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</si>
  <si>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</si>
  <si>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</si>
  <si>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</si>
  <si>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</si>
  <si>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</si>
  <si>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</si>
  <si>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</si>
  <si>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</si>
  <si>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</si>
  <si>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</si>
  <si>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</si>
  <si>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</si>
  <si>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</si>
  <si>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</si>
  <si>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</si>
  <si>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</si>
  <si>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</si>
  <si>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</si>
  <si>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</si>
  <si>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</si>
  <si>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</si>
  <si>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</si>
  <si>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</si>
  <si>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</si>
  <si>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</si>
  <si>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</si>
  <si>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</si>
  <si>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</si>
  <si>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</si>
  <si>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</si>
  <si>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</si>
  <si>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</si>
  <si>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</si>
  <si>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</si>
  <si>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</si>
  <si>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</si>
  <si>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</si>
  <si>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</si>
  <si>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</si>
  <si>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</si>
  <si>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</si>
  <si>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</si>
  <si>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</si>
  <si>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</si>
  <si>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</si>
  <si>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</si>
  <si>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</si>
  <si>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</si>
  <si>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</si>
  <si>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</si>
  <si>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</si>
  <si>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</si>
  <si>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</si>
  <si>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</si>
  <si>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</si>
  <si>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</si>
  <si>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</si>
  <si>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</si>
  <si>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</si>
  <si>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</si>
  <si>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</si>
  <si>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</si>
  <si>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</si>
  <si>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</si>
  <si>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</si>
  <si>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</si>
  <si>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</si>
  <si>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</si>
  <si>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</si>
  <si>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</si>
  <si>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</si>
  <si>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</si>
  <si>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</si>
  <si>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</si>
  <si>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</si>
  <si>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</si>
  <si>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</si>
  <si>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</si>
  <si>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</si>
  <si>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</si>
  <si>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</si>
  <si>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</si>
  <si>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</si>
  <si>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</si>
  <si>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</si>
  <si>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</si>
  <si>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</si>
  <si>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</si>
  <si>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</si>
  <si>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</si>
  <si>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</si>
  <si>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</si>
  <si>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</si>
  <si>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</si>
  <si>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</si>
  <si>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</si>
  <si>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</si>
  <si>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</si>
  <si>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</si>
  <si>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</si>
  <si>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</si>
  <si>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</si>
  <si>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</si>
  <si>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</si>
  <si>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</si>
  <si>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</si>
  <si>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</si>
  <si>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</si>
  <si>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</si>
  <si>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</si>
  <si>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</si>
  <si>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</si>
  <si>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</si>
  <si>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</si>
  <si>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</si>
  <si>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</si>
  <si>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</si>
  <si>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</si>
  <si>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</si>
  <si>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</si>
  <si>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</si>
  <si>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</si>
  <si>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</si>
  <si>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</si>
  <si>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</si>
  <si>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</si>
  <si>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</si>
  <si>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</si>
  <si>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</si>
  <si>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</si>
  <si>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</si>
  <si>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</si>
  <si>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</si>
  <si>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</si>
  <si>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</si>
  <si>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</si>
  <si>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</si>
  <si>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</si>
  <si>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</si>
  <si>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</si>
  <si>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</si>
  <si>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</si>
  <si>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</si>
  <si>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</si>
  <si>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</si>
  <si>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</si>
  <si>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</si>
  <si>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</si>
  <si>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</si>
  <si>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</si>
  <si>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</si>
  <si>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</si>
  <si>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</si>
  <si>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</si>
  <si>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</si>
  <si>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</si>
  <si>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</si>
  <si>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</si>
  <si>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</si>
  <si>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</si>
  <si>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</si>
  <si>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</si>
  <si>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</si>
  <si>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</si>
  <si>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</si>
  <si>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</si>
  <si>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</si>
  <si>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</si>
  <si>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</si>
  <si>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</si>
  <si>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</si>
  <si>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</si>
  <si>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</si>
  <si>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</si>
  <si>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</si>
  <si>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</si>
  <si>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</si>
  <si>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</si>
  <si>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</si>
  <si>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</si>
  <si>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</si>
  <si>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</si>
  <si>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</si>
  <si>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</si>
  <si>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</si>
  <si>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</si>
  <si>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</si>
  <si>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</si>
  <si>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</si>
  <si>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</si>
  <si>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</si>
  <si>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</si>
  <si>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</si>
  <si>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</si>
  <si>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</si>
  <si>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</si>
  <si>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</si>
  <si>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</si>
  <si>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</si>
  <si>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</si>
  <si>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</si>
  <si>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</si>
  <si>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</si>
  <si>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</si>
  <si>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</si>
  <si>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</si>
  <si>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</si>
  <si>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</si>
  <si>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</si>
  <si>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</si>
  <si>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</si>
  <si>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</si>
  <si>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</si>
  <si>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</si>
  <si>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</si>
  <si>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</si>
  <si>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</si>
  <si>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</si>
  <si>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</si>
  <si>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</si>
  <si>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</si>
  <si>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</si>
  <si>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</si>
  <si>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</si>
  <si>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</si>
  <si>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</si>
  <si>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</si>
  <si>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</si>
  <si>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</si>
  <si>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</si>
  <si>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</si>
  <si>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</si>
  <si>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</si>
  <si>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</si>
  <si>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</si>
  <si>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</si>
  <si>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</si>
  <si>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</si>
  <si>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</si>
  <si>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</si>
  <si>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</si>
  <si>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</si>
  <si>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</si>
  <si>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</si>
  <si>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</si>
  <si>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</si>
  <si>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</si>
  <si>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</si>
  <si>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</si>
  <si>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</si>
  <si>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</si>
  <si>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</si>
  <si>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</si>
  <si>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</si>
  <si>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</si>
  <si>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</si>
  <si>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</si>
  <si>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</si>
  <si>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</si>
  <si>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</si>
  <si>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</si>
  <si>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</si>
  <si>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</si>
  <si>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</si>
  <si>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</si>
  <si>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</si>
  <si>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</si>
  <si>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</si>
  <si>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</si>
  <si>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</si>
  <si>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</si>
  <si>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</si>
  <si>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</si>
  <si>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</si>
  <si>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</si>
  <si>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</si>
  <si>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</si>
  <si>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</si>
  <si>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</si>
  <si>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</si>
  <si>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</si>
  <si>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</si>
  <si>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</si>
  <si>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</si>
  <si>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</si>
  <si>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</si>
  <si>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</si>
  <si>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</si>
  <si>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</si>
  <si>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</si>
  <si>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</si>
  <si>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</si>
  <si>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</si>
  <si>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</si>
  <si>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</si>
  <si>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</si>
  <si>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</si>
  <si>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</si>
  <si>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</si>
  <si>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</si>
  <si>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</si>
  <si>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</si>
  <si>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</si>
  <si>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</si>
  <si>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</si>
  <si>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</si>
  <si>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</si>
  <si>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</si>
  <si>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</si>
  <si>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</si>
  <si>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</si>
  <si>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</si>
  <si>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</si>
  <si>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</si>
  <si>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</si>
  <si>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</si>
  <si>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</si>
  <si>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</si>
  <si>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</si>
  <si>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</si>
  <si>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</si>
  <si>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</si>
  <si>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</si>
  <si>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</si>
  <si>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</si>
  <si>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</si>
  <si>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</si>
  <si>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</si>
  <si>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</si>
  <si>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</si>
  <si>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</si>
  <si>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</si>
  <si>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</si>
  <si>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</si>
  <si>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</si>
  <si>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</si>
  <si>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</si>
  <si>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</si>
  <si>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</si>
  <si>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</si>
  <si>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</si>
  <si>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</si>
  <si>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</si>
  <si>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</si>
  <si>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</si>
  <si>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</si>
  <si>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</si>
  <si>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</si>
  <si>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</si>
  <si>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</si>
  <si>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</si>
  <si>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</si>
  <si>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</si>
  <si>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</si>
  <si>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</si>
  <si>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</si>
  <si>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</si>
  <si>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</si>
  <si>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</si>
  <si>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</si>
  <si>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</si>
  <si>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</si>
  <si>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</si>
  <si>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</si>
  <si>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</si>
  <si>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</si>
  <si>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</si>
  <si>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</si>
  <si>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</si>
  <si>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</si>
  <si>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</si>
  <si>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</si>
  <si>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</si>
  <si>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</si>
  <si>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</si>
  <si>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</si>
  <si>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</si>
  <si>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</si>
  <si>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</si>
  <si>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</si>
  <si>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</si>
  <si>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</si>
  <si>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</si>
  <si>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</si>
  <si>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</si>
  <si>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</si>
  <si>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</si>
  <si>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</si>
  <si>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</si>
  <si>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</si>
  <si>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</si>
  <si>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</si>
  <si>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</si>
  <si>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</si>
  <si>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</si>
  <si>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</si>
  <si>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</si>
  <si>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</si>
  <si>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</si>
  <si>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</si>
  <si>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</si>
  <si>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</si>
  <si>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</si>
  <si>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</si>
  <si>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</si>
  <si>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</si>
  <si>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</si>
  <si>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</si>
  <si>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</si>
  <si>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</si>
  <si>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</si>
  <si>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</si>
  <si>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</si>
  <si>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</si>
  <si>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</si>
  <si>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</si>
  <si>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</si>
  <si>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</si>
  <si>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</si>
  <si>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</si>
  <si>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</si>
  <si>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</si>
  <si>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</si>
  <si>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</si>
  <si>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</si>
  <si>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</si>
  <si>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</si>
  <si>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</si>
  <si>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</si>
  <si>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</si>
  <si>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</si>
  <si>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</si>
  <si>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</si>
  <si>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</si>
  <si>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</si>
  <si>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</si>
  <si>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</si>
  <si>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</si>
  <si>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</si>
  <si>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</si>
  <si>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</si>
  <si>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</si>
  <si>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</si>
  <si>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</si>
  <si>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</si>
  <si>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</si>
  <si>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</si>
  <si>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</si>
  <si>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</si>
  <si>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</si>
  <si>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</si>
  <si>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</si>
  <si>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</si>
  <si>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</si>
  <si>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</si>
  <si>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</si>
  <si>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</si>
  <si>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</si>
  <si>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</si>
  <si>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</si>
  <si>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</si>
  <si>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</si>
  <si>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</si>
  <si>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</si>
  <si>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</si>
  <si>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</si>
  <si>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</si>
  <si>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</si>
  <si>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</si>
  <si>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</si>
  <si>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</si>
  <si>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</si>
  <si>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</si>
  <si>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</si>
  <si>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</si>
  <si>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</si>
  <si>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</si>
  <si>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</si>
  <si>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</si>
  <si>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</si>
  <si>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</si>
  <si>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</si>
  <si>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</si>
  <si>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</si>
  <si>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</si>
  <si>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</si>
  <si>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</si>
  <si>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</si>
  <si>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</si>
  <si>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</si>
  <si>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</si>
  <si>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</si>
  <si>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</si>
  <si>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</si>
  <si>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</si>
  <si>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</si>
  <si>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</si>
  <si>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</si>
  <si>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</si>
  <si>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</si>
  <si>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</si>
  <si>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</si>
  <si>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</si>
  <si>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</si>
  <si>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</si>
  <si>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</si>
  <si>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</si>
  <si>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</si>
  <si>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</si>
  <si>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</si>
  <si>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</si>
  <si>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</si>
  <si>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</si>
  <si>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</si>
  <si>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</si>
  <si>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</si>
  <si>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</si>
  <si>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</si>
  <si>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</si>
  <si>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</si>
  <si>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</si>
  <si>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</si>
  <si>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</si>
  <si>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</si>
  <si>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</si>
  <si>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</si>
  <si>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</si>
  <si>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</si>
  <si>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</si>
  <si>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</si>
  <si>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</si>
  <si>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</si>
  <si>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</si>
  <si>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</si>
  <si>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</si>
  <si>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</si>
  <si>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</si>
  <si>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</si>
  <si>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</si>
  <si>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</si>
  <si>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</si>
  <si>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</si>
  <si>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</si>
  <si>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</si>
  <si>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</si>
  <si>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</si>
  <si>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</si>
  <si>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</si>
  <si>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</si>
  <si>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</si>
  <si>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</si>
  <si>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</si>
  <si>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</si>
  <si>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</si>
  <si>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</si>
  <si>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</si>
  <si>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</si>
  <si>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</si>
  <si>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</si>
  <si>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</si>
  <si>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</si>
  <si>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</si>
  <si>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</si>
  <si>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</si>
  <si>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</si>
  <si>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</si>
  <si>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</si>
  <si>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</si>
  <si>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</si>
  <si>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</si>
  <si>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</si>
  <si>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</si>
  <si>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</si>
  <si>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</si>
  <si>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</si>
  <si>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</si>
  <si>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</si>
  <si>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</si>
  <si>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</si>
  <si>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</si>
  <si>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</si>
  <si>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</si>
  <si>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</si>
  <si>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</si>
  <si>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</si>
  <si>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</si>
  <si>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</si>
  <si>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</si>
  <si>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</si>
  <si>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</si>
  <si>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</si>
  <si>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</si>
  <si>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</si>
  <si>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</si>
  <si>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</si>
  <si>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</si>
  <si>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</si>
  <si>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</si>
  <si>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</si>
  <si>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</si>
  <si>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</si>
  <si>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</si>
  <si>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</si>
  <si>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</si>
  <si>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</si>
  <si>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</si>
  <si>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</si>
  <si>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</si>
  <si>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</si>
  <si>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</si>
  <si>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</si>
  <si>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</si>
  <si>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</si>
  <si>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</si>
  <si>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</si>
  <si>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</si>
  <si>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</si>
  <si>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</si>
  <si>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</si>
  <si>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</si>
  <si>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</si>
  <si>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</si>
  <si>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</si>
  <si>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</si>
  <si>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</si>
  <si>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</si>
  <si>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</si>
  <si>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</si>
  <si>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</si>
  <si>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</si>
  <si>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</si>
  <si>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</si>
  <si>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</si>
  <si>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</si>
  <si>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</si>
  <si>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</si>
  <si>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</si>
  <si>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</si>
  <si>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</si>
  <si>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</si>
  <si>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</si>
  <si>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</si>
  <si>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</si>
  <si>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</si>
  <si>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</si>
  <si>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</si>
  <si>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</si>
  <si>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</si>
  <si>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</si>
  <si>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</si>
  <si>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</si>
  <si>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</si>
  <si>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</si>
  <si>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</si>
  <si>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</si>
  <si>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</si>
  <si>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</si>
  <si>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</si>
  <si>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</si>
  <si>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</si>
  <si>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</si>
  <si>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</si>
  <si>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</si>
  <si>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</si>
  <si>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</si>
  <si>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</si>
  <si>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</si>
  <si>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</si>
  <si>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</si>
  <si>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</si>
  <si>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</si>
  <si>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</si>
  <si>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</si>
  <si>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</si>
  <si>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</si>
  <si>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</si>
  <si>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</si>
  <si>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</si>
  <si>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</si>
  <si>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</si>
  <si>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</si>
  <si>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</si>
  <si>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</si>
  <si>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</si>
  <si>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</si>
  <si>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</si>
  <si>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</si>
  <si>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</si>
  <si>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</si>
  <si>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</si>
  <si>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</si>
  <si>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</si>
  <si>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</si>
  <si>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</si>
  <si>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</si>
  <si>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</si>
  <si>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</si>
  <si>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</si>
  <si>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</si>
  <si>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</si>
  <si>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</si>
  <si>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</si>
  <si>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</si>
  <si>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</si>
  <si>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</si>
  <si>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</si>
  <si>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</si>
  <si>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</si>
  <si>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</si>
  <si>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</si>
  <si>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</si>
  <si>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</si>
  <si>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</si>
  <si>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</si>
  <si>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</si>
  <si>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</si>
  <si>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</si>
  <si>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</si>
  <si>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</si>
  <si>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</si>
  <si>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</si>
  <si>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</si>
  <si>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</si>
  <si>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</si>
  <si>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</si>
  <si>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</si>
  <si>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</si>
  <si>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</si>
  <si>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</si>
  <si>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</si>
  <si>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</si>
  <si>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</si>
  <si>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</si>
  <si>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</si>
  <si>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</si>
  <si>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</si>
  <si>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</si>
  <si>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</si>
  <si>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</si>
  <si>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</si>
  <si>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</si>
  <si>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</si>
  <si>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</si>
  <si>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</si>
  <si>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</si>
  <si>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</si>
  <si>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</si>
  <si>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</si>
  <si>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</si>
  <si>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</si>
  <si>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</si>
  <si>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</si>
  <si>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</si>
  <si>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</si>
  <si>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</si>
  <si>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</si>
  <si>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</si>
  <si>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</si>
  <si>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</si>
  <si>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</si>
  <si>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</si>
  <si>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</si>
  <si>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</si>
  <si>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</si>
  <si>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</si>
  <si>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</si>
  <si>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</si>
  <si>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</si>
  <si>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</si>
  <si>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</si>
  <si>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</si>
  <si>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</si>
  <si>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</si>
  <si>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</si>
  <si>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</si>
  <si>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</si>
  <si>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</si>
  <si>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</si>
  <si>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</si>
  <si>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</si>
  <si>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</si>
  <si>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</si>
  <si>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</si>
  <si>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</si>
  <si>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</si>
  <si>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</si>
  <si>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</si>
  <si>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</si>
  <si>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</si>
  <si>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</si>
  <si>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</si>
  <si>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</si>
  <si>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</si>
  <si>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</si>
  <si>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</si>
  <si>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</si>
  <si>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</si>
  <si>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</si>
  <si>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</si>
  <si>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</si>
  <si>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</si>
  <si>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</si>
  <si>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</si>
  <si>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</si>
  <si>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</si>
  <si>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</si>
  <si>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</si>
  <si>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</si>
  <si>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</si>
  <si>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</si>
  <si>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</si>
  <si>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</si>
  <si>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</si>
  <si>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</si>
  <si>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</si>
  <si>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</si>
  <si>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</si>
  <si>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</si>
  <si>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</si>
  <si>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</si>
  <si>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</si>
  <si>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</si>
  <si>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</si>
  <si>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</si>
  <si>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</si>
  <si>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</si>
  <si>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</si>
  <si>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</si>
  <si>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</si>
  <si>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</si>
  <si>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</si>
  <si>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</si>
  <si>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</si>
  <si>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</si>
  <si>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</si>
  <si>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</si>
  <si>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</si>
  <si>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</si>
  <si>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</si>
  <si>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</si>
  <si>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</si>
  <si>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</si>
  <si>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</si>
  <si>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</si>
  <si>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</si>
  <si>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</si>
  <si>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</si>
  <si>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</si>
  <si>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</si>
  <si>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</si>
  <si>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</si>
  <si>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</si>
  <si>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</si>
  <si>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</si>
  <si>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</si>
  <si>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</si>
  <si>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</si>
  <si>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</si>
  <si>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</si>
  <si>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</si>
  <si>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</si>
  <si>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</si>
  <si>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</si>
  <si>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</si>
  <si>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</si>
  <si>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</si>
  <si>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</si>
  <si>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</si>
  <si>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</si>
  <si>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</si>
  <si>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</si>
  <si>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</si>
  <si>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</si>
  <si>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</si>
  <si>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</si>
  <si>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</si>
  <si>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</si>
  <si>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</si>
  <si>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</si>
  <si>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</si>
  <si>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</si>
  <si>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</si>
  <si>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</si>
  <si>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</si>
  <si>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</si>
  <si>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</si>
  <si>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</si>
  <si>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</si>
  <si>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</si>
  <si>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</si>
  <si>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</si>
  <si>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</si>
  <si>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</si>
  <si>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</si>
  <si>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</si>
  <si>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</si>
  <si>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</si>
  <si>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</si>
  <si>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</si>
  <si>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</si>
  <si>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</si>
  <si>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</si>
  <si>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</si>
  <si>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</si>
  <si>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</si>
  <si>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</si>
  <si>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</si>
  <si>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</si>
  <si>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</si>
  <si>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</si>
  <si>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</si>
  <si>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</si>
  <si>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</si>
  <si>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</si>
  <si>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</si>
  <si>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</si>
  <si>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</si>
  <si>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</si>
  <si>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</si>
  <si>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</si>
  <si>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</si>
  <si>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</si>
  <si>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</si>
  <si>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</si>
  <si>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</si>
  <si>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</si>
  <si>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</si>
  <si>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</si>
  <si>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</si>
  <si>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</si>
  <si>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</si>
  <si>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</si>
  <si>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</si>
  <si>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</si>
  <si>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</si>
  <si>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</si>
  <si>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</si>
  <si>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</si>
  <si>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</si>
  <si>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</si>
  <si>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</si>
  <si>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</si>
  <si>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</si>
  <si>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</si>
  <si>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</si>
  <si>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</si>
  <si>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</si>
  <si>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</si>
  <si>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</si>
  <si>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</si>
  <si>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</si>
  <si>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</si>
  <si>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</si>
  <si>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</si>
  <si>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</si>
  <si>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</si>
  <si>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</si>
  <si>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</si>
  <si>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</si>
  <si>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</si>
  <si>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</si>
  <si>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</si>
  <si>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</si>
  <si>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</si>
  <si>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</si>
  <si>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</si>
  <si>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</si>
  <si>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</si>
  <si>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</si>
  <si>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</si>
  <si>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</si>
  <si>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</si>
  <si>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</si>
  <si>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</si>
  <si>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</si>
  <si>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</si>
  <si>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</si>
  <si>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</si>
  <si>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</si>
  <si>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</si>
  <si>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</si>
  <si>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</si>
  <si>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</si>
  <si>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</si>
  <si>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</si>
  <si>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</si>
  <si>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</si>
  <si>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</si>
  <si>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</si>
  <si>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</si>
  <si>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</si>
  <si>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</si>
  <si>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</si>
  <si>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</si>
  <si>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</si>
  <si>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</si>
  <si>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</si>
  <si>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</si>
  <si>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</si>
  <si>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</si>
  <si>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</si>
  <si>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</si>
  <si>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</si>
  <si>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</si>
  <si>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</si>
  <si>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</si>
  <si>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</si>
  <si>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</si>
  <si>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</si>
  <si>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</si>
  <si>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</si>
  <si>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</si>
  <si>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</si>
  <si>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</si>
  <si>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</si>
  <si>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</si>
  <si>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</si>
  <si>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</si>
  <si>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</si>
  <si>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</si>
  <si>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</si>
  <si>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</si>
  <si>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</si>
  <si>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</si>
  <si>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</si>
  <si>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</si>
  <si>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</si>
  <si>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</si>
  <si>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</si>
  <si>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</si>
  <si>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</si>
  <si>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</si>
  <si>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</si>
  <si>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</si>
  <si>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</si>
  <si>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</si>
  <si>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</si>
  <si>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</si>
  <si>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</si>
  <si>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</si>
  <si>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</si>
  <si>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</si>
  <si>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</si>
  <si>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</si>
  <si>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</si>
  <si>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</si>
  <si>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</si>
  <si>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</si>
  <si>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</si>
  <si>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</si>
  <si>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</si>
  <si>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</si>
  <si>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</si>
  <si>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</si>
  <si>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</si>
  <si>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</si>
  <si>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</si>
  <si>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</si>
  <si>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</si>
  <si>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</si>
  <si>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</si>
  <si>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</si>
  <si>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</si>
  <si>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</si>
  <si>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</si>
  <si>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</si>
  <si>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</si>
  <si>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</si>
  <si>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</si>
  <si>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</si>
  <si>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</si>
  <si>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</si>
  <si>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</si>
  <si>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</si>
  <si>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</si>
  <si>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</si>
  <si>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</si>
  <si>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</si>
  <si>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</si>
  <si>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</si>
  <si>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</si>
  <si>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</si>
  <si>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</si>
  <si>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</si>
  <si>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</si>
  <si>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</si>
  <si>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</si>
  <si>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</si>
  <si>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</si>
  <si>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</si>
  <si>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</si>
  <si>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</si>
  <si>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</si>
  <si>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</si>
  <si>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</si>
  <si>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</si>
  <si>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</si>
  <si>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</si>
  <si>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</si>
  <si>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</si>
  <si>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</si>
  <si>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</si>
  <si>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</si>
  <si>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</si>
  <si>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</si>
  <si>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</si>
  <si>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</si>
  <si>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</si>
  <si>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</si>
  <si>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</si>
  <si>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</si>
  <si>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</si>
  <si>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</si>
  <si>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</si>
  <si>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</si>
  <si>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</si>
  <si>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</si>
  <si>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</si>
  <si>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</si>
  <si>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</si>
  <si>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</si>
  <si>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</si>
  <si>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</si>
  <si>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</si>
  <si>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</si>
  <si>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</si>
  <si>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</si>
  <si>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</si>
  <si>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</si>
  <si>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</si>
  <si>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</si>
  <si>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</si>
  <si>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</si>
  <si>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</si>
  <si>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</si>
  <si>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</si>
  <si>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</si>
  <si>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</si>
  <si>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</si>
  <si>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</si>
  <si>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</si>
  <si>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</si>
  <si>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</si>
  <si>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</si>
  <si>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</si>
  <si>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</si>
  <si>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</si>
  <si>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</si>
  <si>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</si>
  <si>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</si>
  <si>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</si>
  <si>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</si>
  <si>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</si>
  <si>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</si>
  <si>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</si>
  <si>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</si>
  <si>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</si>
  <si>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</si>
  <si>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</si>
  <si>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</si>
  <si>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</si>
  <si>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</si>
  <si>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</si>
  <si>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</si>
  <si>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</si>
  <si>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</si>
  <si>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</si>
  <si>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</si>
  <si>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</si>
  <si>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</si>
  <si>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</si>
  <si>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</si>
  <si>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</si>
  <si>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</si>
  <si>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</si>
  <si>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</si>
  <si>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</si>
  <si>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</si>
  <si>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</si>
  <si>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</si>
  <si>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</si>
  <si>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</si>
  <si>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</si>
  <si>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</si>
  <si>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</si>
  <si>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</si>
  <si>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</si>
  <si>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</si>
  <si>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</si>
  <si>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</si>
  <si>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</si>
  <si>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</si>
  <si>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</si>
  <si>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</si>
  <si>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</si>
  <si>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</si>
  <si>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</si>
  <si>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</si>
  <si>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</si>
  <si>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</si>
  <si>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</si>
  <si>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</si>
  <si>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</si>
  <si>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</si>
  <si>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</si>
  <si>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</si>
  <si>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</si>
  <si>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</si>
  <si>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</si>
  <si>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</si>
  <si>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</si>
  <si>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</si>
  <si>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</si>
  <si>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</si>
  <si>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</si>
  <si>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</si>
  <si>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</si>
  <si>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</si>
  <si>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</si>
  <si>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</si>
  <si>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</si>
  <si>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</si>
  <si>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</si>
  <si>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</si>
  <si>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</si>
  <si>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</si>
  <si>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</si>
  <si>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</si>
  <si>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</si>
  <si>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</si>
  <si>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</si>
  <si>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</si>
  <si>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</si>
  <si>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</si>
  <si>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</si>
  <si>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</si>
  <si>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</si>
  <si>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</si>
  <si>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</si>
  <si>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</si>
  <si>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</si>
  <si>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</si>
  <si>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</si>
  <si>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</si>
  <si>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</si>
  <si>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</si>
  <si>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</si>
  <si>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</si>
  <si>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</si>
  <si>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</si>
  <si>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</si>
  <si>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</si>
  <si>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</si>
  <si>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</si>
  <si>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</si>
  <si>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</si>
  <si>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</si>
  <si>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</si>
  <si>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</si>
  <si>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</si>
  <si>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</si>
  <si>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</si>
  <si>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</si>
  <si>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</si>
  <si>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</si>
  <si>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</si>
  <si>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</si>
  <si>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</si>
  <si>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</si>
  <si>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</si>
  <si>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</si>
  <si>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</si>
  <si>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</si>
  <si>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</si>
  <si>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</si>
  <si>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</si>
  <si>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</si>
  <si>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</si>
  <si>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</si>
  <si>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</si>
  <si>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</si>
  <si>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</si>
  <si>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</si>
  <si>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</si>
  <si>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</si>
  <si>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</si>
  <si>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</si>
  <si>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</si>
  <si>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</si>
  <si>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</si>
  <si>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</si>
  <si>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</si>
  <si>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</si>
  <si>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</si>
  <si>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</si>
  <si>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</si>
  <si>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</si>
  <si>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</si>
  <si>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</si>
  <si>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</si>
  <si>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</si>
  <si>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</si>
  <si>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</si>
  <si>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</si>
  <si>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</si>
  <si>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</si>
  <si>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</si>
  <si>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</si>
  <si>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</si>
  <si>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</si>
  <si>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</si>
  <si>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</si>
  <si>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</si>
  <si>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</si>
  <si>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</si>
  <si>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</si>
  <si>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</si>
  <si>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</si>
  <si>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</si>
  <si>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</si>
  <si>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</si>
  <si>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</si>
  <si>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</si>
  <si>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</si>
  <si>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</si>
  <si>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</si>
  <si>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</si>
  <si>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</si>
  <si>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</si>
  <si>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</si>
  <si>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</si>
  <si>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</si>
  <si>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</si>
  <si>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</si>
  <si>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</si>
  <si>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</si>
  <si>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</si>
  <si>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</si>
  <si>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</si>
  <si>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</si>
  <si>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</si>
  <si>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</si>
  <si>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</si>
  <si>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</si>
  <si>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</si>
  <si>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</si>
  <si>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</si>
  <si>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</si>
  <si>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</si>
  <si>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</si>
  <si>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</si>
  <si>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</si>
  <si>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</si>
  <si>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</si>
  <si>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</si>
  <si>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</si>
  <si>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</si>
  <si>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</si>
  <si>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</si>
  <si>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</si>
  <si>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</si>
  <si>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</si>
  <si>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</si>
  <si>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</si>
  <si>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</si>
  <si>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</si>
  <si>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</si>
  <si>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</si>
  <si>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</si>
  <si>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</si>
  <si>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</si>
  <si>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</si>
  <si>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</si>
  <si>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</si>
  <si>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</si>
  <si>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</si>
  <si>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</si>
  <si>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</si>
  <si>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</si>
  <si>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</si>
  <si>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</si>
  <si>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</si>
  <si>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</si>
  <si>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</si>
  <si>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</si>
  <si>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</si>
  <si>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</si>
  <si>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</si>
  <si>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</si>
  <si>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</si>
  <si>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</si>
  <si>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</si>
  <si>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</si>
  <si>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</si>
  <si>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</si>
  <si>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</si>
  <si>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</si>
  <si>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</si>
  <si>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</si>
  <si>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</si>
  <si>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</si>
  <si>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</si>
  <si>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</si>
  <si>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</si>
  <si>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</si>
  <si>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</si>
  <si>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</si>
  <si>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</si>
  <si>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</si>
  <si>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</si>
  <si>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</si>
  <si>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</si>
  <si>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</si>
  <si>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</si>
  <si>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</si>
  <si>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</si>
  <si>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</si>
  <si>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</si>
  <si>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</si>
  <si>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</si>
  <si>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</si>
  <si>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</si>
  <si>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</si>
  <si>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</si>
  <si>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</si>
  <si>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</si>
  <si>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</si>
  <si>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</si>
  <si>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</si>
  <si>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</si>
  <si>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</si>
  <si>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</si>
  <si>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</si>
  <si>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</si>
  <si>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</si>
  <si>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</si>
  <si>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</si>
  <si>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</si>
  <si>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</si>
  <si>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</si>
  <si>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</si>
  <si>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</si>
  <si>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</si>
  <si>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</si>
  <si>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</si>
  <si>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</si>
  <si>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</si>
  <si>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</si>
  <si>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</si>
  <si>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</si>
  <si>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</si>
  <si>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</si>
  <si>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</si>
  <si>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</si>
  <si>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</si>
  <si>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</si>
  <si>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</si>
  <si>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</si>
  <si>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</si>
  <si>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</si>
  <si>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</si>
  <si>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</si>
  <si>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</si>
  <si>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</si>
  <si>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</si>
  <si>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</si>
  <si>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</si>
  <si>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</si>
  <si>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</si>
  <si>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</si>
  <si>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</si>
  <si>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</si>
  <si>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</si>
  <si>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</si>
  <si>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</si>
  <si>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</si>
  <si>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</si>
  <si>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</si>
  <si>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</si>
  <si>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</si>
  <si>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</si>
  <si>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</si>
  <si>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</si>
  <si>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</si>
  <si>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</si>
  <si>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</si>
  <si>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</si>
  <si>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</si>
  <si>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</si>
  <si>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</si>
  <si>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</si>
  <si>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</si>
  <si>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</si>
  <si>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</si>
  <si>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</si>
  <si>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</si>
  <si>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</si>
  <si>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</si>
  <si>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</si>
  <si>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</si>
  <si>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</si>
  <si>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</si>
  <si>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</si>
  <si>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</si>
  <si>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</si>
  <si>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</si>
  <si>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</si>
  <si>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</si>
  <si>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</si>
  <si>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</si>
  <si>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</si>
  <si>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</si>
  <si>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</si>
  <si>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</si>
  <si>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</si>
  <si>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</si>
  <si>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</si>
  <si>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</si>
  <si>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</si>
  <si>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</si>
  <si>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</si>
  <si>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</si>
  <si>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</si>
  <si>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</si>
  <si>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</si>
  <si>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</si>
  <si>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</si>
  <si>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</si>
  <si>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</si>
  <si>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</si>
  <si>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</si>
  <si>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</si>
  <si>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</si>
  <si>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</si>
  <si>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</si>
  <si>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</si>
  <si>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</si>
  <si>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</si>
  <si>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</si>
  <si>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</si>
  <si>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</si>
  <si>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</si>
  <si>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</si>
  <si>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</si>
  <si>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</si>
  <si>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</si>
  <si>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</si>
  <si>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</si>
  <si>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</si>
  <si>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</si>
  <si>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</si>
  <si>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</si>
  <si>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</si>
  <si>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</si>
  <si>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</si>
  <si>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</si>
  <si>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</si>
  <si>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</si>
  <si>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</si>
  <si>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</si>
  <si>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</si>
  <si>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</si>
  <si>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</si>
  <si>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</si>
  <si>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</si>
  <si>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</si>
  <si>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</si>
  <si>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</si>
  <si>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</si>
  <si>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</si>
  <si>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</si>
  <si>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</si>
  <si>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</si>
  <si>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</si>
  <si>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</si>
  <si>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</si>
  <si>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</si>
  <si>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</si>
  <si>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</si>
  <si>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</si>
  <si>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</si>
  <si>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</si>
  <si>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</si>
  <si>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</si>
  <si>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</si>
  <si>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</si>
  <si>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</si>
  <si>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</si>
  <si>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</si>
  <si>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</si>
  <si>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</si>
  <si>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</si>
  <si>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</si>
  <si>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</si>
  <si>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</si>
  <si>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</si>
  <si>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</si>
  <si>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</si>
  <si>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</si>
  <si>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</si>
  <si>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</si>
  <si>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</si>
  <si>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</si>
  <si>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</si>
  <si>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</si>
  <si>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</si>
  <si>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</si>
  <si>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</si>
  <si>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</si>
  <si>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</si>
  <si>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</si>
  <si>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</si>
  <si>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</si>
  <si>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</si>
  <si>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</si>
  <si>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</si>
  <si>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</si>
  <si>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</si>
  <si>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</si>
  <si>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</si>
  <si>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</si>
  <si>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</si>
  <si>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</si>
  <si>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</si>
  <si>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</si>
  <si>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</si>
  <si>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</si>
  <si>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</si>
  <si>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</si>
  <si>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</si>
  <si>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</si>
  <si>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</si>
  <si>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</si>
  <si>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</si>
  <si>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</si>
  <si>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</si>
  <si>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</si>
  <si>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</si>
  <si>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</si>
  <si>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</si>
  <si>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</si>
  <si>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</si>
  <si>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</si>
  <si>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</si>
  <si>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</si>
  <si>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</si>
  <si>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</si>
  <si>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</si>
  <si>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</si>
  <si>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</si>
  <si>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</si>
  <si>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</si>
  <si>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</si>
  <si>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</si>
  <si>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</si>
  <si>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</si>
  <si>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</si>
  <si>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</si>
  <si>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</si>
  <si>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</si>
  <si>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</si>
  <si>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</si>
  <si>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</si>
  <si>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</si>
  <si>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</si>
  <si>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</si>
  <si>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</si>
  <si>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</si>
  <si>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</si>
  <si>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</si>
  <si>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</si>
  <si>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</si>
  <si>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</si>
  <si>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</si>
  <si>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</si>
  <si>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</si>
  <si>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</si>
  <si>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</si>
  <si>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</si>
  <si>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</si>
  <si>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</si>
  <si>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</si>
  <si>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</si>
  <si>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</si>
  <si>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</si>
  <si>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</si>
  <si>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</si>
  <si>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</si>
  <si>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</si>
  <si>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</si>
  <si>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</si>
  <si>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</si>
  <si>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</si>
  <si>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</si>
  <si>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</si>
  <si>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</si>
  <si>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</si>
  <si>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</si>
  <si>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</si>
  <si>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</si>
  <si>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</si>
  <si>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</si>
  <si>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</si>
  <si>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</si>
  <si>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</si>
  <si>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</si>
  <si>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</si>
  <si>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</si>
  <si>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</si>
  <si>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</si>
  <si>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</si>
  <si>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</si>
  <si>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</si>
  <si>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</si>
  <si>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</si>
  <si>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</si>
  <si>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</si>
  <si>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</si>
  <si>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</si>
  <si>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</si>
  <si>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</si>
  <si>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</si>
  <si>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</si>
  <si>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</si>
  <si>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</si>
  <si>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</si>
  <si>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</si>
  <si>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</si>
  <si>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</si>
  <si>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</si>
  <si>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</si>
  <si>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</si>
  <si>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</si>
  <si>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</si>
  <si>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</si>
  <si>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</si>
  <si>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</si>
  <si>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</si>
  <si>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</si>
  <si>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</si>
  <si>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</si>
  <si>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</si>
  <si>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</si>
  <si>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</si>
  <si>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</si>
  <si>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</si>
  <si>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</si>
  <si>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</si>
  <si>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</si>
  <si>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</si>
  <si>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</si>
  <si>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</si>
  <si>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</si>
  <si>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</si>
  <si>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</si>
  <si>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</si>
  <si>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</si>
  <si>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</si>
  <si>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</si>
  <si>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</si>
  <si>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</si>
  <si>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</si>
  <si>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</si>
  <si>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</si>
  <si>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</si>
  <si>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</si>
  <si>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</si>
  <si>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</si>
  <si>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</si>
  <si>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</si>
  <si>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</si>
  <si>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</si>
  <si>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</si>
  <si>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</si>
  <si>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</si>
  <si>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</si>
  <si>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</si>
  <si>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</si>
  <si>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</si>
  <si>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</si>
  <si>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</si>
  <si>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</si>
  <si>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</si>
  <si>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</si>
  <si>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</si>
  <si>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</si>
  <si>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</si>
  <si>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</si>
  <si>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</si>
  <si>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</si>
  <si>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</si>
  <si>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</si>
  <si>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</si>
  <si>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</si>
  <si>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</si>
  <si>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</si>
  <si>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</si>
  <si>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</si>
  <si>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</si>
  <si>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</si>
  <si>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</si>
  <si>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</si>
  <si>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</si>
  <si>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</si>
  <si>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</si>
  <si>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</si>
  <si>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</si>
  <si>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</si>
  <si>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</si>
  <si>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</si>
  <si>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</si>
  <si>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</si>
  <si>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</si>
  <si>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</si>
  <si>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</si>
  <si>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</si>
  <si>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</si>
  <si>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</si>
  <si>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</si>
  <si>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</si>
  <si>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</si>
  <si>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</si>
  <si>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</si>
  <si>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</si>
  <si>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</si>
  <si>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</si>
  <si>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</si>
  <si>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</si>
  <si>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</si>
  <si>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</si>
  <si>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</si>
  <si>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</si>
  <si>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</si>
  <si>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</si>
  <si>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</si>
  <si>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</si>
  <si>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</si>
  <si>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</si>
  <si>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</si>
  <si>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</si>
  <si>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</si>
  <si>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</si>
  <si>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</si>
  <si>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</si>
  <si>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</si>
  <si>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</si>
  <si>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</si>
  <si>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</si>
  <si>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</si>
  <si>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</si>
  <si>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</si>
  <si>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</si>
  <si>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</si>
  <si>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</si>
  <si>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</si>
  <si>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</si>
  <si>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</si>
  <si>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</si>
  <si>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</si>
  <si>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</si>
  <si>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</si>
  <si>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</si>
  <si>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</si>
  <si>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</si>
  <si>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</si>
  <si>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</si>
  <si>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</si>
  <si>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</si>
  <si>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</si>
  <si>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</si>
  <si>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</si>
  <si>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</si>
  <si>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</si>
  <si>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</si>
  <si>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</si>
  <si>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</si>
  <si>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</si>
  <si>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</si>
  <si>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</si>
  <si>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</si>
  <si>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</si>
  <si>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</si>
  <si>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</si>
  <si>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</si>
  <si>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</si>
  <si>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</si>
  <si>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</si>
  <si>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</si>
  <si>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</si>
  <si>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</si>
  <si>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</si>
  <si>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</si>
  <si>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</si>
  <si>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</si>
  <si>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</si>
  <si>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</si>
  <si>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</si>
  <si>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</si>
  <si>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</si>
  <si>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</si>
  <si>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</si>
  <si>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</si>
  <si>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</si>
  <si>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</si>
  <si>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</si>
  <si>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</si>
  <si>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</si>
  <si>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</si>
  <si>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</si>
  <si>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</si>
  <si>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</si>
  <si>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</si>
  <si>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</si>
  <si>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</si>
  <si>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</si>
  <si>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</si>
  <si>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</si>
  <si>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</si>
  <si>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</si>
  <si>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</si>
  <si>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</si>
  <si>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</si>
  <si>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</si>
  <si>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</si>
  <si>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</si>
  <si>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</si>
  <si>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</si>
  <si>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</si>
  <si>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</si>
  <si>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</si>
  <si>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</si>
  <si>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</si>
  <si>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</si>
  <si>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</si>
  <si>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</si>
  <si>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</si>
  <si>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</si>
  <si>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</si>
  <si>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</si>
  <si>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</si>
  <si>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</si>
  <si>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</si>
  <si>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</si>
  <si>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</si>
  <si>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</si>
  <si>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</si>
  <si>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</si>
  <si>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</si>
  <si>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</si>
  <si>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</si>
  <si>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</si>
  <si>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</si>
  <si>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</si>
  <si>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</si>
  <si>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</si>
  <si>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</si>
  <si>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</si>
  <si>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</si>
  <si>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</si>
  <si>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</si>
  <si>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</si>
  <si>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</si>
  <si>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</si>
  <si>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</si>
  <si>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</si>
  <si>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</si>
  <si>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</si>
  <si>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</si>
  <si>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</si>
  <si>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</si>
  <si>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</si>
  <si>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</si>
  <si>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</si>
  <si>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</si>
  <si>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</si>
  <si>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</si>
  <si>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</si>
  <si>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</si>
  <si>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</si>
  <si>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</si>
  <si>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</si>
  <si>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</si>
  <si>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</si>
  <si>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</si>
  <si>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</si>
  <si>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</si>
  <si>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</si>
  <si>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</si>
  <si>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</si>
  <si>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</si>
  <si>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</si>
  <si>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</si>
  <si>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</si>
  <si>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</si>
  <si>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</si>
  <si>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</si>
  <si>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</si>
  <si>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</si>
  <si>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</si>
  <si>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</si>
  <si>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</si>
  <si>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</si>
  <si>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</si>
  <si>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</si>
  <si>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</si>
  <si>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</si>
  <si>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</si>
  <si>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</si>
  <si>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</si>
  <si>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</si>
  <si>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</si>
  <si>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</si>
  <si>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</si>
  <si>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</si>
  <si>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</si>
  <si>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</si>
  <si>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</si>
  <si>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</si>
  <si>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</si>
  <si>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</si>
  <si>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</si>
  <si>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</si>
  <si>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</si>
  <si>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</si>
  <si>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</si>
  <si>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</si>
  <si>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</si>
  <si>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</si>
  <si>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</si>
  <si>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</si>
  <si>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</si>
  <si>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</si>
  <si>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</si>
  <si>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</si>
  <si>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</si>
  <si>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</si>
  <si>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</si>
  <si>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</si>
  <si>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</si>
  <si>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</si>
  <si>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</si>
  <si>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</si>
  <si>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</si>
  <si>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</si>
  <si>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</si>
  <si>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</si>
  <si>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</si>
  <si>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</si>
  <si>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</si>
  <si>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</si>
  <si>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</si>
  <si>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</si>
  <si>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</si>
  <si>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</si>
  <si>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</si>
  <si>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</si>
  <si>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</si>
  <si>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</si>
  <si>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</si>
  <si>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</si>
  <si>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</si>
  <si>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</si>
  <si>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</si>
  <si>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</si>
  <si>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</si>
  <si>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</si>
  <si>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</si>
  <si>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</si>
  <si>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</si>
  <si>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</si>
  <si>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</si>
  <si>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</si>
  <si>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</si>
  <si>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</si>
  <si>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</si>
  <si>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</si>
  <si>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</si>
  <si>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</si>
  <si>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</si>
  <si>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</si>
  <si>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</si>
  <si>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</si>
  <si>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</si>
  <si>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</si>
  <si>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</si>
  <si>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</si>
  <si>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</si>
  <si>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</si>
  <si>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</si>
  <si>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</si>
  <si>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</si>
  <si>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</si>
  <si>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</si>
  <si>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</si>
  <si>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</si>
  <si>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</si>
  <si>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</si>
  <si>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</si>
  <si>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</si>
  <si>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</si>
  <si>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</si>
  <si>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</si>
  <si>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</si>
  <si>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</si>
  <si>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</si>
  <si>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</si>
  <si>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</si>
  <si>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</si>
  <si>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</si>
  <si>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</si>
  <si>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</si>
  <si>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</si>
  <si>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</si>
  <si>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</si>
  <si>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</si>
  <si>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</si>
  <si>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</si>
  <si>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</si>
  <si>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</si>
  <si>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</si>
  <si>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</si>
  <si>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</si>
  <si>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</si>
  <si>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</si>
  <si>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</si>
  <si>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</si>
  <si>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</si>
  <si>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</si>
  <si>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</si>
  <si>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</si>
  <si>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</si>
  <si>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</si>
  <si>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</si>
  <si>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</si>
  <si>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</si>
  <si>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</si>
  <si>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</si>
  <si>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</si>
  <si>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</si>
  <si>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</si>
  <si>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</si>
  <si>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</si>
  <si>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</si>
  <si>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</si>
  <si>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</si>
  <si>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</si>
  <si>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</si>
  <si>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</si>
  <si>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</si>
  <si>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</si>
  <si>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</si>
  <si>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</si>
  <si>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</si>
  <si>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</si>
  <si>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</si>
  <si>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</si>
  <si>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</si>
  <si>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</si>
  <si>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</si>
  <si>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</si>
  <si>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</si>
  <si>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</si>
  <si>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</si>
  <si>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</si>
  <si>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</si>
  <si>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</si>
  <si>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</si>
  <si>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</si>
  <si>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</si>
  <si>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</si>
  <si>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</si>
  <si>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</si>
  <si>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</si>
  <si>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</si>
  <si>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</si>
  <si>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</si>
  <si>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</si>
  <si>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</si>
  <si>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</si>
  <si>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</si>
  <si>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</si>
  <si>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</si>
  <si>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</si>
  <si>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</si>
  <si>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</si>
  <si>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</si>
  <si>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</si>
  <si>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</si>
  <si>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</si>
  <si>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</si>
  <si>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</si>
  <si>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</si>
  <si>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</si>
  <si>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</si>
  <si>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</si>
  <si>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</si>
  <si>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</si>
  <si>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</si>
  <si>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</si>
  <si>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</si>
  <si>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</si>
  <si>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</si>
  <si>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</si>
  <si>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</si>
  <si>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</si>
  <si>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</si>
  <si>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</si>
  <si>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</si>
  <si>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</si>
  <si>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</si>
  <si>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</si>
  <si>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</si>
  <si>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</si>
  <si>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</si>
  <si>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</si>
  <si>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</si>
  <si>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</si>
  <si>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</si>
  <si>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</si>
  <si>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</si>
  <si>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</si>
  <si>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</si>
  <si>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</si>
  <si>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</si>
  <si>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</si>
  <si>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</si>
  <si>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</si>
  <si>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</si>
  <si>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</si>
  <si>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</si>
  <si>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</si>
  <si>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</si>
  <si>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</si>
  <si>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</si>
  <si>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</si>
  <si>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</si>
  <si>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</si>
  <si>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</si>
  <si>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</si>
  <si>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</si>
  <si>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</si>
  <si>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</si>
  <si>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</si>
  <si>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</si>
  <si>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</si>
  <si>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</si>
  <si>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</si>
  <si>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</si>
  <si>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</si>
  <si>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</si>
  <si>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</si>
  <si>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</si>
  <si>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</si>
  <si>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</si>
  <si>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</si>
  <si>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</si>
  <si>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</si>
  <si>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</si>
  <si>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</si>
  <si>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</si>
  <si>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</si>
  <si>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</si>
  <si>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</si>
  <si>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</si>
  <si>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</si>
  <si>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</si>
  <si>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</si>
  <si>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</si>
  <si>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</si>
  <si>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</si>
  <si>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</si>
  <si>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</si>
  <si>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</si>
  <si>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</si>
  <si>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</si>
  <si>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</si>
  <si>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</si>
  <si>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</si>
  <si>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</si>
  <si>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</si>
  <si>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</si>
  <si>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</si>
  <si>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</si>
  <si>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</si>
  <si>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</si>
  <si>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</si>
  <si>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</si>
  <si>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</si>
  <si>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</si>
  <si>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</si>
  <si>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</si>
  <si>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</si>
  <si>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</si>
  <si>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</si>
  <si>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</si>
  <si>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</si>
  <si>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</si>
  <si>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</si>
  <si>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</si>
  <si>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</si>
  <si>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</si>
  <si>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</si>
  <si>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</si>
  <si>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</si>
  <si>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</si>
  <si>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</si>
  <si>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</si>
  <si>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</si>
  <si>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</si>
  <si>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</si>
  <si>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</si>
  <si>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</si>
  <si>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</si>
  <si>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</si>
  <si>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</si>
  <si>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</si>
  <si>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</si>
  <si>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</si>
  <si>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</si>
  <si>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</si>
  <si>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</si>
  <si>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</si>
  <si>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</si>
  <si>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</si>
  <si>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</si>
  <si>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</si>
  <si>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</si>
  <si>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</si>
  <si>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</si>
  <si>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</si>
  <si>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</si>
  <si>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</si>
  <si>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</si>
  <si>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</si>
  <si>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</si>
  <si>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</si>
  <si>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</si>
  <si>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</si>
  <si>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</si>
  <si>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</si>
  <si>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</si>
  <si>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</si>
  <si>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</si>
  <si>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</si>
  <si>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</si>
  <si>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</si>
  <si>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</si>
  <si>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</si>
  <si>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</si>
  <si>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</si>
  <si>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</si>
  <si>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</si>
  <si>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</si>
  <si>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</si>
  <si>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</si>
  <si>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</si>
  <si>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</si>
  <si>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</si>
  <si>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</si>
  <si>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</si>
  <si>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</si>
  <si>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</si>
  <si>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</si>
  <si>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</si>
  <si>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</si>
  <si>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</si>
  <si>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</si>
  <si>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</si>
  <si>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</si>
  <si>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</si>
  <si>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</si>
  <si>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</si>
  <si>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</si>
  <si>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</si>
  <si>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</si>
  <si>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</si>
  <si>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</si>
  <si>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</si>
  <si>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</si>
  <si>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</si>
  <si>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</si>
  <si>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</si>
  <si>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</si>
  <si>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</si>
  <si>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</si>
  <si>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</si>
  <si>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</si>
  <si>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</si>
  <si>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</si>
  <si>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</si>
  <si>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</si>
  <si>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</si>
  <si>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</si>
  <si>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</si>
  <si>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</si>
  <si>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</si>
  <si>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</si>
  <si>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</si>
  <si>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</si>
  <si>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</si>
  <si>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</si>
  <si>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</si>
  <si>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</si>
  <si>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</si>
  <si>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</si>
  <si>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</si>
  <si>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</si>
  <si>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</si>
  <si>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</si>
  <si>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</si>
  <si>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</si>
  <si>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</si>
  <si>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</si>
  <si>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</si>
  <si>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</si>
  <si>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</si>
  <si>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</si>
  <si>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</si>
  <si>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</si>
  <si>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</si>
  <si>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</si>
  <si>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</si>
  <si>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</si>
  <si>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</si>
  <si>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</si>
  <si>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</si>
  <si>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</si>
  <si>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</si>
  <si>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</si>
  <si>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</si>
  <si>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</si>
  <si>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</si>
  <si>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</si>
  <si>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</si>
  <si>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</si>
  <si>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</si>
  <si>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</si>
  <si>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</si>
  <si>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</si>
  <si>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</si>
  <si>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</si>
  <si>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</si>
  <si>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</si>
  <si>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</si>
  <si>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</si>
  <si>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</si>
  <si>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</si>
  <si>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</si>
  <si>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</si>
  <si>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</si>
  <si>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</si>
  <si>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</si>
  <si>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</si>
  <si>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</si>
  <si>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</si>
  <si>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</si>
  <si>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</si>
  <si>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</si>
  <si>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</si>
  <si>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</si>
  <si>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</si>
  <si>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</si>
  <si>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</si>
  <si>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</si>
  <si>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</si>
  <si>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</si>
  <si>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</si>
  <si>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</si>
  <si>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</si>
  <si>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</si>
  <si>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</si>
  <si>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</si>
  <si>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</si>
  <si>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</si>
  <si>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</si>
  <si>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</si>
  <si>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</si>
  <si>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</si>
  <si>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</si>
  <si>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</si>
  <si>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</si>
  <si>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</si>
  <si>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</si>
  <si>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</si>
  <si>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</si>
  <si>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</si>
  <si>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</si>
  <si>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</si>
  <si>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</si>
  <si>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</si>
  <si>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</si>
  <si>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</si>
  <si>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</si>
  <si>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</si>
  <si>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</si>
  <si>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</si>
  <si>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</si>
  <si>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</si>
  <si>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</si>
  <si>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</si>
  <si>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</si>
  <si>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</si>
  <si>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</si>
  <si>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</si>
  <si>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</si>
  <si>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</si>
  <si>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</si>
  <si>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</si>
  <si>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</si>
  <si>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</si>
  <si>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</si>
  <si>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</si>
  <si>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</si>
  <si>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</si>
  <si>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</si>
  <si>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</si>
  <si>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</si>
  <si>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</si>
  <si>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</si>
  <si>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</si>
  <si>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</si>
  <si>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</si>
  <si>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</si>
  <si>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</si>
  <si>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</si>
  <si>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</si>
  <si>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</si>
  <si>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</si>
  <si>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</si>
  <si>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</si>
  <si>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</si>
  <si>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</si>
  <si>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</si>
  <si>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</si>
  <si>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</si>
  <si>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</si>
  <si>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</si>
  <si>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</si>
  <si>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</si>
  <si>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</si>
  <si>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</si>
  <si>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</si>
  <si>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</si>
  <si>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</si>
  <si>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</si>
  <si>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</si>
  <si>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</si>
  <si>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</si>
  <si>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</si>
  <si>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</si>
  <si>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</si>
  <si>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</si>
  <si>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</si>
  <si>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</si>
  <si>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</si>
  <si>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</si>
  <si>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</si>
  <si>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</si>
  <si>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</si>
  <si>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</si>
  <si>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</si>
  <si>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</si>
  <si>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</si>
  <si>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</si>
  <si>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</si>
  <si>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</si>
  <si>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</si>
  <si>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</si>
  <si>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</si>
  <si>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</si>
  <si>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</si>
  <si>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</si>
  <si>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</si>
  <si>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</si>
  <si>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</si>
  <si>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</si>
  <si>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</si>
  <si>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</si>
  <si>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</si>
  <si>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</si>
  <si>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</si>
  <si>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</si>
  <si>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</si>
  <si>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</si>
  <si>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</si>
  <si>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</si>
  <si>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</si>
  <si>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</si>
  <si>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</si>
  <si>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</si>
  <si>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</si>
  <si>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</si>
  <si>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</si>
  <si>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</si>
  <si>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</si>
  <si>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</si>
  <si>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</si>
  <si>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</si>
  <si>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</si>
  <si>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</si>
  <si>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</si>
  <si>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</si>
  <si>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</si>
  <si>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</si>
  <si>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</si>
  <si>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</si>
  <si>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</si>
  <si>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</si>
  <si>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</si>
  <si>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</si>
  <si>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</si>
  <si>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</si>
  <si>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</si>
  <si>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</si>
  <si>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</si>
  <si>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</si>
  <si>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</si>
  <si>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</si>
  <si>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</si>
  <si>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</si>
  <si>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</si>
  <si>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</si>
  <si>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</si>
  <si>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</si>
  <si>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</si>
  <si>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</si>
  <si>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</si>
  <si>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</si>
  <si>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</si>
  <si>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</si>
  <si>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</si>
  <si>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</si>
  <si>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</si>
  <si>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</si>
  <si>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</si>
  <si>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</si>
  <si>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</si>
  <si>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</si>
  <si>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</si>
  <si>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</si>
  <si>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</si>
  <si>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</si>
  <si>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</si>
  <si>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</si>
  <si>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</si>
  <si>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</si>
  <si>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</si>
  <si>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</si>
  <si>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</si>
  <si>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</si>
  <si>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</si>
  <si>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</si>
  <si>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</si>
  <si>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</si>
  <si>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</si>
  <si>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</si>
  <si>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</si>
  <si>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</si>
  <si>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</si>
  <si>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</si>
  <si>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</si>
  <si>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</si>
  <si>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</si>
  <si>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</si>
  <si>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</si>
  <si>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</si>
  <si>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</si>
  <si>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</si>
  <si>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</si>
  <si>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</si>
  <si>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</si>
  <si>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</si>
  <si>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</si>
  <si>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</si>
  <si>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</si>
  <si>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</si>
  <si>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</si>
  <si>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</si>
  <si>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</si>
  <si>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</si>
  <si>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</si>
  <si>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</si>
  <si>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</si>
  <si>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</si>
  <si>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</si>
  <si>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</si>
  <si>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</si>
  <si>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</si>
  <si>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</si>
  <si>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</si>
  <si>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</si>
  <si>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</si>
  <si>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</si>
  <si>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</si>
  <si>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</si>
  <si>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</si>
  <si>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</si>
  <si>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</si>
  <si>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</si>
  <si>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</si>
  <si>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</si>
  <si>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</si>
  <si>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</si>
  <si>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</si>
  <si>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</si>
  <si>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</si>
  <si>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</si>
  <si>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</si>
  <si>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</si>
  <si>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</si>
  <si>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</si>
  <si>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</si>
  <si>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</si>
  <si>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</si>
  <si>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</si>
  <si>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</si>
  <si>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</si>
  <si>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</si>
  <si>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</si>
  <si>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</si>
  <si>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</si>
  <si>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</si>
  <si>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</si>
  <si>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</si>
  <si>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</si>
  <si>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</si>
  <si>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</si>
  <si>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</si>
  <si>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</si>
  <si>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</si>
  <si>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</si>
  <si>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</si>
  <si>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</si>
  <si>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</si>
  <si>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</si>
  <si>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</si>
  <si>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</si>
  <si>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</si>
  <si>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</si>
  <si>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</si>
  <si>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</si>
  <si>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</si>
  <si>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</si>
  <si>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</si>
  <si>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</si>
  <si>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</si>
  <si>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</si>
  <si>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</si>
  <si>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</si>
  <si>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</si>
  <si>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</si>
  <si>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</si>
  <si>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</si>
  <si>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</si>
  <si>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</si>
  <si>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</si>
  <si>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</si>
  <si>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</si>
  <si>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</si>
  <si>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</si>
  <si>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</si>
  <si>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</si>
  <si>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</si>
  <si>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</si>
  <si>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</si>
  <si>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</si>
  <si>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</si>
  <si>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</si>
  <si>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</si>
  <si>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</si>
  <si>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</si>
  <si>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</si>
  <si>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</si>
  <si>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</si>
  <si>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</si>
  <si>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</si>
  <si>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</si>
  <si>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</si>
  <si>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</si>
  <si>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</si>
  <si>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</si>
  <si>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</si>
  <si>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</si>
  <si>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</si>
  <si>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</si>
  <si>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</si>
  <si>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</si>
  <si>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</si>
  <si>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</si>
  <si>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</si>
  <si>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</si>
  <si>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</si>
  <si>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</si>
  <si>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</si>
  <si>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</si>
  <si>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</si>
  <si>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</si>
  <si>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</si>
  <si>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</si>
  <si>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</si>
  <si>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</si>
  <si>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</si>
  <si>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</si>
  <si>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</si>
  <si>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</si>
  <si>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</si>
  <si>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</si>
  <si>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</si>
  <si>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</si>
  <si>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</si>
  <si>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</si>
  <si>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</si>
  <si>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</si>
  <si>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</si>
  <si>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</si>
  <si>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</si>
  <si>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</si>
  <si>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</si>
  <si>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</si>
  <si>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</si>
  <si>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</si>
  <si>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</si>
  <si>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</si>
  <si>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</si>
  <si>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</si>
  <si>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</si>
  <si>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</si>
  <si>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</si>
  <si>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</si>
  <si>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</si>
  <si>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</si>
  <si>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</si>
  <si>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</si>
  <si>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</si>
  <si>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</si>
  <si>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</si>
  <si>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</si>
  <si>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</si>
  <si>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</si>
  <si>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</si>
  <si>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</si>
  <si>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</si>
  <si>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</si>
  <si>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</si>
  <si>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</si>
  <si>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</si>
  <si>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</si>
  <si>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</si>
  <si>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</si>
  <si>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</si>
  <si>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</si>
  <si>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</si>
  <si>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</si>
  <si>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</si>
  <si>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</si>
  <si>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</si>
  <si>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</si>
  <si>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</si>
  <si>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</si>
  <si>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</si>
  <si>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</si>
  <si>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</si>
  <si>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</si>
  <si>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</si>
  <si>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</si>
  <si>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</si>
  <si>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</si>
  <si>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</si>
  <si>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</si>
  <si>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</si>
  <si>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</si>
  <si>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</si>
  <si>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</si>
  <si>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</si>
  <si>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</si>
  <si>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</si>
  <si>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</si>
  <si>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</si>
  <si>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</si>
  <si>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</si>
  <si>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</si>
  <si>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</si>
  <si>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</si>
  <si>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</si>
  <si>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</si>
  <si>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</si>
  <si>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</si>
  <si>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</si>
  <si>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</si>
  <si>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</si>
  <si>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</si>
  <si>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</si>
  <si>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</si>
  <si>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</si>
  <si>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</si>
  <si>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</si>
  <si>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</si>
  <si>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</si>
  <si>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</si>
  <si>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</si>
  <si>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</si>
  <si>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</si>
  <si>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</si>
  <si>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</si>
  <si>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</si>
  <si>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</si>
  <si>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</si>
  <si>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</si>
  <si>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</si>
  <si>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</si>
  <si>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</si>
  <si>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</si>
  <si>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</si>
  <si>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</si>
  <si>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</si>
  <si>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</si>
  <si>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</si>
  <si>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</si>
  <si>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</si>
  <si>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</si>
  <si>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</si>
  <si>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</si>
  <si>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</si>
  <si>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</si>
  <si>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</si>
  <si>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</si>
  <si>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</si>
  <si>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</si>
  <si>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</si>
  <si>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</si>
  <si>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</si>
  <si>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</si>
  <si>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</si>
  <si>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</si>
  <si>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</si>
  <si>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</si>
  <si>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</si>
  <si>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</si>
  <si>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</si>
  <si>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</si>
  <si>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</si>
  <si>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</si>
  <si>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</si>
  <si>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</si>
  <si>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</si>
  <si>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</si>
  <si>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</si>
  <si>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</si>
  <si>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</si>
  <si>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</si>
  <si>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</si>
  <si>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</si>
  <si>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</si>
  <si>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</si>
  <si>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</si>
  <si>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</si>
  <si>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</si>
  <si>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</si>
  <si>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</si>
  <si>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</si>
  <si>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</si>
  <si>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</si>
  <si>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</si>
  <si>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</si>
  <si>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</si>
  <si>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</si>
  <si>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</si>
  <si>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</si>
  <si>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</si>
  <si>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</si>
  <si>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</si>
  <si>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</si>
  <si>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</si>
  <si>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</si>
  <si>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</si>
  <si>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</si>
  <si>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</si>
  <si>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</si>
  <si>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</si>
  <si>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</si>
  <si>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</si>
  <si>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</si>
  <si>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</si>
  <si>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</si>
  <si>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</si>
  <si>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</si>
  <si>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</si>
  <si>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</si>
  <si>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</si>
  <si>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</si>
  <si>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</si>
  <si>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</si>
  <si>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</si>
  <si>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</si>
  <si>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</si>
  <si>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</si>
  <si>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</si>
  <si>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</si>
  <si>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</si>
  <si>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</si>
  <si>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</si>
  <si>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</si>
  <si>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</si>
  <si>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</si>
  <si>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</si>
  <si>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</si>
  <si>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</si>
  <si>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</si>
  <si>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</si>
  <si>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</si>
  <si>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</si>
  <si>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</si>
  <si>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</si>
  <si>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</si>
  <si>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</si>
  <si>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</si>
  <si>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</si>
  <si>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</si>
  <si>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</si>
  <si>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</si>
  <si>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</si>
  <si>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</si>
  <si>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</si>
  <si>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</si>
  <si>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</si>
  <si>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</si>
  <si>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</si>
  <si>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</si>
  <si>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</si>
  <si>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</si>
  <si>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</si>
  <si>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</si>
  <si>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</si>
  <si>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</si>
  <si>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</si>
  <si>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</si>
  <si>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</si>
  <si>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</si>
  <si>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</si>
  <si>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</si>
  <si>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</si>
  <si>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</si>
  <si>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</si>
  <si>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</si>
  <si>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</si>
  <si>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</si>
  <si>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</si>
  <si>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</si>
  <si>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</si>
  <si>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</si>
  <si>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</si>
  <si>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</si>
  <si>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</si>
  <si>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</si>
  <si>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</si>
  <si>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</si>
  <si>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</si>
  <si>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</si>
  <si>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</si>
  <si>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</si>
  <si>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</si>
  <si>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</si>
  <si>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</si>
  <si>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</si>
  <si>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</si>
  <si>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</si>
  <si>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</si>
  <si>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</si>
  <si>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</si>
  <si>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</si>
  <si>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</si>
  <si>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</si>
  <si>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</si>
  <si>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</si>
  <si>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</si>
  <si>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</si>
  <si>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</si>
  <si>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</si>
  <si>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</si>
  <si>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</si>
  <si>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</si>
  <si>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</si>
  <si>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</si>
  <si>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</si>
  <si>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</si>
  <si>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</si>
  <si>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</si>
  <si>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</si>
  <si>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</si>
  <si>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</si>
  <si>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</si>
  <si>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</si>
  <si>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</si>
  <si>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</si>
  <si>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</si>
  <si>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</si>
  <si>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</si>
  <si>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</si>
  <si>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</si>
  <si>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</si>
  <si>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</si>
  <si>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</si>
  <si>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</si>
  <si>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</si>
  <si>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</si>
  <si>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</si>
  <si>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</si>
  <si>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</si>
  <si>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</si>
  <si>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</si>
  <si>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</si>
  <si>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</si>
  <si>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</si>
  <si>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</si>
  <si>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</si>
  <si>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</si>
  <si>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</si>
  <si>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</si>
  <si>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</si>
  <si>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</si>
  <si>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</si>
  <si>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</si>
  <si>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</si>
  <si>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</si>
  <si>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</si>
  <si>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</si>
  <si>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</si>
  <si>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</si>
  <si>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</si>
  <si>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</si>
  <si>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</si>
  <si>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</si>
  <si>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</si>
  <si>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</si>
  <si>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</si>
  <si>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</si>
  <si>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</si>
  <si>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</si>
  <si>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</si>
  <si>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</si>
  <si>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</si>
  <si>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</si>
  <si>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</si>
  <si>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</si>
  <si>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</si>
  <si>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</si>
  <si>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</si>
  <si>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</si>
  <si>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</si>
  <si>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</si>
  <si>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</si>
  <si>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</si>
  <si>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</si>
  <si>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</si>
  <si>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</si>
  <si>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</si>
  <si>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</si>
  <si>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</si>
  <si>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</si>
  <si>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</si>
  <si>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</si>
  <si>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</si>
  <si>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</si>
  <si>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</si>
  <si>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</si>
  <si>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</si>
  <si>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</si>
  <si>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</si>
  <si>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</si>
  <si>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</si>
  <si>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</si>
  <si>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</si>
  <si>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</si>
  <si>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</si>
  <si>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</si>
  <si>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</si>
  <si>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</si>
  <si>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</si>
  <si>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</si>
  <si>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</si>
  <si>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</si>
  <si>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</si>
  <si>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</si>
  <si>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</si>
  <si>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</si>
  <si>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</si>
  <si>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</si>
  <si>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</si>
  <si>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</si>
  <si>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</si>
  <si>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</si>
  <si>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</si>
  <si>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</si>
  <si>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</si>
  <si>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</si>
  <si>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</si>
  <si>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</si>
  <si>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</si>
  <si>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</si>
  <si>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</si>
  <si>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</si>
  <si>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</si>
  <si>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</si>
  <si>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</si>
  <si>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</si>
  <si>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</si>
  <si>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</si>
  <si>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</si>
  <si>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</si>
  <si>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</si>
  <si>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</si>
  <si>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</si>
  <si>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</si>
  <si>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</si>
  <si>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</si>
  <si>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</si>
  <si>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</si>
  <si>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</si>
  <si>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</si>
  <si>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</si>
  <si>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</si>
  <si>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</si>
  <si>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</si>
  <si>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</si>
  <si>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</si>
  <si>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</si>
  <si>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</si>
  <si>
    <t>GR-948
GR-1025</t>
  </si>
  <si>
    <t>GR-1039
GR-1040</t>
  </si>
  <si>
    <t>GR-1040</t>
  </si>
  <si>
    <t xml:space="preserve">COL-SiCC-2016-0039
GR-586 </t>
  </si>
  <si>
    <t>GR-1023</t>
  </si>
  <si>
    <t>GR-1024</t>
  </si>
  <si>
    <t>GR-1025</t>
  </si>
  <si>
    <t>GR-1069</t>
  </si>
  <si>
    <t>REPORTE AUDITORIA CREACION / ELIMINACION OFERTAS EN MATRIZ</t>
  </si>
  <si>
    <t>ACTUALIZACION REPORTE REEMPLAZOS</t>
  </si>
  <si>
    <t>BOTON CONSULTA OFERTAS . PANTALLA DE SIMPLIFICACION SSICC</t>
  </si>
  <si>
    <t>Habilitar la inclusión de fechas en las que no se atenderán en Retail</t>
  </si>
  <si>
    <t>Envío SAM-7X - Control de Finalización</t>
  </si>
  <si>
    <t>CUV</t>
  </si>
  <si>
    <t>GR-981</t>
  </si>
  <si>
    <t>GR-586
COL-SiCC-2016-0039
GR-1024</t>
  </si>
  <si>
    <t>GR-1114</t>
  </si>
  <si>
    <t>GR-970</t>
  </si>
  <si>
    <t>Validación Longitud número de teléfono</t>
  </si>
  <si>
    <t>Crear Historial de Teléfonos</t>
  </si>
  <si>
    <t>Ampliación de reporte de seguimientos de Ventas y descuentos Retail</t>
  </si>
  <si>
    <t>GR-586
GR-1024
GR-1069</t>
  </si>
  <si>
    <t>GR-1069
GR-970</t>
  </si>
  <si>
    <t>GR-1271</t>
  </si>
  <si>
    <t>GR-1025
GR-948</t>
  </si>
  <si>
    <t>COL-SiCC-2016-0039
GR-970
GR-981</t>
  </si>
  <si>
    <t>GR-1246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</si>
</sst>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  <xf numFmtId="20" fontId="40" fillId="0" borderId="0" xfId="0" applyNumberFormat="1" applyFont="1" applyFill="1" applyBorder="1" applyAlignment="1">
      <alignment horizontal="center" vertical="center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2728320"/>
        <c:axId val="112734208"/>
      </c:barChart>
      <c:catAx>
        <c:axId val="11272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734208"/>
        <c:crosses val="autoZero"/>
        <c:auto val="1"/>
        <c:lblAlgn val="ctr"/>
        <c:lblOffset val="100"/>
        <c:noMultiLvlLbl val="0"/>
      </c:catAx>
      <c:valAx>
        <c:axId val="1127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728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841472"/>
        <c:axId val="112843008"/>
      </c:barChart>
      <c:catAx>
        <c:axId val="1128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843008"/>
        <c:crosses val="autoZero"/>
        <c:auto val="1"/>
        <c:lblAlgn val="ctr"/>
        <c:lblOffset val="100"/>
        <c:noMultiLvlLbl val="0"/>
      </c:catAx>
      <c:valAx>
        <c:axId val="11284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84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42463744"/>
        <c:axId val="142465280"/>
      </c:barChart>
      <c:catAx>
        <c:axId val="14246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465280"/>
        <c:crosses val="autoZero"/>
        <c:auto val="1"/>
        <c:lblAlgn val="ctr"/>
        <c:lblOffset val="100"/>
        <c:noMultiLvlLbl val="0"/>
      </c:catAx>
      <c:valAx>
        <c:axId val="14246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46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80110464"/>
        <c:axId val="180112000"/>
      </c:barChart>
      <c:catAx>
        <c:axId val="180110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112000"/>
        <c:crosses val="autoZero"/>
        <c:auto val="1"/>
        <c:lblAlgn val="ctr"/>
        <c:lblOffset val="100"/>
        <c:noMultiLvlLbl val="0"/>
      </c:catAx>
      <c:valAx>
        <c:axId val="18011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11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80667136"/>
        <c:axId val="180668672"/>
      </c:barChart>
      <c:catAx>
        <c:axId val="18066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668672"/>
        <c:crosses val="autoZero"/>
        <c:auto val="1"/>
        <c:lblAlgn val="ctr"/>
        <c:lblOffset val="100"/>
        <c:noMultiLvlLbl val="0"/>
      </c:catAx>
      <c:valAx>
        <c:axId val="18066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66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94" totalsRowShown="0" headerRowDxfId="16434" dataDxfId="16433">
  <autoFilter ref="A1:Y29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85" totalsRowShown="0" headerRowDxfId="16407" headerRowBorderDxfId="16406" headerRowCellStyle="Énfasis6">
  <autoFilter ref="A1:J1085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JB1" activePane="topRight" state="frozen"/>
      <selection pane="topRight" activeCell="JK5" sqref="JK5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4" width="17" style="8" customWidth="1"/>
    <col min="265" max="266" width="11.42578125" style="8"/>
    <col min="267" max="267" width="17.28515625" style="8" customWidth="1"/>
    <col min="268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7" t="s">
        <v>17946</v>
      </c>
      <c r="JE2" s="2347" t="s">
        <v>17952</v>
      </c>
      <c r="JF2" s="2347" t="s">
        <v>17952</v>
      </c>
      <c r="JG2" s="2347" t="s">
        <v>17970</v>
      </c>
      <c r="JH2" s="2346"/>
      <c r="JI2" s="2346"/>
      <c r="JJ2" s="2347" t="s">
        <v>17952</v>
      </c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 t="s">
        <v>17943</v>
      </c>
      <c r="JD3" s="2347" t="s">
        <v>17944</v>
      </c>
      <c r="JE3" s="2347"/>
      <c r="JF3" s="2347" t="s">
        <v>17944</v>
      </c>
      <c r="JG3" s="2347"/>
      <c r="JH3" s="2346"/>
      <c r="JI3" s="2346"/>
      <c r="JJ3" s="2347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7" t="s">
        <v>17947</v>
      </c>
      <c r="JE4" s="2347" t="s">
        <v>17948</v>
      </c>
      <c r="JF4" s="2145" t="s">
        <v>1000</v>
      </c>
      <c r="JG4" s="2347" t="s">
        <v>17948</v>
      </c>
      <c r="JH4" s="2346"/>
      <c r="JI4" s="2346"/>
      <c r="JJ4" s="2347" t="s">
        <v>17948</v>
      </c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17949</v>
      </c>
      <c r="JD5" s="2347" t="s">
        <v>17961</v>
      </c>
      <c r="JE5" s="2347" t="s">
        <v>17967</v>
      </c>
      <c r="JF5" s="2347" t="s">
        <v>17968</v>
      </c>
      <c r="JG5" s="2347" t="s">
        <v>17971</v>
      </c>
      <c r="JH5" s="2346"/>
      <c r="JI5" s="2346"/>
      <c r="JJ5" s="2347" t="s">
        <v>17960</v>
      </c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 t="s">
        <v>17929</v>
      </c>
      <c r="IZ6" s="2347" t="s">
        <v>17929</v>
      </c>
      <c r="JA6" s="2346"/>
      <c r="JB6" s="2346"/>
      <c r="JC6" s="2347" t="s">
        <v>17929</v>
      </c>
      <c r="JD6" s="2347" t="s">
        <v>17929</v>
      </c>
      <c r="JE6" s="2347" t="s">
        <v>17929</v>
      </c>
      <c r="JF6" s="2347" t="s">
        <v>17929</v>
      </c>
      <c r="JG6" s="2347"/>
      <c r="JH6" s="2346"/>
      <c r="JI6" s="2346"/>
      <c r="JJ6" s="2347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4"/>
  <sheetViews>
    <sheetView tabSelected="1" zoomScaleNormal="100" workbookViewId="0">
      <pane xSplit="7" ySplit="1" topLeftCell="O284" activePane="bottomRight" state="frozen"/>
      <selection pane="topRight" activeCell="E1" sqref="E1"/>
      <selection pane="bottomLeft" activeCell="A3" sqref="A3"/>
      <selection pane="bottomRight" activeCell="F296" sqref="F296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54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13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65.5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32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19.5</v>
      </c>
    </row>
    <row r="285" spans="1:25" ht="25.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86</v>
      </c>
      <c r="G285" s="2274" t="s">
        <v>105</v>
      </c>
      <c r="H285" s="2385"/>
      <c r="I285" s="2385"/>
      <c r="J285" s="2385"/>
      <c r="K285" s="2385"/>
      <c r="L285" s="2338">
        <v>2</v>
      </c>
      <c r="M285" s="2385"/>
      <c r="N285" s="2386"/>
      <c r="O285" s="2348" t="s">
        <v>58</v>
      </c>
      <c r="P285" s="2379">
        <v>42474</v>
      </c>
      <c r="Q285" s="2380">
        <v>0.47916666666666669</v>
      </c>
      <c r="R285" s="2379">
        <v>42478</v>
      </c>
      <c r="S285" s="2380">
        <v>0.47916666666666669</v>
      </c>
      <c r="T285" s="2352">
        <v>16</v>
      </c>
      <c r="U285" s="2384"/>
      <c r="V285" s="2388">
        <f>Tabla1[[#This Row],[Horas Estimadas Programacion]]-Tabla1[[#This Row],[Horas Reales]]</f>
        <v>-14</v>
      </c>
      <c r="W285" s="2389">
        <f>IFERROR(Tabla1[[#This Row],[Diferencia]]/Tabla1[[#This Row],[Horas Reales]],"")</f>
        <v>-0.875</v>
      </c>
      <c r="X285" s="2390">
        <f>MONTH(Tabla1[[#This Row],[Fecha]])</f>
        <v>4</v>
      </c>
      <c r="Y285" s="2390">
        <f ca="1">SUMIF(Tabla4[[#All],[RCR]:[Horas Empleadas]],Tabla1[[#This Row],[RCR]],Tabla4[[#All],[Horas Empleadas]])</f>
        <v>18.5</v>
      </c>
    </row>
    <row r="286" spans="1:25" ht="25.5">
      <c r="A286" s="2379">
        <v>42474</v>
      </c>
      <c r="B286" s="2381" t="s">
        <v>17938</v>
      </c>
      <c r="C286" s="2383" t="s">
        <v>678</v>
      </c>
      <c r="D286" s="2382" t="s">
        <v>62</v>
      </c>
      <c r="E286" s="2384" t="s">
        <v>17940</v>
      </c>
      <c r="F286" s="2275" t="s">
        <v>86</v>
      </c>
      <c r="G286" s="2385" t="s">
        <v>105</v>
      </c>
      <c r="H286" s="2385"/>
      <c r="I286" s="2385"/>
      <c r="J286" s="2385"/>
      <c r="K286" s="2385"/>
      <c r="L286" s="2338">
        <v>2</v>
      </c>
      <c r="M286" s="2385"/>
      <c r="N286" s="2386"/>
      <c r="O286" s="2386" t="s">
        <v>58</v>
      </c>
      <c r="P286" s="2379">
        <v>42478</v>
      </c>
      <c r="Q286" s="2380">
        <v>0.47916666666666669</v>
      </c>
      <c r="R286" s="2379">
        <v>42479</v>
      </c>
      <c r="S286" s="2391">
        <v>0.45833333333333331</v>
      </c>
      <c r="T286" s="2352">
        <v>7.5</v>
      </c>
      <c r="U286" s="2384"/>
      <c r="V286" s="2388">
        <f>Tabla1[[#This Row],[Horas Estimadas Programacion]]-Tabla1[[#This Row],[Horas Reales]]</f>
        <v>-5.5</v>
      </c>
      <c r="W286" s="2389">
        <f>IFERROR(Tabla1[[#This Row],[Diferencia]]/Tabla1[[#This Row],[Horas Reales]],"")</f>
        <v>-0.73333333333333328</v>
      </c>
      <c r="X286" s="2390">
        <f>MONTH(Tabla1[[#This Row],[Fecha]])</f>
        <v>4</v>
      </c>
      <c r="Y286" s="2390">
        <f ca="1">SUMIF(Tabla4[[#All],[RCR]:[Horas Empleadas]],Tabla1[[#This Row],[RCR]],Tabla4[[#All],[Horas Empleadas]])</f>
        <v>5.5</v>
      </c>
    </row>
    <row r="287" spans="1:25" ht="25.5">
      <c r="A287" s="2379">
        <v>42478</v>
      </c>
      <c r="B287" s="2381" t="s">
        <v>17950</v>
      </c>
      <c r="C287" s="2383" t="s">
        <v>17959</v>
      </c>
      <c r="D287" s="2260" t="s">
        <v>49</v>
      </c>
      <c r="E287" s="2338" t="s">
        <v>17954</v>
      </c>
      <c r="F287" s="2275" t="s">
        <v>86</v>
      </c>
      <c r="G287" s="2385" t="s">
        <v>131</v>
      </c>
      <c r="H287" s="2385"/>
      <c r="I287" s="2385"/>
      <c r="J287" s="2385"/>
      <c r="K287" s="2385"/>
      <c r="L287" s="2338">
        <v>5</v>
      </c>
      <c r="M287" s="2385"/>
      <c r="N287" s="2386"/>
      <c r="O287" s="2348" t="s">
        <v>1421</v>
      </c>
      <c r="P287" s="2379">
        <v>42478</v>
      </c>
      <c r="Q287" s="2380">
        <v>0.54166666666666663</v>
      </c>
      <c r="R287" s="2379">
        <v>42481</v>
      </c>
      <c r="S287" s="2380">
        <v>0.45833333333333331</v>
      </c>
      <c r="T287" s="2386"/>
      <c r="U287" s="2384"/>
      <c r="V287" s="2388">
        <f>Tabla1[[#This Row],[Horas Estimadas Programacion]]-Tabla1[[#This Row],[Horas Reales]]</f>
        <v>5</v>
      </c>
      <c r="W287" s="2389" t="str">
        <f>IFERROR(Tabla1[[#This Row],[Diferencia]]/Tabla1[[#This Row],[Horas Reales]],"")</f>
        <v/>
      </c>
      <c r="X287" s="2390">
        <f>MONTH(Tabla1[[#This Row],[Fecha]])</f>
        <v>4</v>
      </c>
      <c r="Y287" s="2390">
        <f ca="1">SUMIF(Tabla4[[#All],[RCR]:[Horas Empleadas]],Tabla1[[#This Row],[RCR]],Tabla4[[#All],[Horas Empleadas]])</f>
        <v>0</v>
      </c>
    </row>
    <row r="288" spans="1:25" ht="25.5">
      <c r="A288" s="2379">
        <v>42478</v>
      </c>
      <c r="B288" s="2381" t="s">
        <v>17951</v>
      </c>
      <c r="C288" s="2383" t="s">
        <v>17866</v>
      </c>
      <c r="D288" s="2260" t="s">
        <v>49</v>
      </c>
      <c r="E288" s="2384" t="s">
        <v>17955</v>
      </c>
      <c r="F288" s="2275" t="s">
        <v>86</v>
      </c>
      <c r="G288" s="2385" t="s">
        <v>131</v>
      </c>
      <c r="H288" s="2385"/>
      <c r="I288" s="2385"/>
      <c r="J288" s="2385"/>
      <c r="K288" s="2385"/>
      <c r="L288" s="2338">
        <v>4</v>
      </c>
      <c r="M288" s="2385"/>
      <c r="N288" s="2386"/>
      <c r="O288" s="2348" t="s">
        <v>57</v>
      </c>
      <c r="P288" s="2349">
        <v>42479</v>
      </c>
      <c r="Q288" s="2350">
        <v>0.41666666666666669</v>
      </c>
      <c r="R288" s="2349">
        <v>42479</v>
      </c>
      <c r="S288" s="2351">
        <v>0.75</v>
      </c>
      <c r="T288" s="2352">
        <v>7</v>
      </c>
      <c r="U288" s="2384"/>
      <c r="V288" s="2388">
        <f>Tabla1[[#This Row],[Horas Estimadas Programacion]]-Tabla1[[#This Row],[Horas Reales]]</f>
        <v>-3</v>
      </c>
      <c r="W288" s="2389">
        <f>IFERROR(Tabla1[[#This Row],[Diferencia]]/Tabla1[[#This Row],[Horas Reales]],"")</f>
        <v>-0.42857142857142855</v>
      </c>
      <c r="X288" s="2390">
        <f>MONTH(Tabla1[[#This Row],[Fecha]])</f>
        <v>4</v>
      </c>
      <c r="Y288" s="2390">
        <f ca="1">SUMIF(Tabla4[[#All],[RCR]:[Horas Empleadas]],Tabla1[[#This Row],[RCR]],Tabla4[[#All],[Horas Empleadas]])</f>
        <v>8.5</v>
      </c>
    </row>
    <row r="289" spans="1:25" ht="25.5">
      <c r="A289" s="2379">
        <v>42478</v>
      </c>
      <c r="B289" s="2381" t="s">
        <v>17952</v>
      </c>
      <c r="C289" s="2383" t="s">
        <v>243</v>
      </c>
      <c r="D289" s="2260" t="s">
        <v>49</v>
      </c>
      <c r="E289" s="2384" t="s">
        <v>17956</v>
      </c>
      <c r="F289" s="2275" t="s">
        <v>83</v>
      </c>
      <c r="G289" s="2274" t="s">
        <v>131</v>
      </c>
      <c r="H289" s="2385"/>
      <c r="I289" s="2385"/>
      <c r="J289" s="2385"/>
      <c r="K289" s="2385"/>
      <c r="L289" s="2338">
        <v>4</v>
      </c>
      <c r="M289" s="2385"/>
      <c r="N289" s="2386"/>
      <c r="O289" s="2348" t="s">
        <v>56</v>
      </c>
      <c r="P289" s="2349">
        <v>42479</v>
      </c>
      <c r="Q289" s="2350">
        <v>0.4375</v>
      </c>
      <c r="R289" s="2382"/>
      <c r="S289" s="2387"/>
      <c r="T289" s="2386"/>
      <c r="U289" s="2384"/>
      <c r="V289" s="2388">
        <f>Tabla1[[#This Row],[Horas Estimadas Programacion]]-Tabla1[[#This Row],[Horas Reales]]</f>
        <v>4</v>
      </c>
      <c r="W289" s="2389" t="str">
        <f>IFERROR(Tabla1[[#This Row],[Diferencia]]/Tabla1[[#This Row],[Horas Reales]],"")</f>
        <v/>
      </c>
      <c r="X289" s="2390">
        <f>MONTH(Tabla1[[#This Row],[Fecha]])</f>
        <v>4</v>
      </c>
      <c r="Y289" s="2390">
        <f ca="1">SUMIF(Tabla4[[#All],[RCR]:[Horas Empleadas]],Tabla1[[#This Row],[RCR]],Tabla4[[#All],[Horas Empleadas]])</f>
        <v>19.5</v>
      </c>
    </row>
    <row r="290" spans="1:25" ht="25.5">
      <c r="A290" s="2379">
        <v>42478</v>
      </c>
      <c r="B290" s="2381" t="s">
        <v>17948</v>
      </c>
      <c r="C290" s="2383" t="s">
        <v>1436</v>
      </c>
      <c r="D290" s="2260" t="s">
        <v>49</v>
      </c>
      <c r="E290" s="2384" t="s">
        <v>17957</v>
      </c>
      <c r="F290" s="2275" t="s">
        <v>83</v>
      </c>
      <c r="G290" s="2274" t="s">
        <v>25</v>
      </c>
      <c r="H290" s="2385"/>
      <c r="I290" s="2385"/>
      <c r="J290" s="2385"/>
      <c r="K290" s="2385"/>
      <c r="L290" s="2338">
        <v>16</v>
      </c>
      <c r="M290" s="2385"/>
      <c r="N290" s="2386"/>
      <c r="O290" s="2386" t="s">
        <v>58</v>
      </c>
      <c r="P290" s="2379">
        <v>42479</v>
      </c>
      <c r="Q290" s="2391">
        <v>0.45833333333333331</v>
      </c>
      <c r="R290" s="2382"/>
      <c r="S290" s="2387"/>
      <c r="T290" s="2386"/>
      <c r="U290" s="2384"/>
      <c r="V290" s="2388">
        <f>Tabla1[[#This Row],[Horas Estimadas Programacion]]-Tabla1[[#This Row],[Horas Reales]]</f>
        <v>16</v>
      </c>
      <c r="W290" s="2389" t="str">
        <f>IFERROR(Tabla1[[#This Row],[Diferencia]]/Tabla1[[#This Row],[Horas Reales]],"")</f>
        <v/>
      </c>
      <c r="X290" s="2390">
        <f>MONTH(Tabla1[[#This Row],[Fecha]])</f>
        <v>4</v>
      </c>
      <c r="Y290" s="2390">
        <f ca="1">SUMIF(Tabla4[[#All],[RCR]:[Horas Empleadas]],Tabla1[[#This Row],[RCR]],Tabla4[[#All],[Horas Empleadas]])</f>
        <v>22</v>
      </c>
    </row>
    <row r="291" spans="1:25" ht="25.5">
      <c r="A291" s="2379">
        <v>42478</v>
      </c>
      <c r="B291" s="2381" t="s">
        <v>17953</v>
      </c>
      <c r="C291" s="2383" t="s">
        <v>151</v>
      </c>
      <c r="D291" s="2260" t="s">
        <v>49</v>
      </c>
      <c r="E291" s="2384" t="s">
        <v>17958</v>
      </c>
      <c r="F291" s="2275" t="s">
        <v>86</v>
      </c>
      <c r="G291" s="2274" t="s">
        <v>25</v>
      </c>
      <c r="H291" s="2385"/>
      <c r="I291" s="2385"/>
      <c r="J291" s="2385"/>
      <c r="K291" s="2385"/>
      <c r="L291" s="2338">
        <v>2</v>
      </c>
      <c r="M291" s="2385"/>
      <c r="N291" s="2386"/>
      <c r="O291" s="2348" t="s">
        <v>57</v>
      </c>
      <c r="P291" s="2379">
        <v>42480</v>
      </c>
      <c r="Q291" s="2350">
        <v>0.64583333333333337</v>
      </c>
      <c r="R291" s="2379">
        <v>42481</v>
      </c>
      <c r="S291" s="2380">
        <v>0.47916666666666669</v>
      </c>
      <c r="T291" s="2352">
        <v>5</v>
      </c>
      <c r="U291" s="2384"/>
      <c r="V291" s="2388">
        <f>Tabla1[[#This Row],[Horas Estimadas Programacion]]-Tabla1[[#This Row],[Horas Reales]]</f>
        <v>-3</v>
      </c>
      <c r="W291" s="2389">
        <f>IFERROR(Tabla1[[#This Row],[Diferencia]]/Tabla1[[#This Row],[Horas Reales]],"")</f>
        <v>-0.6</v>
      </c>
      <c r="X291" s="2390">
        <f>MONTH(Tabla1[[#This Row],[Fecha]])</f>
        <v>4</v>
      </c>
      <c r="Y291" s="2390">
        <f ca="1">SUMIF(Tabla4[[#All],[RCR]:[Horas Empleadas]],Tabla1[[#This Row],[RCR]],Tabla4[[#All],[Horas Empleadas]])</f>
        <v>3.5</v>
      </c>
    </row>
    <row r="292" spans="1:25" ht="25.5">
      <c r="A292" s="2379">
        <v>42479</v>
      </c>
      <c r="B292" s="2381" t="s">
        <v>17963</v>
      </c>
      <c r="C292" s="2383" t="s">
        <v>150</v>
      </c>
      <c r="D292" s="2260" t="s">
        <v>49</v>
      </c>
      <c r="E292" s="2384" t="s">
        <v>17964</v>
      </c>
      <c r="F292" s="2275" t="s">
        <v>86</v>
      </c>
      <c r="G292" s="2274" t="s">
        <v>13</v>
      </c>
      <c r="H292" s="2385"/>
      <c r="I292" s="2385"/>
      <c r="J292" s="2385"/>
      <c r="K292" s="2385"/>
      <c r="L292" s="2338">
        <v>2</v>
      </c>
      <c r="M292" s="2385"/>
      <c r="N292" s="2386"/>
      <c r="O292" s="2386" t="s">
        <v>57</v>
      </c>
      <c r="P292" s="2379">
        <v>42481</v>
      </c>
      <c r="Q292" s="2380">
        <v>0.47916666666666669</v>
      </c>
      <c r="R292" s="2379">
        <v>42482</v>
      </c>
      <c r="S292" s="2391">
        <v>0.10416666666666667</v>
      </c>
      <c r="T292" s="2386"/>
      <c r="U292" s="2384"/>
      <c r="V292" s="2388">
        <f>Tabla1[[#This Row],[Horas Estimadas Programacion]]-Tabla1[[#This Row],[Horas Reales]]</f>
        <v>2</v>
      </c>
      <c r="W292" s="2389" t="str">
        <f>IFERROR(Tabla1[[#This Row],[Diferencia]]/Tabla1[[#This Row],[Horas Reales]],"")</f>
        <v/>
      </c>
      <c r="X292" s="2390">
        <f>MONTH(Tabla1[[#This Row],[Fecha]])</f>
        <v>4</v>
      </c>
      <c r="Y292" s="2390">
        <f ca="1">SUMIF(Tabla4[[#All],[RCR]:[Horas Empleadas]],Tabla1[[#This Row],[RCR]],Tabla4[[#All],[Horas Empleadas]])</f>
        <v>4</v>
      </c>
    </row>
    <row r="293" spans="1:25" ht="25.5">
      <c r="A293" s="2379">
        <v>42479</v>
      </c>
      <c r="B293" s="2381" t="s">
        <v>17960</v>
      </c>
      <c r="C293" s="2383"/>
      <c r="D293" s="2382" t="s">
        <v>62</v>
      </c>
      <c r="E293" s="2384" t="s">
        <v>17965</v>
      </c>
      <c r="F293" s="2275" t="s">
        <v>83</v>
      </c>
      <c r="G293" s="2274" t="s">
        <v>105</v>
      </c>
      <c r="H293" s="2385"/>
      <c r="I293" s="2385"/>
      <c r="J293" s="2385"/>
      <c r="K293" s="2385"/>
      <c r="L293" s="2338">
        <v>4</v>
      </c>
      <c r="M293" s="2385"/>
      <c r="N293" s="2386"/>
      <c r="O293" s="2386" t="s">
        <v>57</v>
      </c>
      <c r="P293" s="2379">
        <v>42482</v>
      </c>
      <c r="Q293" s="2391">
        <v>0.10416666666666667</v>
      </c>
      <c r="R293" s="2382"/>
      <c r="S293" s="2387"/>
      <c r="T293" s="2386"/>
      <c r="U293" s="2384"/>
      <c r="V293" s="2388">
        <f>Tabla1[[#This Row],[Horas Estimadas Programacion]]-Tabla1[[#This Row],[Horas Reales]]</f>
        <v>4</v>
      </c>
      <c r="W293" s="2389" t="str">
        <f>IFERROR(Tabla1[[#This Row],[Diferencia]]/Tabla1[[#This Row],[Horas Reales]],"")</f>
        <v/>
      </c>
      <c r="X293" s="2390">
        <f>MONTH(Tabla1[[#This Row],[Fecha]])</f>
        <v>4</v>
      </c>
      <c r="Y293" s="2390">
        <f ca="1">SUMIF(Tabla4[[#All],[RCR]:[Horas Empleadas]],Tabla1[[#This Row],[RCR]],Tabla4[[#All],[Horas Empleadas]])</f>
        <v>2</v>
      </c>
    </row>
    <row r="294" spans="1:25" ht="25.5">
      <c r="A294" s="2379">
        <v>42479</v>
      </c>
      <c r="B294" s="2381" t="s">
        <v>17962</v>
      </c>
      <c r="C294" s="2383" t="s">
        <v>243</v>
      </c>
      <c r="D294" s="2260" t="s">
        <v>49</v>
      </c>
      <c r="E294" s="2384" t="s">
        <v>17966</v>
      </c>
      <c r="F294" s="2275" t="s">
        <v>86</v>
      </c>
      <c r="G294" s="2274" t="s">
        <v>160</v>
      </c>
      <c r="H294" s="2385"/>
      <c r="I294" s="2385"/>
      <c r="J294" s="2385"/>
      <c r="K294" s="2385"/>
      <c r="L294" s="2338">
        <v>2</v>
      </c>
      <c r="M294" s="2385"/>
      <c r="N294" s="2386"/>
      <c r="O294" s="2386" t="s">
        <v>1421</v>
      </c>
      <c r="P294" s="2379">
        <v>42481</v>
      </c>
      <c r="Q294" s="2380">
        <v>0.45833333333333331</v>
      </c>
      <c r="R294" s="2379">
        <v>42482</v>
      </c>
      <c r="S294" s="2391">
        <v>0.41666666666666669</v>
      </c>
      <c r="T294" s="2352">
        <v>7</v>
      </c>
      <c r="U294" s="2384"/>
      <c r="V294" s="2388">
        <f>Tabla1[[#This Row],[Horas Estimadas Programacion]]-Tabla1[[#This Row],[Horas Reales]]</f>
        <v>-5</v>
      </c>
      <c r="W294" s="2389">
        <f>IFERROR(Tabla1[[#This Row],[Diferencia]]/Tabla1[[#This Row],[Horas Reales]],"")</f>
        <v>-0.7142857142857143</v>
      </c>
      <c r="X294" s="2390">
        <f>MONTH(Tabla1[[#This Row],[Fecha]])</f>
        <v>4</v>
      </c>
      <c r="Y294" s="2390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95:G1048576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85"/>
  <sheetViews>
    <sheetView topLeftCell="A1064" workbookViewId="0">
      <selection activeCell="E1086" sqref="E1086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  <row r="1041" spans="1:10">
      <c r="A1041" s="2370">
        <v>42474</v>
      </c>
      <c r="B1041" s="2357" t="s">
        <v>54</v>
      </c>
      <c r="C1041" s="2374" t="s">
        <v>17929</v>
      </c>
      <c r="D1041" s="2372">
        <v>3</v>
      </c>
      <c r="E1041" s="2372" t="s">
        <v>291</v>
      </c>
      <c r="F1041" s="2371" t="e">
        <f>VLOOKUP(Tabla4[[#This Row],[RCR]],Tabla1[[#All],[RCR]:[Horas Factory]],2,FALSE)</f>
        <v>#N/A</v>
      </c>
      <c r="G1041" s="2371" t="e">
        <f>VLOOKUP(Tabla4[[#This Row],[RCR]],Tabla1[[#All],[RCR]:[Horas Factory]],6,FALSE)</f>
        <v>#N/A</v>
      </c>
      <c r="H1041" s="2371" t="e">
        <f>VLOOKUP(Tabla4[[#This Row],[RCR]],Tabla1[[#All],[RCR]:[Horas Factory]],9,FALSE)</f>
        <v>#N/A</v>
      </c>
      <c r="I1041" s="2371">
        <f>WEEKNUM(Tabla4[[#This Row],[Fecha]],2)</f>
        <v>16</v>
      </c>
      <c r="J1041" s="2371">
        <f>MONTH(Tabla4[[#This Row],[Fecha]])</f>
        <v>4</v>
      </c>
    </row>
    <row r="1042" spans="1:10">
      <c r="A1042" s="2370">
        <v>42475</v>
      </c>
      <c r="B1042" s="2357" t="s">
        <v>54</v>
      </c>
      <c r="C1042" s="2374" t="s">
        <v>17929</v>
      </c>
      <c r="D1042" s="2372">
        <v>4.5</v>
      </c>
      <c r="E1042" s="2372" t="s">
        <v>291</v>
      </c>
      <c r="F1042" s="2371" t="e">
        <f>VLOOKUP(Tabla4[[#This Row],[RCR]],Tabla1[[#All],[RCR]:[Horas Factory]],2,FALSE)</f>
        <v>#N/A</v>
      </c>
      <c r="G1042" s="2371" t="e">
        <f>VLOOKUP(Tabla4[[#This Row],[RCR]],Tabla1[[#All],[RCR]:[Horas Factory]],6,FALSE)</f>
        <v>#N/A</v>
      </c>
      <c r="H1042" s="2371" t="e">
        <f>VLOOKUP(Tabla4[[#This Row],[RCR]],Tabla1[[#All],[RCR]:[Horas Factory]],9,FALSE)</f>
        <v>#N/A</v>
      </c>
      <c r="I1042" s="2371">
        <f>WEEKNUM(Tabla4[[#This Row],[Fecha]],2)</f>
        <v>16</v>
      </c>
      <c r="J1042" s="2371">
        <f>MONTH(Tabla4[[#This Row],[Fecha]])</f>
        <v>4</v>
      </c>
    </row>
    <row r="1043" spans="1:10">
      <c r="A1043" s="2370">
        <v>42478</v>
      </c>
      <c r="B1043" s="2357" t="s">
        <v>58</v>
      </c>
      <c r="C1043" s="2374" t="s">
        <v>17937</v>
      </c>
      <c r="D1043" s="2372">
        <v>2.5</v>
      </c>
      <c r="E1043" s="2372" t="s">
        <v>291</v>
      </c>
      <c r="F1043" s="2371" t="str">
        <f>VLOOKUP(Tabla4[[#This Row],[RCR]],Tabla1[[#All],[RCR]:[Horas Factory]],2,FALSE)</f>
        <v>HIP</v>
      </c>
      <c r="G1043" s="2371" t="str">
        <f>VLOOKUP(Tabla4[[#This Row],[RCR]],Tabla1[[#All],[RCR]:[Horas Factory]],6,FALSE)</f>
        <v>Melissa Espinoza</v>
      </c>
      <c r="H1043" s="2371">
        <f>VLOOKUP(Tabla4[[#This Row],[RCR]],Tabla1[[#All],[RCR]:[Horas Factory]],9,FALSE)</f>
        <v>0</v>
      </c>
      <c r="I1043" s="2371">
        <f>WEEKNUM(Tabla4[[#This Row],[Fecha]],2)</f>
        <v>17</v>
      </c>
      <c r="J1043" s="2371">
        <f>MONTH(Tabla4[[#This Row],[Fecha]])</f>
        <v>4</v>
      </c>
    </row>
    <row r="1044" spans="1:10">
      <c r="A1044" s="2370">
        <v>42478</v>
      </c>
      <c r="B1044" s="2357" t="s">
        <v>58</v>
      </c>
      <c r="C1044" s="2374" t="s">
        <v>17938</v>
      </c>
      <c r="D1044" s="2372">
        <v>3.5</v>
      </c>
      <c r="E1044" s="2372" t="s">
        <v>291</v>
      </c>
      <c r="F1044" s="2371" t="str">
        <f>VLOOKUP(Tabla4[[#This Row],[RCR]],Tabla1[[#All],[RCR]:[Horas Factory]],2,FALSE)</f>
        <v>HIP</v>
      </c>
      <c r="G1044" s="2371" t="str">
        <f>VLOOKUP(Tabla4[[#This Row],[RCR]],Tabla1[[#All],[RCR]:[Horas Factory]],6,FALSE)</f>
        <v>Melissa Espinoza</v>
      </c>
      <c r="H1044" s="2371">
        <f>VLOOKUP(Tabla4[[#This Row],[RCR]],Tabla1[[#All],[RCR]:[Horas Factory]],9,FALSE)</f>
        <v>0</v>
      </c>
      <c r="I1044" s="2371">
        <f>WEEKNUM(Tabla4[[#This Row],[Fecha]],2)</f>
        <v>17</v>
      </c>
      <c r="J1044" s="2371">
        <f>MONTH(Tabla4[[#This Row],[Fecha]])</f>
        <v>4</v>
      </c>
    </row>
    <row r="1045" spans="1:10">
      <c r="A1045" s="2357">
        <v>42478</v>
      </c>
      <c r="B1045" s="2357" t="s">
        <v>56</v>
      </c>
      <c r="C1045" s="2374" t="s">
        <v>17917</v>
      </c>
      <c r="D1045" s="2376">
        <v>4</v>
      </c>
      <c r="E1045" s="2376" t="s">
        <v>291</v>
      </c>
      <c r="F1045" s="2373" t="str">
        <f>VLOOKUP(Tabla4[[#This Row],[RCR]],Tabla1[[#All],[RCR]:[Horas Factory]],2,FALSE)</f>
        <v>MEN</v>
      </c>
      <c r="G1045" s="2373" t="str">
        <f>VLOOKUP(Tabla4[[#This Row],[RCR]],Tabla1[[#All],[RCR]:[Horas Factory]],6,FALSE)</f>
        <v>Jose Martinez</v>
      </c>
      <c r="H1045" s="2373">
        <f>VLOOKUP(Tabla4[[#This Row],[RCR]],Tabla1[[#All],[RCR]:[Horas Factory]],9,FALSE)</f>
        <v>0</v>
      </c>
      <c r="I1045" s="2373">
        <f>WEEKNUM(Tabla4[[#This Row],[Fecha]],2)</f>
        <v>17</v>
      </c>
      <c r="J1045" s="2373">
        <f>MONTH(Tabla4[[#This Row],[Fecha]])</f>
        <v>4</v>
      </c>
    </row>
    <row r="1046" spans="1:10">
      <c r="A1046" s="2375">
        <v>42478</v>
      </c>
      <c r="B1046" s="2376" t="s">
        <v>57</v>
      </c>
      <c r="C1046" s="2374" t="s">
        <v>1017</v>
      </c>
      <c r="D1046" s="2374">
        <v>5</v>
      </c>
      <c r="E1046" s="2372" t="s">
        <v>204</v>
      </c>
      <c r="F1046" s="2371" t="str">
        <f>VLOOKUP(Tabla4[[#This Row],[RCR]],Tabla1[[#All],[RCR]:[Horas Factory]],2,FALSE)</f>
        <v>PER</v>
      </c>
      <c r="G1046" s="2371" t="str">
        <f>VLOOKUP(Tabla4[[#This Row],[RCR]],Tabla1[[#All],[RCR]:[Horas Factory]],6,FALSE)</f>
        <v>Rosa Barreda</v>
      </c>
      <c r="H1046" s="2371">
        <f>VLOOKUP(Tabla4[[#This Row],[RCR]],Tabla1[[#All],[RCR]:[Horas Factory]],9,FALSE)</f>
        <v>0</v>
      </c>
      <c r="I1046" s="2371">
        <f>WEEKNUM(Tabla4[[#This Row],[Fecha]],2)</f>
        <v>17</v>
      </c>
      <c r="J1046" s="2371">
        <f>MONTH(Tabla4[[#This Row],[Fecha]])</f>
        <v>4</v>
      </c>
    </row>
    <row r="1047" spans="1:10">
      <c r="A1047" s="2375">
        <v>42478</v>
      </c>
      <c r="B1047" s="2367" t="s">
        <v>57</v>
      </c>
      <c r="C1047" s="2374" t="s">
        <v>1448</v>
      </c>
      <c r="D1047" s="2367">
        <v>3</v>
      </c>
      <c r="E1047" s="2372" t="s">
        <v>204</v>
      </c>
      <c r="F1047" s="2371" t="str">
        <f>VLOOKUP(Tabla4[[#This Row],[RCR]],Tabla1[[#All],[RCR]:[Horas Factory]],2,FALSE)</f>
        <v>COB</v>
      </c>
      <c r="G1047" s="2371" t="str">
        <f>VLOOKUP(Tabla4[[#This Row],[RCR]],Tabla1[[#All],[RCR]:[Horas Factory]],6,FALSE)</f>
        <v>Rosa Barreda</v>
      </c>
      <c r="H1047" s="2371">
        <f>VLOOKUP(Tabla4[[#This Row],[RCR]],Tabla1[[#All],[RCR]:[Horas Factory]],9,FALSE)</f>
        <v>0</v>
      </c>
      <c r="I1047" s="2371">
        <f>WEEKNUM(Tabla4[[#This Row],[Fecha]],2)</f>
        <v>17</v>
      </c>
      <c r="J1047" s="2371">
        <f>MONTH(Tabla4[[#This Row],[Fecha]])</f>
        <v>4</v>
      </c>
    </row>
    <row r="1048" spans="1:10">
      <c r="A1048" s="2375">
        <v>42478</v>
      </c>
      <c r="B1048" s="2367" t="s">
        <v>58</v>
      </c>
      <c r="C1048" s="2374" t="s">
        <v>17937</v>
      </c>
      <c r="D1048" s="2367">
        <v>2</v>
      </c>
      <c r="E1048" s="2372" t="s">
        <v>204</v>
      </c>
      <c r="F1048" s="2371" t="str">
        <f>VLOOKUP(Tabla4[[#This Row],[RCR]],Tabla1[[#All],[RCR]:[Horas Factory]],2,FALSE)</f>
        <v>HIP</v>
      </c>
      <c r="G1048" s="2371" t="str">
        <f>VLOOKUP(Tabla4[[#This Row],[RCR]],Tabla1[[#All],[RCR]:[Horas Factory]],6,FALSE)</f>
        <v>Melissa Espinoza</v>
      </c>
      <c r="H1048" s="2371">
        <f>VLOOKUP(Tabla4[[#This Row],[RCR]],Tabla1[[#All],[RCR]:[Horas Factory]],9,FALSE)</f>
        <v>0</v>
      </c>
      <c r="I1048" s="2371">
        <f>WEEKNUM(Tabla4[[#This Row],[Fecha]],2)</f>
        <v>17</v>
      </c>
      <c r="J1048" s="2371">
        <f>MONTH(Tabla4[[#This Row],[Fecha]])</f>
        <v>4</v>
      </c>
    </row>
    <row r="1049" spans="1:10">
      <c r="A1049" s="2375">
        <v>42478</v>
      </c>
      <c r="B1049" s="2367" t="s">
        <v>56</v>
      </c>
      <c r="C1049" s="2374" t="s">
        <v>1431</v>
      </c>
      <c r="D1049" s="2367">
        <v>2</v>
      </c>
      <c r="E1049" s="2372" t="s">
        <v>204</v>
      </c>
      <c r="F1049" s="2371" t="str">
        <f>VLOOKUP(Tabla4[[#This Row],[RCR]],Tabla1[[#All],[RCR]:[Horas Factory]],2,FALSE)</f>
        <v>OCR</v>
      </c>
      <c r="G1049" s="2371" t="str">
        <f>VLOOKUP(Tabla4[[#This Row],[RCR]],Tabla1[[#All],[RCR]:[Horas Factory]],6,FALSE)</f>
        <v>Monica Chacon</v>
      </c>
      <c r="H1049" s="2371">
        <f>VLOOKUP(Tabla4[[#This Row],[RCR]],Tabla1[[#All],[RCR]:[Horas Factory]],9,FALSE)</f>
        <v>0</v>
      </c>
      <c r="I1049" s="2371">
        <f>WEEKNUM(Tabla4[[#This Row],[Fecha]],2)</f>
        <v>17</v>
      </c>
      <c r="J1049" s="2371">
        <f>MONTH(Tabla4[[#This Row],[Fecha]])</f>
        <v>4</v>
      </c>
    </row>
    <row r="1050" spans="1:10">
      <c r="A1050" s="2375">
        <v>42478</v>
      </c>
      <c r="B1050" s="2374" t="s">
        <v>56</v>
      </c>
      <c r="C1050" s="2374" t="s">
        <v>1445</v>
      </c>
      <c r="D1050" s="2374">
        <v>2</v>
      </c>
      <c r="E1050" s="2372" t="s">
        <v>204</v>
      </c>
      <c r="F1050" s="2371" t="str">
        <f>VLOOKUP(Tabla4[[#This Row],[RCR]],Tabla1[[#All],[RCR]:[Horas Factory]],2,FALSE)</f>
        <v>MAE</v>
      </c>
      <c r="G1050" s="2371" t="str">
        <f>VLOOKUP(Tabla4[[#This Row],[RCR]],Tabla1[[#All],[RCR]:[Horas Factory]],6,FALSE)</f>
        <v>Melissa Espinoza</v>
      </c>
      <c r="H1050" s="2371">
        <f>VLOOKUP(Tabla4[[#This Row],[RCR]],Tabla1[[#All],[RCR]:[Horas Factory]],9,FALSE)</f>
        <v>0</v>
      </c>
      <c r="I1050" s="2371">
        <f>WEEKNUM(Tabla4[[#This Row],[Fecha]],2)</f>
        <v>17</v>
      </c>
      <c r="J1050" s="2371">
        <f>MONTH(Tabla4[[#This Row],[Fecha]])</f>
        <v>4</v>
      </c>
    </row>
    <row r="1051" spans="1:10">
      <c r="A1051" s="2375">
        <v>42479</v>
      </c>
      <c r="B1051" s="2367" t="s">
        <v>57</v>
      </c>
      <c r="C1051" s="2374" t="s">
        <v>1448</v>
      </c>
      <c r="D1051" s="2367">
        <v>1.5</v>
      </c>
      <c r="E1051" s="2372" t="s">
        <v>204</v>
      </c>
      <c r="F1051" s="2371" t="str">
        <f>VLOOKUP(Tabla4[[#This Row],[RCR]],Tabla1[[#All],[RCR]:[Horas Factory]],2,FALSE)</f>
        <v>COB</v>
      </c>
      <c r="G1051" s="2371" t="str">
        <f>VLOOKUP(Tabla4[[#This Row],[RCR]],Tabla1[[#All],[RCR]:[Horas Factory]],6,FALSE)</f>
        <v>Rosa Barreda</v>
      </c>
      <c r="H1051" s="2371">
        <f>VLOOKUP(Tabla4[[#This Row],[RCR]],Tabla1[[#All],[RCR]:[Horas Factory]],9,FALSE)</f>
        <v>0</v>
      </c>
      <c r="I1051" s="2371">
        <f>WEEKNUM(Tabla4[[#This Row],[Fecha]],2)</f>
        <v>17</v>
      </c>
      <c r="J1051" s="2371">
        <f>MONTH(Tabla4[[#This Row],[Fecha]])</f>
        <v>4</v>
      </c>
    </row>
    <row r="1052" spans="1:10">
      <c r="A1052" s="2375">
        <v>42479</v>
      </c>
      <c r="B1052" s="2376" t="s">
        <v>57</v>
      </c>
      <c r="C1052" s="2374" t="s">
        <v>1017</v>
      </c>
      <c r="D1052" s="2374">
        <v>1.5</v>
      </c>
      <c r="E1052" s="2372" t="s">
        <v>204</v>
      </c>
      <c r="F1052" s="2371" t="str">
        <f>VLOOKUP(Tabla4[[#This Row],[RCR]],Tabla1[[#All],[RCR]:[Horas Factory]],2,FALSE)</f>
        <v>PER</v>
      </c>
      <c r="G1052" s="2371" t="str">
        <f>VLOOKUP(Tabla4[[#This Row],[RCR]],Tabla1[[#All],[RCR]:[Horas Factory]],6,FALSE)</f>
        <v>Rosa Barreda</v>
      </c>
      <c r="H1052" s="2371">
        <f>VLOOKUP(Tabla4[[#This Row],[RCR]],Tabla1[[#All],[RCR]:[Horas Factory]],9,FALSE)</f>
        <v>0</v>
      </c>
      <c r="I1052" s="2371">
        <f>WEEKNUM(Tabla4[[#This Row],[Fecha]],2)</f>
        <v>17</v>
      </c>
      <c r="J1052" s="2371">
        <f>MONTH(Tabla4[[#This Row],[Fecha]])</f>
        <v>4</v>
      </c>
    </row>
    <row r="1053" spans="1:10">
      <c r="A1053" s="2375">
        <v>42479</v>
      </c>
      <c r="B1053" s="2374" t="s">
        <v>56</v>
      </c>
      <c r="C1053" s="2374" t="s">
        <v>1445</v>
      </c>
      <c r="D1053" s="2374">
        <v>3</v>
      </c>
      <c r="E1053" s="2372" t="s">
        <v>603</v>
      </c>
      <c r="F1053" s="2371" t="str">
        <f>VLOOKUP(Tabla4[[#This Row],[RCR]],Tabla1[[#All],[RCR]:[Horas Factory]],2,FALSE)</f>
        <v>MAE</v>
      </c>
      <c r="G1053" s="2371" t="str">
        <f>VLOOKUP(Tabla4[[#This Row],[RCR]],Tabla1[[#All],[RCR]:[Horas Factory]],6,FALSE)</f>
        <v>Melissa Espinoza</v>
      </c>
      <c r="H1053" s="2371">
        <f>VLOOKUP(Tabla4[[#This Row],[RCR]],Tabla1[[#All],[RCR]:[Horas Factory]],9,FALSE)</f>
        <v>0</v>
      </c>
      <c r="I1053" s="2371">
        <f>WEEKNUM(Tabla4[[#This Row],[Fecha]],2)</f>
        <v>17</v>
      </c>
      <c r="J1053" s="2371">
        <f>MONTH(Tabla4[[#This Row],[Fecha]])</f>
        <v>4</v>
      </c>
    </row>
    <row r="1054" spans="1:10">
      <c r="A1054" s="2370">
        <v>42479</v>
      </c>
      <c r="B1054" s="2357" t="s">
        <v>58</v>
      </c>
      <c r="C1054" s="2374" t="s">
        <v>17938</v>
      </c>
      <c r="D1054" s="2372">
        <v>2</v>
      </c>
      <c r="E1054" s="2372" t="s">
        <v>291</v>
      </c>
      <c r="F1054" s="2371" t="str">
        <f>VLOOKUP(Tabla4[[#This Row],[RCR]],Tabla1[[#All],[RCR]:[Horas Factory]],2,FALSE)</f>
        <v>HIP</v>
      </c>
      <c r="G1054" s="2371" t="str">
        <f>VLOOKUP(Tabla4[[#This Row],[RCR]],Tabla1[[#All],[RCR]:[Horas Factory]],6,FALSE)</f>
        <v>Melissa Espinoza</v>
      </c>
      <c r="H1054" s="2371">
        <f>VLOOKUP(Tabla4[[#This Row],[RCR]],Tabla1[[#All],[RCR]:[Horas Factory]],9,FALSE)</f>
        <v>0</v>
      </c>
      <c r="I1054" s="2371">
        <f>WEEKNUM(Tabla4[[#This Row],[Fecha]],2)</f>
        <v>17</v>
      </c>
      <c r="J1054" s="2371">
        <f>MONTH(Tabla4[[#This Row],[Fecha]])</f>
        <v>4</v>
      </c>
    </row>
    <row r="1055" spans="1:10">
      <c r="A1055" s="2370">
        <v>42479</v>
      </c>
      <c r="B1055" s="2357" t="s">
        <v>58</v>
      </c>
      <c r="C1055" s="2374" t="s">
        <v>17948</v>
      </c>
      <c r="D1055" s="2372">
        <v>6</v>
      </c>
      <c r="E1055" s="2372" t="s">
        <v>291</v>
      </c>
      <c r="F1055" s="2371" t="str">
        <f>VLOOKUP(Tabla4[[#This Row],[RCR]],Tabla1[[#All],[RCR]:[Horas Factory]],2,FALSE)</f>
        <v>CRA</v>
      </c>
      <c r="G1055" s="2371" t="str">
        <f>VLOOKUP(Tabla4[[#This Row],[RCR]],Tabla1[[#All],[RCR]:[Horas Factory]],6,FALSE)</f>
        <v>Sandro Quintana</v>
      </c>
      <c r="H1055" s="2371">
        <f>VLOOKUP(Tabla4[[#This Row],[RCR]],Tabla1[[#All],[RCR]:[Horas Factory]],9,FALSE)</f>
        <v>0</v>
      </c>
      <c r="I1055" s="2371">
        <f>WEEKNUM(Tabla4[[#This Row],[Fecha]],2)</f>
        <v>17</v>
      </c>
      <c r="J1055" s="2371">
        <f>MONTH(Tabla4[[#This Row],[Fecha]])</f>
        <v>4</v>
      </c>
    </row>
    <row r="1056" spans="1:10">
      <c r="A1056" s="2370">
        <v>42479</v>
      </c>
      <c r="B1056" s="2357" t="s">
        <v>57</v>
      </c>
      <c r="C1056" s="2374" t="s">
        <v>17951</v>
      </c>
      <c r="D1056" s="2372">
        <v>5</v>
      </c>
      <c r="E1056" s="2372" t="s">
        <v>291</v>
      </c>
      <c r="F1056" s="2371" t="str">
        <f>VLOOKUP(Tabla4[[#This Row],[RCR]],Tabla1[[#All],[RCR]:[Horas Factory]],2,FALSE)</f>
        <v>OCR</v>
      </c>
      <c r="G1056" s="2371" t="str">
        <f>VLOOKUP(Tabla4[[#This Row],[RCR]],Tabla1[[#All],[RCR]:[Horas Factory]],6,FALSE)</f>
        <v>Monica Chacon</v>
      </c>
      <c r="H1056" s="2371">
        <f>VLOOKUP(Tabla4[[#This Row],[RCR]],Tabla1[[#All],[RCR]:[Horas Factory]],9,FALSE)</f>
        <v>0</v>
      </c>
      <c r="I1056" s="2371">
        <f>WEEKNUM(Tabla4[[#This Row],[Fecha]],2)</f>
        <v>17</v>
      </c>
      <c r="J1056" s="2371">
        <f>MONTH(Tabla4[[#This Row],[Fecha]])</f>
        <v>4</v>
      </c>
    </row>
    <row r="1057" spans="1:10">
      <c r="A1057" s="2370">
        <v>42479</v>
      </c>
      <c r="B1057" s="2357" t="s">
        <v>56</v>
      </c>
      <c r="C1057" s="2374" t="s">
        <v>17917</v>
      </c>
      <c r="D1057" s="2372">
        <v>2.5</v>
      </c>
      <c r="E1057" s="2372" t="s">
        <v>291</v>
      </c>
      <c r="F1057" s="2371" t="str">
        <f>VLOOKUP(Tabla4[[#This Row],[RCR]],Tabla1[[#All],[RCR]:[Horas Factory]],2,FALSE)</f>
        <v>MEN</v>
      </c>
      <c r="G1057" s="2371" t="str">
        <f>VLOOKUP(Tabla4[[#This Row],[RCR]],Tabla1[[#All],[RCR]:[Horas Factory]],6,FALSE)</f>
        <v>Jose Martinez</v>
      </c>
      <c r="H1057" s="2371">
        <f>VLOOKUP(Tabla4[[#This Row],[RCR]],Tabla1[[#All],[RCR]:[Horas Factory]],9,FALSE)</f>
        <v>0</v>
      </c>
      <c r="I1057" s="2371">
        <f>WEEKNUM(Tabla4[[#This Row],[Fecha]],2)</f>
        <v>17</v>
      </c>
      <c r="J1057" s="2371">
        <f>MONTH(Tabla4[[#This Row],[Fecha]])</f>
        <v>4</v>
      </c>
    </row>
    <row r="1058" spans="1:10">
      <c r="A1058" s="2357">
        <v>42479</v>
      </c>
      <c r="B1058" s="2357" t="s">
        <v>56</v>
      </c>
      <c r="C1058" s="2374" t="s">
        <v>17952</v>
      </c>
      <c r="D1058" s="2376">
        <v>2.5</v>
      </c>
      <c r="E1058" s="2376" t="s">
        <v>291</v>
      </c>
      <c r="F1058" s="2373" t="str">
        <f>VLOOKUP(Tabla4[[#This Row],[RCR]],Tabla1[[#All],[RCR]:[Horas Factory]],2,FALSE)</f>
        <v>PED</v>
      </c>
      <c r="G1058" s="2373" t="str">
        <f>VLOOKUP(Tabla4[[#This Row],[RCR]],Tabla1[[#All],[RCR]:[Horas Factory]],6,FALSE)</f>
        <v>Monica Chacon</v>
      </c>
      <c r="H1058" s="2373">
        <f>VLOOKUP(Tabla4[[#This Row],[RCR]],Tabla1[[#All],[RCR]:[Horas Factory]],9,FALSE)</f>
        <v>0</v>
      </c>
      <c r="I1058" s="2373">
        <f>WEEKNUM(Tabla4[[#This Row],[Fecha]],2)</f>
        <v>17</v>
      </c>
      <c r="J1058" s="2373">
        <f>MONTH(Tabla4[[#This Row],[Fecha]])</f>
        <v>4</v>
      </c>
    </row>
    <row r="1059" spans="1:10">
      <c r="A1059" s="2370">
        <v>42478</v>
      </c>
      <c r="B1059" s="2357" t="s">
        <v>54</v>
      </c>
      <c r="C1059" s="2374" t="s">
        <v>17929</v>
      </c>
      <c r="D1059" s="2372">
        <v>6.5</v>
      </c>
      <c r="E1059" s="2376" t="s">
        <v>291</v>
      </c>
      <c r="F1059" s="2371" t="e">
        <f>VLOOKUP(Tabla4[[#This Row],[RCR]],Tabla1[[#All],[RCR]:[Horas Factory]],2,FALSE)</f>
        <v>#N/A</v>
      </c>
      <c r="G1059" s="2371" t="e">
        <f>VLOOKUP(Tabla4[[#This Row],[RCR]],Tabla1[[#All],[RCR]:[Horas Factory]],6,FALSE)</f>
        <v>#N/A</v>
      </c>
      <c r="H1059" s="2371" t="e">
        <f>VLOOKUP(Tabla4[[#This Row],[RCR]],Tabla1[[#All],[RCR]:[Horas Factory]],9,FALSE)</f>
        <v>#N/A</v>
      </c>
      <c r="I1059" s="2371">
        <f>WEEKNUM(Tabla4[[#This Row],[Fecha]],2)</f>
        <v>17</v>
      </c>
      <c r="J1059" s="2371">
        <f>MONTH(Tabla4[[#This Row],[Fecha]])</f>
        <v>4</v>
      </c>
    </row>
    <row r="1060" spans="1:10">
      <c r="A1060" s="2370">
        <v>42480</v>
      </c>
      <c r="B1060" s="2357" t="s">
        <v>58</v>
      </c>
      <c r="C1060" s="2374" t="s">
        <v>17948</v>
      </c>
      <c r="D1060" s="2372">
        <v>8</v>
      </c>
      <c r="E1060" s="2376" t="s">
        <v>291</v>
      </c>
      <c r="F1060" s="2371" t="str">
        <f>VLOOKUP(Tabla4[[#This Row],[RCR]],Tabla1[[#All],[RCR]:[Horas Factory]],2,FALSE)</f>
        <v>CRA</v>
      </c>
      <c r="G1060" s="2371" t="str">
        <f>VLOOKUP(Tabla4[[#This Row],[RCR]],Tabla1[[#All],[RCR]:[Horas Factory]],6,FALSE)</f>
        <v>Sandro Quintana</v>
      </c>
      <c r="H1060" s="2371">
        <f>VLOOKUP(Tabla4[[#This Row],[RCR]],Tabla1[[#All],[RCR]:[Horas Factory]],9,FALSE)</f>
        <v>0</v>
      </c>
      <c r="I1060" s="2371">
        <f>WEEKNUM(Tabla4[[#This Row],[Fecha]],2)</f>
        <v>17</v>
      </c>
      <c r="J1060" s="2371">
        <f>MONTH(Tabla4[[#This Row],[Fecha]])</f>
        <v>4</v>
      </c>
    </row>
    <row r="1061" spans="1:10">
      <c r="A1061" s="2370">
        <v>42480</v>
      </c>
      <c r="B1061" s="2357" t="s">
        <v>56</v>
      </c>
      <c r="C1061" s="2374" t="s">
        <v>17952</v>
      </c>
      <c r="D1061" s="2372">
        <v>5.5</v>
      </c>
      <c r="E1061" s="2376" t="s">
        <v>291</v>
      </c>
      <c r="F1061" s="2371" t="str">
        <f>VLOOKUP(Tabla4[[#This Row],[RCR]],Tabla1[[#All],[RCR]:[Horas Factory]],2,FALSE)</f>
        <v>PED</v>
      </c>
      <c r="G1061" s="2371" t="str">
        <f>VLOOKUP(Tabla4[[#This Row],[RCR]],Tabla1[[#All],[RCR]:[Horas Factory]],6,FALSE)</f>
        <v>Monica Chacon</v>
      </c>
      <c r="H1061" s="2371">
        <f>VLOOKUP(Tabla4[[#This Row],[RCR]],Tabla1[[#All],[RCR]:[Horas Factory]],9,FALSE)</f>
        <v>0</v>
      </c>
      <c r="I1061" s="2371">
        <f>WEEKNUM(Tabla4[[#This Row],[Fecha]],2)</f>
        <v>17</v>
      </c>
      <c r="J1061" s="2371">
        <f>MONTH(Tabla4[[#This Row],[Fecha]])</f>
        <v>4</v>
      </c>
    </row>
    <row r="1062" spans="1:10">
      <c r="A1062" s="2357">
        <v>42480</v>
      </c>
      <c r="B1062" s="2357" t="s">
        <v>57</v>
      </c>
      <c r="C1062" s="2374" t="s">
        <v>17953</v>
      </c>
      <c r="D1062" s="2376">
        <v>1</v>
      </c>
      <c r="E1062" s="2376" t="s">
        <v>291</v>
      </c>
      <c r="F1062" s="2373" t="str">
        <f>VLOOKUP(Tabla4[[#This Row],[RCR]],Tabla1[[#All],[RCR]:[Horas Factory]],2,FALSE)</f>
        <v>REC</v>
      </c>
      <c r="G1062" s="2373" t="str">
        <f>VLOOKUP(Tabla4[[#This Row],[RCR]],Tabla1[[#All],[RCR]:[Horas Factory]],6,FALSE)</f>
        <v>Sandro Quintana</v>
      </c>
      <c r="H1062" s="2373">
        <f>VLOOKUP(Tabla4[[#This Row],[RCR]],Tabla1[[#All],[RCR]:[Horas Factory]],9,FALSE)</f>
        <v>0</v>
      </c>
      <c r="I1062" s="2373">
        <f>WEEKNUM(Tabla4[[#This Row],[Fecha]],2)</f>
        <v>17</v>
      </c>
      <c r="J1062" s="2373">
        <f>MONTH(Tabla4[[#This Row],[Fecha]])</f>
        <v>4</v>
      </c>
    </row>
    <row r="1063" spans="1:10">
      <c r="A1063" s="2357">
        <v>42480</v>
      </c>
      <c r="B1063" s="2357" t="s">
        <v>57</v>
      </c>
      <c r="C1063" s="2374" t="s">
        <v>1448</v>
      </c>
      <c r="D1063" s="2372">
        <v>3.5</v>
      </c>
      <c r="E1063" s="2372" t="s">
        <v>204</v>
      </c>
      <c r="F1063" s="2371" t="str">
        <f>VLOOKUP(Tabla4[[#This Row],[RCR]],Tabla1[[#All],[RCR]:[Horas Factory]],2,FALSE)</f>
        <v>COB</v>
      </c>
      <c r="G1063" s="2371" t="str">
        <f>VLOOKUP(Tabla4[[#This Row],[RCR]],Tabla1[[#All],[RCR]:[Horas Factory]],6,FALSE)</f>
        <v>Rosa Barreda</v>
      </c>
      <c r="H1063" s="2371">
        <f>VLOOKUP(Tabla4[[#This Row],[RCR]],Tabla1[[#All],[RCR]:[Horas Factory]],9,FALSE)</f>
        <v>0</v>
      </c>
      <c r="I1063" s="2371">
        <f>WEEKNUM(Tabla4[[#This Row],[Fecha]],2)</f>
        <v>17</v>
      </c>
      <c r="J1063" s="2371">
        <f>MONTH(Tabla4[[#This Row],[Fecha]])</f>
        <v>4</v>
      </c>
    </row>
    <row r="1064" spans="1:10">
      <c r="A1064" s="2357">
        <v>42480</v>
      </c>
      <c r="B1064" s="2357" t="s">
        <v>57</v>
      </c>
      <c r="C1064" s="2374" t="s">
        <v>17951</v>
      </c>
      <c r="D1064" s="2372">
        <v>3.5</v>
      </c>
      <c r="E1064" s="2372" t="s">
        <v>204</v>
      </c>
      <c r="F1064" s="2371" t="str">
        <f>VLOOKUP(Tabla4[[#This Row],[RCR]],Tabla1[[#All],[RCR]:[Horas Factory]],2,FALSE)</f>
        <v>OCR</v>
      </c>
      <c r="G1064" s="2371" t="str">
        <f>VLOOKUP(Tabla4[[#This Row],[RCR]],Tabla1[[#All],[RCR]:[Horas Factory]],6,FALSE)</f>
        <v>Monica Chacon</v>
      </c>
      <c r="H1064" s="2371">
        <f>VLOOKUP(Tabla4[[#This Row],[RCR]],Tabla1[[#All],[RCR]:[Horas Factory]],9,FALSE)</f>
        <v>0</v>
      </c>
      <c r="I1064" s="2371">
        <f>WEEKNUM(Tabla4[[#This Row],[Fecha]],2)</f>
        <v>17</v>
      </c>
      <c r="J1064" s="2371">
        <f>MONTH(Tabla4[[#This Row],[Fecha]])</f>
        <v>4</v>
      </c>
    </row>
    <row r="1065" spans="1:10">
      <c r="A1065" s="2375">
        <v>42478</v>
      </c>
      <c r="B1065" s="2367" t="s">
        <v>964</v>
      </c>
      <c r="C1065" s="2374" t="s">
        <v>17869</v>
      </c>
      <c r="D1065" s="2367">
        <v>2</v>
      </c>
      <c r="E1065" s="2367" t="s">
        <v>204</v>
      </c>
      <c r="F1065" s="2371" t="e">
        <f>VLOOKUP(Tabla4[[#This Row],[RCR]],Tabla1[[#All],[RCR]:[Horas Factory]],2,FALSE)</f>
        <v>#N/A</v>
      </c>
      <c r="G1065" s="2371" t="e">
        <f>VLOOKUP(Tabla4[[#This Row],[RCR]],Tabla1[[#All],[RCR]:[Horas Factory]],6,FALSE)</f>
        <v>#N/A</v>
      </c>
      <c r="H1065" s="2371" t="e">
        <f>VLOOKUP(Tabla4[[#This Row],[RCR]],Tabla1[[#All],[RCR]:[Horas Factory]],9,FALSE)</f>
        <v>#N/A</v>
      </c>
      <c r="I1065" s="2371">
        <f>WEEKNUM(Tabla4[[#This Row],[Fecha]],2)</f>
        <v>17</v>
      </c>
      <c r="J1065" s="2371">
        <f>MONTH(Tabla4[[#This Row],[Fecha]])</f>
        <v>4</v>
      </c>
    </row>
    <row r="1066" spans="1:10">
      <c r="A1066" s="2375">
        <v>42479</v>
      </c>
      <c r="B1066" s="2374" t="s">
        <v>964</v>
      </c>
      <c r="C1066" s="2374" t="s">
        <v>17867</v>
      </c>
      <c r="D1066" s="2374">
        <v>1</v>
      </c>
      <c r="E1066" s="2374" t="s">
        <v>204</v>
      </c>
      <c r="F1066" s="2371" t="e">
        <f>VLOOKUP(Tabla4[[#This Row],[RCR]],Tabla1[[#All],[RCR]:[Horas Factory]],2,FALSE)</f>
        <v>#N/A</v>
      </c>
      <c r="G1066" s="2371" t="e">
        <f>VLOOKUP(Tabla4[[#This Row],[RCR]],Tabla1[[#All],[RCR]:[Horas Factory]],6,FALSE)</f>
        <v>#N/A</v>
      </c>
      <c r="H1066" s="2371" t="e">
        <f>VLOOKUP(Tabla4[[#This Row],[RCR]],Tabla1[[#All],[RCR]:[Horas Factory]],9,FALSE)</f>
        <v>#N/A</v>
      </c>
      <c r="I1066" s="2371">
        <f>WEEKNUM(Tabla4[[#This Row],[Fecha]],2)</f>
        <v>17</v>
      </c>
      <c r="J1066" s="2371">
        <f>MONTH(Tabla4[[#This Row],[Fecha]])</f>
        <v>4</v>
      </c>
    </row>
    <row r="1067" spans="1:10">
      <c r="A1067" s="2375">
        <v>42481</v>
      </c>
      <c r="B1067" s="2376" t="s">
        <v>57</v>
      </c>
      <c r="C1067" s="2374" t="s">
        <v>1017</v>
      </c>
      <c r="D1067" s="2374">
        <v>3.5</v>
      </c>
      <c r="E1067" s="2374" t="s">
        <v>204</v>
      </c>
      <c r="F1067" s="2371" t="str">
        <f>VLOOKUP(Tabla4[[#This Row],[RCR]],Tabla1[[#All],[RCR]:[Horas Factory]],2,FALSE)</f>
        <v>PER</v>
      </c>
      <c r="G1067" s="2371" t="str">
        <f>VLOOKUP(Tabla4[[#This Row],[RCR]],Tabla1[[#All],[RCR]:[Horas Factory]],6,FALSE)</f>
        <v>Rosa Barreda</v>
      </c>
      <c r="H1067" s="2371">
        <f>VLOOKUP(Tabla4[[#This Row],[RCR]],Tabla1[[#All],[RCR]:[Horas Factory]],9,FALSE)</f>
        <v>0</v>
      </c>
      <c r="I1067" s="2371">
        <f>WEEKNUM(Tabla4[[#This Row],[Fecha]],2)</f>
        <v>17</v>
      </c>
      <c r="J1067" s="2371">
        <f>MONTH(Tabla4[[#This Row],[Fecha]])</f>
        <v>4</v>
      </c>
    </row>
    <row r="1068" spans="1:10">
      <c r="A1068" s="2375">
        <v>42481</v>
      </c>
      <c r="B1068" s="2367" t="s">
        <v>56</v>
      </c>
      <c r="C1068" s="2374" t="s">
        <v>17917</v>
      </c>
      <c r="D1068" s="2367">
        <v>3</v>
      </c>
      <c r="E1068" s="2367" t="s">
        <v>603</v>
      </c>
      <c r="F1068" s="2371" t="str">
        <f>VLOOKUP(Tabla4[[#This Row],[RCR]],Tabla1[[#All],[RCR]:[Horas Factory]],2,FALSE)</f>
        <v>MEN</v>
      </c>
      <c r="G1068" s="2371" t="str">
        <f>VLOOKUP(Tabla4[[#This Row],[RCR]],Tabla1[[#All],[RCR]:[Horas Factory]],6,FALSE)</f>
        <v>Jose Martinez</v>
      </c>
      <c r="H1068" s="2371">
        <f>VLOOKUP(Tabla4[[#This Row],[RCR]],Tabla1[[#All],[RCR]:[Horas Factory]],9,FALSE)</f>
        <v>0</v>
      </c>
      <c r="I1068" s="2371">
        <f>WEEKNUM(Tabla4[[#This Row],[Fecha]],2)</f>
        <v>17</v>
      </c>
      <c r="J1068" s="2371">
        <f>MONTH(Tabla4[[#This Row],[Fecha]])</f>
        <v>4</v>
      </c>
    </row>
    <row r="1069" spans="1:10">
      <c r="A1069" s="2370">
        <v>42478</v>
      </c>
      <c r="B1069" s="2357" t="s">
        <v>964</v>
      </c>
      <c r="C1069" s="2374" t="s">
        <v>17944</v>
      </c>
      <c r="D1069" s="2372">
        <v>5</v>
      </c>
      <c r="E1069" s="2376" t="s">
        <v>291</v>
      </c>
      <c r="F1069" s="2371" t="e">
        <f>VLOOKUP(Tabla4[[#This Row],[RCR]],Tabla1[[#All],[RCR]:[Horas Factory]],2,FALSE)</f>
        <v>#N/A</v>
      </c>
      <c r="G1069" s="2371" t="e">
        <f>VLOOKUP(Tabla4[[#This Row],[RCR]],Tabla1[[#All],[RCR]:[Horas Factory]],6,FALSE)</f>
        <v>#N/A</v>
      </c>
      <c r="H1069" s="2371" t="e">
        <f>VLOOKUP(Tabla4[[#This Row],[RCR]],Tabla1[[#All],[RCR]:[Horas Factory]],9,FALSE)</f>
        <v>#N/A</v>
      </c>
      <c r="I1069" s="2371">
        <f>WEEKNUM(Tabla4[[#This Row],[Fecha]],2)</f>
        <v>17</v>
      </c>
      <c r="J1069" s="2371">
        <f>MONTH(Tabla4[[#This Row],[Fecha]])</f>
        <v>4</v>
      </c>
    </row>
    <row r="1070" spans="1:10">
      <c r="A1070" s="2370">
        <v>42479</v>
      </c>
      <c r="B1070" s="2357" t="s">
        <v>964</v>
      </c>
      <c r="C1070" s="2374" t="s">
        <v>17944</v>
      </c>
      <c r="D1070" s="2372">
        <v>7</v>
      </c>
      <c r="E1070" s="2376" t="s">
        <v>291</v>
      </c>
      <c r="F1070" s="2371" t="e">
        <f>VLOOKUP(Tabla4[[#This Row],[RCR]],Tabla1[[#All],[RCR]:[Horas Factory]],2,FALSE)</f>
        <v>#N/A</v>
      </c>
      <c r="G1070" s="2371" t="e">
        <f>VLOOKUP(Tabla4[[#This Row],[RCR]],Tabla1[[#All],[RCR]:[Horas Factory]],6,FALSE)</f>
        <v>#N/A</v>
      </c>
      <c r="H1070" s="2371" t="e">
        <f>VLOOKUP(Tabla4[[#This Row],[RCR]],Tabla1[[#All],[RCR]:[Horas Factory]],9,FALSE)</f>
        <v>#N/A</v>
      </c>
      <c r="I1070" s="2371">
        <f>WEEKNUM(Tabla4[[#This Row],[Fecha]],2)</f>
        <v>17</v>
      </c>
      <c r="J1070" s="2371">
        <f>MONTH(Tabla4[[#This Row],[Fecha]])</f>
        <v>4</v>
      </c>
    </row>
    <row r="1071" spans="1:10">
      <c r="A1071" s="2370">
        <v>42481</v>
      </c>
      <c r="B1071" s="2357" t="s">
        <v>964</v>
      </c>
      <c r="C1071" s="2374" t="s">
        <v>17944</v>
      </c>
      <c r="D1071" s="2372">
        <v>7</v>
      </c>
      <c r="E1071" s="2376" t="s">
        <v>291</v>
      </c>
      <c r="F1071" s="2371" t="e">
        <f>VLOOKUP(Tabla4[[#This Row],[RCR]],Tabla1[[#All],[RCR]:[Horas Factory]],2,FALSE)</f>
        <v>#N/A</v>
      </c>
      <c r="G1071" s="2371" t="e">
        <f>VLOOKUP(Tabla4[[#This Row],[RCR]],Tabla1[[#All],[RCR]:[Horas Factory]],6,FALSE)</f>
        <v>#N/A</v>
      </c>
      <c r="H1071" s="2371" t="e">
        <f>VLOOKUP(Tabla4[[#This Row],[RCR]],Tabla1[[#All],[RCR]:[Horas Factory]],9,FALSE)</f>
        <v>#N/A</v>
      </c>
      <c r="I1071" s="2371">
        <f>WEEKNUM(Tabla4[[#This Row],[Fecha]],2)</f>
        <v>17</v>
      </c>
      <c r="J1071" s="2371">
        <f>MONTH(Tabla4[[#This Row],[Fecha]])</f>
        <v>4</v>
      </c>
    </row>
    <row r="1072" spans="1:10">
      <c r="A1072" s="2370">
        <v>42481</v>
      </c>
      <c r="B1072" s="2357" t="s">
        <v>964</v>
      </c>
      <c r="C1072" s="2374" t="s">
        <v>17969</v>
      </c>
      <c r="D1072" s="2372">
        <v>1</v>
      </c>
      <c r="E1072" s="2376" t="s">
        <v>291</v>
      </c>
      <c r="F1072" s="2371" t="e">
        <f>VLOOKUP(Tabla4[[#This Row],[RCR]],Tabla1[[#All],[RCR]:[Horas Factory]],2,FALSE)</f>
        <v>#N/A</v>
      </c>
      <c r="G1072" s="2371" t="e">
        <f>VLOOKUP(Tabla4[[#This Row],[RCR]],Tabla1[[#All],[RCR]:[Horas Factory]],6,FALSE)</f>
        <v>#N/A</v>
      </c>
      <c r="H1072" s="2371" t="e">
        <f>VLOOKUP(Tabla4[[#This Row],[RCR]],Tabla1[[#All],[RCR]:[Horas Factory]],9,FALSE)</f>
        <v>#N/A</v>
      </c>
      <c r="I1072" s="2371">
        <f>WEEKNUM(Tabla4[[#This Row],[Fecha]],2)</f>
        <v>17</v>
      </c>
      <c r="J1072" s="2371">
        <f>MONTH(Tabla4[[#This Row],[Fecha]])</f>
        <v>4</v>
      </c>
    </row>
    <row r="1073" spans="1:10">
      <c r="A1073" s="2370">
        <v>42481</v>
      </c>
      <c r="B1073" s="2357" t="s">
        <v>57</v>
      </c>
      <c r="C1073" s="2374" t="s">
        <v>17953</v>
      </c>
      <c r="D1073" s="2372">
        <v>2.5</v>
      </c>
      <c r="E1073" s="2376" t="s">
        <v>291</v>
      </c>
      <c r="F1073" s="2371" t="str">
        <f>VLOOKUP(Tabla4[[#This Row],[RCR]],Tabla1[[#All],[RCR]:[Horas Factory]],2,FALSE)</f>
        <v>REC</v>
      </c>
      <c r="G1073" s="2371" t="str">
        <f>VLOOKUP(Tabla4[[#This Row],[RCR]],Tabla1[[#All],[RCR]:[Horas Factory]],6,FALSE)</f>
        <v>Sandro Quintana</v>
      </c>
      <c r="H1073" s="2371">
        <f>VLOOKUP(Tabla4[[#This Row],[RCR]],Tabla1[[#All],[RCR]:[Horas Factory]],9,FALSE)</f>
        <v>0</v>
      </c>
      <c r="I1073" s="2371">
        <f>WEEKNUM(Tabla4[[#This Row],[Fecha]],2)</f>
        <v>17</v>
      </c>
      <c r="J1073" s="2371">
        <f>MONTH(Tabla4[[#This Row],[Fecha]])</f>
        <v>4</v>
      </c>
    </row>
    <row r="1074" spans="1:10">
      <c r="A1074" s="2370">
        <v>42481</v>
      </c>
      <c r="B1074" s="2357" t="s">
        <v>57</v>
      </c>
      <c r="C1074" s="2374" t="s">
        <v>17963</v>
      </c>
      <c r="D1074" s="2372">
        <v>2</v>
      </c>
      <c r="E1074" s="2376" t="s">
        <v>291</v>
      </c>
      <c r="F1074" s="2371" t="str">
        <f>VLOOKUP(Tabla4[[#This Row],[RCR]],Tabla1[[#All],[RCR]:[Horas Factory]],2,FALSE)</f>
        <v>STO</v>
      </c>
      <c r="G1074" s="2371" t="str">
        <f>VLOOKUP(Tabla4[[#This Row],[RCR]],Tabla1[[#All],[RCR]:[Horas Factory]],6,FALSE)</f>
        <v>Rosalvina Ramirez</v>
      </c>
      <c r="H1074" s="2371">
        <f>VLOOKUP(Tabla4[[#This Row],[RCR]],Tabla1[[#All],[RCR]:[Horas Factory]],9,FALSE)</f>
        <v>0</v>
      </c>
      <c r="I1074" s="2371">
        <f>WEEKNUM(Tabla4[[#This Row],[Fecha]],2)</f>
        <v>17</v>
      </c>
      <c r="J1074" s="2371">
        <f>MONTH(Tabla4[[#This Row],[Fecha]])</f>
        <v>4</v>
      </c>
    </row>
    <row r="1075" spans="1:10">
      <c r="A1075" s="2357">
        <v>42481</v>
      </c>
      <c r="B1075" s="2357" t="s">
        <v>56</v>
      </c>
      <c r="C1075" s="2374" t="s">
        <v>17952</v>
      </c>
      <c r="D1075" s="2376">
        <v>5.5</v>
      </c>
      <c r="E1075" s="2376" t="s">
        <v>291</v>
      </c>
      <c r="F1075" s="2373" t="str">
        <f>VLOOKUP(Tabla4[[#This Row],[RCR]],Tabla1[[#All],[RCR]:[Horas Factory]],2,FALSE)</f>
        <v>PED</v>
      </c>
      <c r="G1075" s="2373" t="str">
        <f>VLOOKUP(Tabla4[[#This Row],[RCR]],Tabla1[[#All],[RCR]:[Horas Factory]],6,FALSE)</f>
        <v>Monica Chacon</v>
      </c>
      <c r="H1075" s="2373">
        <f>VLOOKUP(Tabla4[[#This Row],[RCR]],Tabla1[[#All],[RCR]:[Horas Factory]],9,FALSE)</f>
        <v>0</v>
      </c>
      <c r="I1075" s="2373">
        <f>WEEKNUM(Tabla4[[#This Row],[Fecha]],2)</f>
        <v>17</v>
      </c>
      <c r="J1075" s="2373">
        <f>MONTH(Tabla4[[#This Row],[Fecha]])</f>
        <v>4</v>
      </c>
    </row>
    <row r="1076" spans="1:10">
      <c r="A1076" s="2370">
        <v>42482</v>
      </c>
      <c r="B1076" s="2357" t="s">
        <v>57</v>
      </c>
      <c r="C1076" s="2374" t="s">
        <v>17963</v>
      </c>
      <c r="D1076" s="2372">
        <v>2</v>
      </c>
      <c r="E1076" s="2376" t="s">
        <v>291</v>
      </c>
      <c r="F1076" s="2371" t="str">
        <f>VLOOKUP(Tabla4[[#This Row],[RCR]],Tabla1[[#All],[RCR]:[Horas Factory]],2,FALSE)</f>
        <v>STO</v>
      </c>
      <c r="G1076" s="2371" t="str">
        <f>VLOOKUP(Tabla4[[#This Row],[RCR]],Tabla1[[#All],[RCR]:[Horas Factory]],6,FALSE)</f>
        <v>Rosalvina Ramirez</v>
      </c>
      <c r="H1076" s="2371">
        <f>VLOOKUP(Tabla4[[#This Row],[RCR]],Tabla1[[#All],[RCR]:[Horas Factory]],9,FALSE)</f>
        <v>0</v>
      </c>
      <c r="I1076" s="2371">
        <f>WEEKNUM(Tabla4[[#This Row],[Fecha]],2)</f>
        <v>17</v>
      </c>
      <c r="J1076" s="2371">
        <f>MONTH(Tabla4[[#This Row],[Fecha]])</f>
        <v>4</v>
      </c>
    </row>
    <row r="1077" spans="1:10">
      <c r="A1077" s="2370">
        <v>42482</v>
      </c>
      <c r="B1077" s="2357" t="s">
        <v>57</v>
      </c>
      <c r="C1077" s="2374" t="s">
        <v>17960</v>
      </c>
      <c r="D1077" s="2372">
        <v>2</v>
      </c>
      <c r="E1077" s="2376" t="s">
        <v>291</v>
      </c>
      <c r="F1077" s="2371">
        <f>VLOOKUP(Tabla4[[#This Row],[RCR]],Tabla1[[#All],[RCR]:[Horas Factory]],2,FALSE)</f>
        <v>0</v>
      </c>
      <c r="G1077" s="2371" t="str">
        <f>VLOOKUP(Tabla4[[#This Row],[RCR]],Tabla1[[#All],[RCR]:[Horas Factory]],6,FALSE)</f>
        <v>Melissa Espinoza</v>
      </c>
      <c r="H1077" s="2371">
        <f>VLOOKUP(Tabla4[[#This Row],[RCR]],Tabla1[[#All],[RCR]:[Horas Factory]],9,FALSE)</f>
        <v>0</v>
      </c>
      <c r="I1077" s="2371">
        <f>WEEKNUM(Tabla4[[#This Row],[Fecha]],2)</f>
        <v>17</v>
      </c>
      <c r="J1077" s="2371">
        <f>MONTH(Tabla4[[#This Row],[Fecha]])</f>
        <v>4</v>
      </c>
    </row>
    <row r="1078" spans="1:10">
      <c r="A1078" s="2370">
        <v>42479</v>
      </c>
      <c r="B1078" s="2357" t="s">
        <v>54</v>
      </c>
      <c r="C1078" s="2374" t="s">
        <v>17929</v>
      </c>
      <c r="D1078" s="2372">
        <v>1.5</v>
      </c>
      <c r="E1078" s="2376" t="s">
        <v>291</v>
      </c>
      <c r="F1078" s="2371" t="e">
        <f>VLOOKUP(Tabla4[[#This Row],[RCR]],Tabla1[[#All],[RCR]:[Horas Factory]],2,FALSE)</f>
        <v>#N/A</v>
      </c>
      <c r="G1078" s="2371" t="e">
        <f>VLOOKUP(Tabla4[[#This Row],[RCR]],Tabla1[[#All],[RCR]:[Horas Factory]],6,FALSE)</f>
        <v>#N/A</v>
      </c>
      <c r="H1078" s="2371" t="e">
        <f>VLOOKUP(Tabla4[[#This Row],[RCR]],Tabla1[[#All],[RCR]:[Horas Factory]],9,FALSE)</f>
        <v>#N/A</v>
      </c>
      <c r="I1078" s="2371">
        <f>WEEKNUM(Tabla4[[#This Row],[Fecha]],2)</f>
        <v>17</v>
      </c>
      <c r="J1078" s="2371">
        <f>MONTH(Tabla4[[#This Row],[Fecha]])</f>
        <v>4</v>
      </c>
    </row>
    <row r="1079" spans="1:10">
      <c r="A1079" s="2370">
        <v>42480</v>
      </c>
      <c r="B1079" s="2357" t="s">
        <v>54</v>
      </c>
      <c r="C1079" s="2374" t="s">
        <v>17929</v>
      </c>
      <c r="D1079" s="2372">
        <v>4.5</v>
      </c>
      <c r="E1079" s="2376" t="s">
        <v>291</v>
      </c>
      <c r="F1079" s="2371" t="e">
        <f>VLOOKUP(Tabla4[[#This Row],[RCR]],Tabla1[[#All],[RCR]:[Horas Factory]],2,FALSE)</f>
        <v>#N/A</v>
      </c>
      <c r="G1079" s="2371" t="e">
        <f>VLOOKUP(Tabla4[[#This Row],[RCR]],Tabla1[[#All],[RCR]:[Horas Factory]],6,FALSE)</f>
        <v>#N/A</v>
      </c>
      <c r="H1079" s="2371" t="e">
        <f>VLOOKUP(Tabla4[[#This Row],[RCR]],Tabla1[[#All],[RCR]:[Horas Factory]],9,FALSE)</f>
        <v>#N/A</v>
      </c>
      <c r="I1079" s="2371">
        <f>WEEKNUM(Tabla4[[#This Row],[Fecha]],2)</f>
        <v>17</v>
      </c>
      <c r="J1079" s="2371">
        <f>MONTH(Tabla4[[#This Row],[Fecha]])</f>
        <v>4</v>
      </c>
    </row>
    <row r="1080" spans="1:10">
      <c r="A1080" s="2370">
        <v>42480</v>
      </c>
      <c r="B1080" s="2357" t="s">
        <v>54</v>
      </c>
      <c r="C1080" s="2374" t="s">
        <v>17972</v>
      </c>
      <c r="D1080" s="2372">
        <v>2.75</v>
      </c>
      <c r="E1080" s="2376" t="s">
        <v>291</v>
      </c>
      <c r="F1080" s="2371" t="e">
        <f>VLOOKUP(Tabla4[[#This Row],[RCR]],Tabla1[[#All],[RCR]:[Horas Factory]],2,FALSE)</f>
        <v>#N/A</v>
      </c>
      <c r="G1080" s="2371" t="e">
        <f>VLOOKUP(Tabla4[[#This Row],[RCR]],Tabla1[[#All],[RCR]:[Horas Factory]],6,FALSE)</f>
        <v>#N/A</v>
      </c>
      <c r="H1080" s="2371" t="e">
        <f>VLOOKUP(Tabla4[[#This Row],[RCR]],Tabla1[[#All],[RCR]:[Horas Factory]],9,FALSE)</f>
        <v>#N/A</v>
      </c>
      <c r="I1080" s="2371">
        <f>WEEKNUM(Tabla4[[#This Row],[Fecha]],2)</f>
        <v>17</v>
      </c>
      <c r="J1080" s="2371">
        <f>MONTH(Tabla4[[#This Row],[Fecha]])</f>
        <v>4</v>
      </c>
    </row>
    <row r="1081" spans="1:10">
      <c r="A1081" s="2370">
        <v>42481</v>
      </c>
      <c r="B1081" s="2357" t="s">
        <v>54</v>
      </c>
      <c r="C1081" s="2374" t="s">
        <v>17929</v>
      </c>
      <c r="D1081" s="2372">
        <v>8.5</v>
      </c>
      <c r="E1081" s="2376" t="s">
        <v>291</v>
      </c>
      <c r="F1081" s="2371" t="e">
        <f>VLOOKUP(Tabla4[[#This Row],[RCR]],Tabla1[[#All],[RCR]:[Horas Factory]],2,FALSE)</f>
        <v>#N/A</v>
      </c>
      <c r="G1081" s="2371" t="e">
        <f>VLOOKUP(Tabla4[[#This Row],[RCR]],Tabla1[[#All],[RCR]:[Horas Factory]],6,FALSE)</f>
        <v>#N/A</v>
      </c>
      <c r="H1081" s="2371" t="e">
        <f>VLOOKUP(Tabla4[[#This Row],[RCR]],Tabla1[[#All],[RCR]:[Horas Factory]],9,FALSE)</f>
        <v>#N/A</v>
      </c>
      <c r="I1081" s="2371">
        <f>WEEKNUM(Tabla4[[#This Row],[Fecha]],2)</f>
        <v>17</v>
      </c>
      <c r="J1081" s="2371">
        <f>MONTH(Tabla4[[#This Row],[Fecha]])</f>
        <v>4</v>
      </c>
    </row>
    <row r="1082" spans="1:10">
      <c r="A1082" s="2370">
        <v>42482</v>
      </c>
      <c r="B1082" s="2357" t="s">
        <v>58</v>
      </c>
      <c r="C1082" s="2374" t="s">
        <v>17948</v>
      </c>
      <c r="D1082" s="2372">
        <v>8</v>
      </c>
      <c r="E1082" s="2376" t="s">
        <v>291</v>
      </c>
      <c r="F1082" s="2371" t="str">
        <f>VLOOKUP(Tabla4[[#This Row],[RCR]],Tabla1[[#All],[RCR]:[Horas Factory]],2,FALSE)</f>
        <v>CRA</v>
      </c>
      <c r="G1082" s="2371" t="str">
        <f>VLOOKUP(Tabla4[[#This Row],[RCR]],Tabla1[[#All],[RCR]:[Horas Factory]],6,FALSE)</f>
        <v>Sandro Quintana</v>
      </c>
      <c r="H1082" s="2371">
        <f>VLOOKUP(Tabla4[[#This Row],[RCR]],Tabla1[[#All],[RCR]:[Horas Factory]],9,FALSE)</f>
        <v>0</v>
      </c>
      <c r="I1082" s="2371">
        <f>WEEKNUM(Tabla4[[#This Row],[Fecha]],2)</f>
        <v>17</v>
      </c>
      <c r="J1082" s="2371">
        <f>MONTH(Tabla4[[#This Row],[Fecha]])</f>
        <v>4</v>
      </c>
    </row>
    <row r="1083" spans="1:10">
      <c r="A1083" s="2357">
        <v>42482</v>
      </c>
      <c r="B1083" s="2357" t="s">
        <v>56</v>
      </c>
      <c r="C1083" s="2374" t="s">
        <v>17952</v>
      </c>
      <c r="D1083" s="2376">
        <v>6</v>
      </c>
      <c r="E1083" s="2376" t="s">
        <v>291</v>
      </c>
      <c r="F1083" s="2373" t="str">
        <f>VLOOKUP(Tabla4[[#This Row],[RCR]],Tabla1[[#All],[RCR]:[Horas Factory]],2,FALSE)</f>
        <v>PED</v>
      </c>
      <c r="G1083" s="2373" t="str">
        <f>VLOOKUP(Tabla4[[#This Row],[RCR]],Tabla1[[#All],[RCR]:[Horas Factory]],6,FALSE)</f>
        <v>Monica Chacon</v>
      </c>
      <c r="H1083" s="2373">
        <f>VLOOKUP(Tabla4[[#This Row],[RCR]],Tabla1[[#All],[RCR]:[Horas Factory]],9,FALSE)</f>
        <v>0</v>
      </c>
      <c r="I1083" s="2373">
        <f>WEEKNUM(Tabla4[[#This Row],[Fecha]],2)</f>
        <v>17</v>
      </c>
      <c r="J1083" s="2373">
        <f>MONTH(Tabla4[[#This Row],[Fecha]])</f>
        <v>4</v>
      </c>
    </row>
    <row r="1084" spans="1:10">
      <c r="A1084" s="2375">
        <v>42482</v>
      </c>
      <c r="B1084" s="2370" t="s">
        <v>57</v>
      </c>
      <c r="C1084" s="2374" t="s">
        <v>1017</v>
      </c>
      <c r="D1084" s="2374">
        <v>4</v>
      </c>
      <c r="E1084" s="2372" t="s">
        <v>204</v>
      </c>
      <c r="F1084" s="2371" t="str">
        <f>VLOOKUP(Tabla4[[#This Row],[RCR]],Tabla1[[#All],[RCR]:[Horas Factory]],2,FALSE)</f>
        <v>PER</v>
      </c>
      <c r="G1084" s="2371" t="str">
        <f>VLOOKUP(Tabla4[[#This Row],[RCR]],Tabla1[[#All],[RCR]:[Horas Factory]],6,FALSE)</f>
        <v>Rosa Barreda</v>
      </c>
      <c r="H1084" s="2371">
        <f>VLOOKUP(Tabla4[[#This Row],[RCR]],Tabla1[[#All],[RCR]:[Horas Factory]],9,FALSE)</f>
        <v>0</v>
      </c>
      <c r="I1084" s="2371">
        <f>WEEKNUM(Tabla4[[#This Row],[Fecha]],2)</f>
        <v>17</v>
      </c>
      <c r="J1084" s="2371">
        <f>MONTH(Tabla4[[#This Row],[Fecha]])</f>
        <v>4</v>
      </c>
    </row>
    <row r="1085" spans="1:10">
      <c r="A1085" s="2375">
        <v>42482</v>
      </c>
      <c r="B1085" s="2370" t="s">
        <v>56</v>
      </c>
      <c r="C1085" s="2374" t="s">
        <v>17917</v>
      </c>
      <c r="D1085" s="2367">
        <v>2</v>
      </c>
      <c r="E1085" s="2372" t="s">
        <v>603</v>
      </c>
      <c r="F1085" s="2371" t="str">
        <f>VLOOKUP(Tabla4[[#This Row],[RCR]],Tabla1[[#All],[RCR]:[Horas Factory]],2,FALSE)</f>
        <v>MEN</v>
      </c>
      <c r="G1085" s="2371" t="str">
        <f>VLOOKUP(Tabla4[[#This Row],[RCR]],Tabla1[[#All],[RCR]:[Horas Factory]],6,FALSE)</f>
        <v>Jose Martinez</v>
      </c>
      <c r="H1085" s="2371">
        <f>VLOOKUP(Tabla4[[#This Row],[RCR]],Tabla1[[#All],[RCR]:[Horas Factory]],9,FALSE)</f>
        <v>0</v>
      </c>
      <c r="I1085" s="2371">
        <f>WEEKNUM(Tabla4[[#This Row],[Fecha]],2)</f>
        <v>17</v>
      </c>
      <c r="J1085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2016-04-25T15:42:43Z</dcterms:modified>
</cp:coreProperties>
</file>