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80" windowWidth="20490" windowHeight="72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53" i="10" l="1"/>
  <c r="F954" i="10"/>
  <c r="F955" i="10"/>
  <c r="F956" i="10"/>
  <c r="G953" i="10"/>
  <c r="G954" i="10"/>
  <c r="G955" i="10"/>
  <c r="G956" i="10"/>
  <c r="H953" i="10"/>
  <c r="H954" i="10"/>
  <c r="H955" i="10"/>
  <c r="H956" i="10"/>
  <c r="I953" i="10"/>
  <c r="I954" i="10"/>
  <c r="I955" i="10"/>
  <c r="I956" i="10"/>
  <c r="J953" i="10"/>
  <c r="J954" i="10"/>
  <c r="J955" i="10"/>
  <c r="J956" i="10"/>
  <c r="F952" i="10"/>
  <c r="G952" i="10"/>
  <c r="H952" i="10"/>
  <c r="I952" i="10"/>
  <c r="J952" i="10"/>
  <c r="F950" i="10"/>
  <c r="F951" i="10"/>
  <c r="G950" i="10"/>
  <c r="G951" i="10"/>
  <c r="H950" i="10"/>
  <c r="H951" i="10"/>
  <c r="I950" i="10"/>
  <c r="I951" i="10"/>
  <c r="J950" i="10"/>
  <c r="J951" i="10"/>
  <c r="V275" i="1"/>
  <c r="W275" i="1"/>
  <c r="X275" i="1"/>
  <c r="Y275" i="1"/>
  <c r="F948" i="10" l="1"/>
  <c r="F949" i="10"/>
  <c r="G948" i="10"/>
  <c r="G949" i="10"/>
  <c r="H948" i="10"/>
  <c r="H949" i="10"/>
  <c r="I948" i="10"/>
  <c r="I949" i="10"/>
  <c r="J948" i="10"/>
  <c r="J949" i="10"/>
  <c r="F946" i="10"/>
  <c r="F947" i="10"/>
  <c r="G946" i="10"/>
  <c r="G947" i="10"/>
  <c r="H946" i="10"/>
  <c r="H947" i="10"/>
  <c r="I946" i="10"/>
  <c r="I947" i="10"/>
  <c r="J946" i="10"/>
  <c r="J947" i="10"/>
  <c r="F938" i="10" l="1"/>
  <c r="G938" i="10"/>
  <c r="H938" i="10"/>
  <c r="I938" i="10"/>
  <c r="J938" i="10"/>
  <c r="F939" i="10"/>
  <c r="F940" i="10"/>
  <c r="G939" i="10"/>
  <c r="G940" i="10"/>
  <c r="H939" i="10"/>
  <c r="H940" i="10"/>
  <c r="I939" i="10"/>
  <c r="I940" i="10"/>
  <c r="J939" i="10"/>
  <c r="J940" i="10"/>
  <c r="F941" i="10"/>
  <c r="G941" i="10"/>
  <c r="H941" i="10"/>
  <c r="I941" i="10"/>
  <c r="J941" i="10"/>
  <c r="F942" i="10"/>
  <c r="G942" i="10"/>
  <c r="H942" i="10"/>
  <c r="I942" i="10"/>
  <c r="J942" i="10"/>
  <c r="F945" i="10"/>
  <c r="G945" i="10"/>
  <c r="H945" i="10"/>
  <c r="I945" i="10"/>
  <c r="J945" i="10"/>
  <c r="F943" i="10" l="1"/>
  <c r="F944" i="10"/>
  <c r="G943" i="10"/>
  <c r="G944" i="10"/>
  <c r="H943" i="10"/>
  <c r="H944" i="10"/>
  <c r="I943" i="10"/>
  <c r="I944" i="10"/>
  <c r="J943" i="10"/>
  <c r="J944" i="10"/>
  <c r="F918" i="10"/>
  <c r="G918" i="10"/>
  <c r="H918" i="10"/>
  <c r="I918" i="10"/>
  <c r="J918" i="10"/>
  <c r="F936" i="10"/>
  <c r="F937" i="10"/>
  <c r="G936" i="10"/>
  <c r="G937" i="10"/>
  <c r="H936" i="10"/>
  <c r="H937" i="10"/>
  <c r="I936" i="10"/>
  <c r="I937" i="10"/>
  <c r="J936" i="10"/>
  <c r="J937" i="10"/>
  <c r="V274" i="1"/>
  <c r="W274" i="1"/>
  <c r="X274" i="1"/>
  <c r="Y274" i="1"/>
  <c r="E391" i="13" l="1"/>
  <c r="E392" i="13"/>
  <c r="E393" i="13"/>
  <c r="E394" i="13"/>
  <c r="F931" i="10" l="1"/>
  <c r="F932" i="10"/>
  <c r="F933" i="10"/>
  <c r="F934" i="10"/>
  <c r="F935" i="10"/>
  <c r="G931" i="10"/>
  <c r="G932" i="10"/>
  <c r="G933" i="10"/>
  <c r="G934" i="10"/>
  <c r="G935" i="10"/>
  <c r="H931" i="10"/>
  <c r="H932" i="10"/>
  <c r="H933" i="10"/>
  <c r="H934" i="10"/>
  <c r="H935" i="10"/>
  <c r="I931" i="10"/>
  <c r="I932" i="10"/>
  <c r="I933" i="10"/>
  <c r="I934" i="10"/>
  <c r="I935" i="10"/>
  <c r="J931" i="10"/>
  <c r="J932" i="10"/>
  <c r="J933" i="10"/>
  <c r="J934" i="10"/>
  <c r="J935" i="10"/>
  <c r="F927" i="10"/>
  <c r="F928" i="10"/>
  <c r="F929" i="10"/>
  <c r="F930" i="10"/>
  <c r="G927" i="10"/>
  <c r="G928" i="10"/>
  <c r="G929" i="10"/>
  <c r="G930" i="10"/>
  <c r="H927" i="10"/>
  <c r="H928" i="10"/>
  <c r="H929" i="10"/>
  <c r="H930" i="10"/>
  <c r="I927" i="10"/>
  <c r="I928" i="10"/>
  <c r="I929" i="10"/>
  <c r="I930" i="10"/>
  <c r="J927" i="10"/>
  <c r="J928" i="10"/>
  <c r="J929" i="10"/>
  <c r="J930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9" i="10" l="1"/>
  <c r="F920" i="10"/>
  <c r="F921" i="10"/>
  <c r="F922" i="10"/>
  <c r="F923" i="10"/>
  <c r="F924" i="10"/>
  <c r="F925" i="10"/>
  <c r="F926" i="10"/>
  <c r="G919" i="10"/>
  <c r="G920" i="10"/>
  <c r="G921" i="10"/>
  <c r="G922" i="10"/>
  <c r="G923" i="10"/>
  <c r="G924" i="10"/>
  <c r="G925" i="10"/>
  <c r="G926" i="10"/>
  <c r="H919" i="10"/>
  <c r="H920" i="10"/>
  <c r="H921" i="10"/>
  <c r="H922" i="10"/>
  <c r="H923" i="10"/>
  <c r="H924" i="10"/>
  <c r="H925" i="10"/>
  <c r="H926" i="10"/>
  <c r="I919" i="10"/>
  <c r="I920" i="10"/>
  <c r="I921" i="10"/>
  <c r="I922" i="10"/>
  <c r="I923" i="10"/>
  <c r="I924" i="10"/>
  <c r="I925" i="10"/>
  <c r="I926" i="10"/>
  <c r="J919" i="10"/>
  <c r="J920" i="10"/>
  <c r="J921" i="10"/>
  <c r="J922" i="10"/>
  <c r="J923" i="10"/>
  <c r="J924" i="10"/>
  <c r="J925" i="10"/>
  <c r="J926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<sst xmlns="http://schemas.openxmlformats.org/spreadsheetml/2006/main" count="24823" uniqueCount="17895">
  <si>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</si>
  <si>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</si>
  <si>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</si>
  <si>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</si>
  <si>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</si>
  <si>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</si>
  <si>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</si>
  <si>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</si>
  <si>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</si>
  <si>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</si>
  <si>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</si>
  <si>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</si>
  <si>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</si>
  <si>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</si>
  <si>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</si>
  <si>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</si>
  <si>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</si>
  <si>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</si>
  <si>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</si>
  <si>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</si>
  <si>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</si>
  <si>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</si>
  <si>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</si>
  <si>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</si>
  <si>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</si>
  <si>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</si>
  <si>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</si>
  <si>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</si>
  <si>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</si>
  <si>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</si>
  <si>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</si>
  <si>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</si>
  <si>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</si>
  <si>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</si>
  <si>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</si>
  <si>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</si>
  <si>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</si>
  <si>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</si>
  <si>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</si>
  <si>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</si>
  <si>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</si>
  <si>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</si>
  <si>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</si>
  <si>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</si>
  <si>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</si>
  <si>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</si>
  <si>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</si>
  <si>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</si>
  <si>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</si>
  <si>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</si>
  <si>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</si>
  <si>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</si>
  <si>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</si>
  <si>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</si>
  <si>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</si>
  <si>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</si>
  <si>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</si>
  <si>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</si>
  <si>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</si>
  <si>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</si>
  <si>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</si>
  <si>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</si>
  <si>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</si>
  <si>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</si>
  <si>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</si>
  <si>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</si>
  <si>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</si>
  <si>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</si>
  <si>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</si>
  <si>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</si>
  <si>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</si>
  <si>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</si>
  <si>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</si>
  <si>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</si>
  <si>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</si>
  <si>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</si>
  <si>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</si>
  <si>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</si>
  <si>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</si>
  <si>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</si>
  <si>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</si>
  <si>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</si>
  <si>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</si>
  <si>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</si>
  <si>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</si>
  <si>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</si>
  <si>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</si>
  <si>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</si>
  <si>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</si>
  <si>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</si>
  <si>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</si>
  <si>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</si>
  <si>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</si>
  <si>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</si>
  <si>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</si>
  <si>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</si>
  <si>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</si>
  <si>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</si>
  <si>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</si>
  <si>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</si>
  <si>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</si>
  <si>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</si>
  <si>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</si>
  <si>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</si>
  <si>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</si>
  <si>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</si>
  <si>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</si>
  <si>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</si>
  <si>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</si>
  <si>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</si>
  <si>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</si>
  <si>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</si>
  <si>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</si>
  <si>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</si>
  <si>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</si>
  <si>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</si>
  <si>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</si>
  <si>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</si>
  <si>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</si>
  <si>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</si>
  <si>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</si>
  <si>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</si>
  <si>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</si>
  <si>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</si>
  <si>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</si>
  <si>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</si>
  <si>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</si>
  <si>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</si>
  <si>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</si>
  <si>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</si>
  <si>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</si>
  <si>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</si>
  <si>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</si>
  <si>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</si>
  <si>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</si>
  <si>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</si>
  <si>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</si>
  <si>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</si>
  <si>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</si>
  <si>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</si>
  <si>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</si>
  <si>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</si>
  <si>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</si>
  <si>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</si>
  <si>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</si>
  <si>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</si>
  <si>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</si>
  <si>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</si>
  <si>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</si>
  <si>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</si>
  <si>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</si>
  <si>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</si>
  <si>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</si>
  <si>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</si>
  <si>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</si>
  <si>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</si>
  <si>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</si>
  <si>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</si>
  <si>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</si>
  <si>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</si>
  <si>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</si>
  <si>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</si>
  <si>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</si>
  <si>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</si>
  <si>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</si>
  <si>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</si>
  <si>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</si>
  <si>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</si>
  <si>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</si>
  <si>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</si>
  <si>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</si>
  <si>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</si>
  <si>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</si>
  <si>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</si>
  <si>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</si>
  <si>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</si>
  <si>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</si>
  <si>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</si>
  <si>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</si>
  <si>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</si>
  <si>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</si>
  <si>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</si>
  <si>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</si>
  <si>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</si>
  <si>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</si>
  <si>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</si>
  <si>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</si>
  <si>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</si>
  <si>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</si>
  <si>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</si>
  <si>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</si>
  <si>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</si>
  <si>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</si>
  <si>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</si>
  <si>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</si>
  <si>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</si>
  <si>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</si>
  <si>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</si>
  <si>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</si>
  <si>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</si>
  <si>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</si>
  <si>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</si>
  <si>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</si>
  <si>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</si>
  <si>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</si>
  <si>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</si>
  <si>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</si>
  <si>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</si>
  <si>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</si>
  <si>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</si>
  <si>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</si>
  <si>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</si>
  <si>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</si>
  <si>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</si>
  <si>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</si>
  <si>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</si>
  <si>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</si>
  <si>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</si>
  <si>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</si>
  <si>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</si>
  <si>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</si>
  <si>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</si>
  <si>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</si>
  <si>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</si>
  <si>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</si>
  <si>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</si>
  <si>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</si>
  <si>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</si>
  <si>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</si>
  <si>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</si>
  <si>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</si>
  <si>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</si>
  <si>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</si>
  <si>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</si>
  <si>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</si>
  <si>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</si>
  <si>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</si>
  <si>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</si>
  <si>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</si>
  <si>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</si>
  <si>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</si>
  <si>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</si>
  <si>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</si>
  <si>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</si>
  <si>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</si>
  <si>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</si>
  <si>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</si>
  <si>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</si>
  <si>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</si>
  <si>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</si>
  <si>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</si>
  <si>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</si>
  <si>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</si>
  <si>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</si>
  <si>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</si>
  <si>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</si>
  <si>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</si>
  <si>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</si>
  <si>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</si>
  <si>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</si>
  <si>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</si>
  <si>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</si>
  <si>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</si>
  <si>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</si>
  <si>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</si>
  <si>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</si>
  <si>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</si>
  <si>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</si>
  <si>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</si>
  <si>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</si>
  <si>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</si>
  <si>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</si>
  <si>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</si>
  <si>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</si>
  <si>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</si>
  <si>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</si>
  <si>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</si>
  <si>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</si>
  <si>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</si>
  <si>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</si>
  <si>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</si>
  <si>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</si>
  <si>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</si>
  <si>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</si>
  <si>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</si>
  <si>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</si>
  <si>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</si>
  <si>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</si>
  <si>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</si>
  <si>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</si>
  <si>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</si>
  <si>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</si>
  <si>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</si>
  <si>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</si>
  <si>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</si>
  <si>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</si>
  <si>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</si>
  <si>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</si>
  <si>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</si>
  <si>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</si>
  <si>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</si>
  <si>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</si>
  <si>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</si>
  <si>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</si>
  <si>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</si>
  <si>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</si>
  <si>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</si>
  <si>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</si>
  <si>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</si>
  <si>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</si>
  <si>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</si>
  <si>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</si>
  <si>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</si>
  <si>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</si>
  <si>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</si>
  <si>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</si>
  <si>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</si>
  <si>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</si>
  <si>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</si>
  <si>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</si>
  <si>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</si>
  <si>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</si>
  <si>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</si>
  <si>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</si>
  <si>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</si>
  <si>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</si>
  <si>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</si>
  <si>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</si>
  <si>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</si>
  <si>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</si>
  <si>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</si>
  <si>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</si>
  <si>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</si>
  <si>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</si>
  <si>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</si>
  <si>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</si>
  <si>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</si>
  <si>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</si>
  <si>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</si>
  <si>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</si>
  <si>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</si>
  <si>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</si>
  <si>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</si>
  <si>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</si>
  <si>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</si>
  <si>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</si>
  <si>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</si>
  <si>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</si>
  <si>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</si>
  <si>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</si>
  <si>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</si>
  <si>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</si>
  <si>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</si>
  <si>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</si>
  <si>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</si>
  <si>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</si>
  <si>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</si>
  <si>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</si>
  <si>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</si>
  <si>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</si>
  <si>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</si>
  <si>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</si>
  <si>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</si>
  <si>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</si>
  <si>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</si>
  <si>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</si>
  <si>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</si>
  <si>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</si>
  <si>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</si>
  <si>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</si>
  <si>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</si>
  <si>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</si>
  <si>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</si>
  <si>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</si>
  <si>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</si>
  <si>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</si>
  <si>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</si>
  <si>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</si>
  <si>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</si>
  <si>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</si>
  <si>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</si>
  <si>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</si>
  <si>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</si>
  <si>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</si>
  <si>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</si>
  <si>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</si>
  <si>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</si>
  <si>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</si>
  <si>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</si>
  <si>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</si>
  <si>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</si>
  <si>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</si>
  <si>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</si>
  <si>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</si>
  <si>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</si>
  <si>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</si>
  <si>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</si>
  <si>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</si>
  <si>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</si>
  <si>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</si>
  <si>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</si>
  <si>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</si>
  <si>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</si>
  <si>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</si>
  <si>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</si>
  <si>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</si>
  <si>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</si>
  <si>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</si>
  <si>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</si>
  <si>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</si>
  <si>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</si>
  <si>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</si>
  <si>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</si>
  <si>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</si>
  <si>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</si>
  <si>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</si>
  <si>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</si>
  <si>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</si>
  <si>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</si>
  <si>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</si>
  <si>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</si>
  <si>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</si>
  <si>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</si>
  <si>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</si>
  <si>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</si>
  <si>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</si>
  <si>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</si>
  <si>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</si>
  <si>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</si>
  <si>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</si>
  <si>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</si>
  <si>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</si>
  <si>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</si>
  <si>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</si>
  <si>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</si>
  <si>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</si>
  <si>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</si>
  <si>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</si>
  <si>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</si>
  <si>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</si>
  <si>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</si>
  <si>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</si>
  <si>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</si>
  <si>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</si>
  <si>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</si>
  <si>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</si>
  <si>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</si>
  <si>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</si>
  <si>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</si>
  <si>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</si>
  <si>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</si>
  <si>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</si>
  <si>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</si>
  <si>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</si>
  <si>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</si>
  <si>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</si>
  <si>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</si>
  <si>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</si>
  <si>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</si>
  <si>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</si>
  <si>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</si>
  <si>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</si>
  <si>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</si>
  <si>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</si>
  <si>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</si>
  <si>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</si>
  <si>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</si>
  <si>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</si>
  <si>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</si>
  <si>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</si>
  <si>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</si>
  <si>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</si>
  <si>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</si>
  <si>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</si>
  <si>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</si>
  <si>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</si>
  <si>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</si>
  <si>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</si>
  <si>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</si>
  <si>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</si>
  <si>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</si>
  <si>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</si>
  <si>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</si>
  <si>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</si>
  <si>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</si>
  <si>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</si>
  <si>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</si>
  <si>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</si>
  <si>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</si>
  <si>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</si>
  <si>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</si>
  <si>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</si>
  <si>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</si>
  <si>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</si>
  <si>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</si>
  <si>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</si>
  <si>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</si>
  <si>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</si>
  <si>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</si>
  <si>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</si>
  <si>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</si>
  <si>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</si>
  <si>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</si>
  <si>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</si>
  <si>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</si>
  <si>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</si>
  <si>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</si>
  <si>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</si>
  <si>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</si>
  <si>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</si>
  <si>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</si>
  <si>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</si>
  <si>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</si>
  <si>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</si>
  <si>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</si>
  <si>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</si>
  <si>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</si>
  <si>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</si>
  <si>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</si>
  <si>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</si>
  <si>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</si>
  <si>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</si>
  <si>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</si>
  <si>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</si>
  <si>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</si>
  <si>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</si>
  <si>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</si>
  <si>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</si>
  <si>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</si>
  <si>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</si>
  <si>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</si>
  <si>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</si>
  <si>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</si>
  <si>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</si>
  <si>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</si>
  <si>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</si>
  <si>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</si>
  <si>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</si>
  <si>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</si>
  <si>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</si>
  <si>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</si>
  <si>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</si>
  <si>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</si>
  <si>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</si>
  <si>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</si>
  <si>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</si>
  <si>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</si>
  <si>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</si>
  <si>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</si>
  <si>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</si>
  <si>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</si>
  <si>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</si>
  <si>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</si>
  <si>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</si>
  <si>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</si>
  <si>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</si>
  <si>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</si>
  <si>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</si>
  <si>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</si>
  <si>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</si>
  <si>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</si>
  <si>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</si>
  <si>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</si>
  <si>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</si>
  <si>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</si>
  <si>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</si>
  <si>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</si>
  <si>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</si>
  <si>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</si>
  <si>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</si>
  <si>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</si>
  <si>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</si>
  <si>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</si>
  <si>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</si>
  <si>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</si>
  <si>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</si>
  <si>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</si>
  <si>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</si>
  <si>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</si>
  <si>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</si>
  <si>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</si>
  <si>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</si>
  <si>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</si>
  <si>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</si>
  <si>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</si>
  <si>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</si>
  <si>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</si>
  <si>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</si>
  <si>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</si>
  <si>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</si>
  <si>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</si>
  <si>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</si>
  <si>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</si>
  <si>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</si>
  <si>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</si>
  <si>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</si>
  <si>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</si>
  <si>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</si>
  <si>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</si>
  <si>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</si>
  <si>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</si>
  <si>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</si>
  <si>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</si>
  <si>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</si>
  <si>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</si>
  <si>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</si>
  <si>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</si>
  <si>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</si>
  <si>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</si>
  <si>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</si>
  <si>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</si>
  <si>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</si>
  <si>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</si>
  <si>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</si>
  <si>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</si>
  <si>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</si>
  <si>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</si>
  <si>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</si>
  <si>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</si>
  <si>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</si>
  <si>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</si>
  <si>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</si>
  <si>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</si>
  <si>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</si>
  <si>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</si>
  <si>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</si>
  <si>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</si>
  <si>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</si>
  <si>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</si>
  <si>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</si>
  <si>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</si>
  <si>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</si>
  <si>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</si>
  <si>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</si>
  <si>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</si>
  <si>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</si>
  <si>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</si>
  <si>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</si>
  <si>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</si>
  <si>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</si>
  <si>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</si>
  <si>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</si>
  <si>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</si>
  <si>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</si>
  <si>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</si>
  <si>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</si>
  <si>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</si>
  <si>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</si>
  <si>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</si>
  <si>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</si>
  <si>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</si>
  <si>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</si>
  <si>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</si>
  <si>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</si>
  <si>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</si>
  <si>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</si>
  <si>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</si>
  <si>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</si>
  <si>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</si>
  <si>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</si>
  <si>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</si>
  <si>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</si>
  <si>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</si>
  <si>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</si>
  <si>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</si>
  <si>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</si>
  <si>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</si>
  <si>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</si>
  <si>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</si>
  <si>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</si>
  <si>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</si>
  <si>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</si>
  <si>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</si>
  <si>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</si>
  <si>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</si>
  <si>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</si>
  <si>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</si>
  <si>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</si>
  <si>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</si>
  <si>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</si>
  <si>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</si>
  <si>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</si>
  <si>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</si>
  <si>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</si>
  <si>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</si>
  <si>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</si>
  <si>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</si>
  <si>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</si>
  <si>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</si>
  <si>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</si>
  <si>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</si>
  <si>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</si>
  <si>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</si>
  <si>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</si>
  <si>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</si>
  <si>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</si>
  <si>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</si>
  <si>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</si>
  <si>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</si>
  <si>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</si>
  <si>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</si>
  <si>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</si>
  <si>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</si>
  <si>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</si>
  <si>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</si>
  <si>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</si>
  <si>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</si>
  <si>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</si>
  <si>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</si>
  <si>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</si>
  <si>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</si>
  <si>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</si>
  <si>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</si>
  <si>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</si>
  <si>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</si>
  <si>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</si>
  <si>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</si>
  <si>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</si>
  <si>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</si>
  <si>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</si>
  <si>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</si>
  <si>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</si>
  <si>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</si>
  <si>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</si>
  <si>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</si>
  <si>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</si>
  <si>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</si>
  <si>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</si>
  <si>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</si>
  <si>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</si>
  <si>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</si>
  <si>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</si>
  <si>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</si>
  <si>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</si>
  <si>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</si>
  <si>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</si>
  <si>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</si>
  <si>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</si>
  <si>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</si>
  <si>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</si>
  <si>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</si>
  <si>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</si>
  <si>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</si>
  <si>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</si>
  <si>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</si>
  <si>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</si>
  <si>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</si>
  <si>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</si>
  <si>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</si>
  <si>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</si>
  <si>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</si>
  <si>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</si>
  <si>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</si>
  <si>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</si>
  <si>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</si>
  <si>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</si>
  <si>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</si>
  <si>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</si>
  <si>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</si>
  <si>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</si>
  <si>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</si>
  <si>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</si>
  <si>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</si>
  <si>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</si>
  <si>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</si>
  <si>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</si>
  <si>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</si>
  <si>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</si>
  <si>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</si>
  <si>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</si>
  <si>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</si>
  <si>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</si>
  <si>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</si>
  <si>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</si>
  <si>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</si>
  <si>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</si>
  <si>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</si>
  <si>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</si>
  <si>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</si>
  <si>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</si>
  <si>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</si>
  <si>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</si>
  <si>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</si>
  <si>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</si>
  <si>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</si>
  <si>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</si>
  <si>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</si>
  <si>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</si>
  <si>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</si>
  <si>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</si>
  <si>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</si>
  <si>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</si>
  <si>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</si>
  <si>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</si>
  <si>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</si>
  <si>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</si>
  <si>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</si>
  <si>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</si>
  <si>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</si>
  <si>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</si>
  <si>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</si>
  <si>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</si>
  <si>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</si>
  <si>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</si>
  <si>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</si>
  <si>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</si>
  <si>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</si>
  <si>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</si>
  <si>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</si>
  <si>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</si>
  <si>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</si>
  <si>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</si>
  <si>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</si>
  <si>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</si>
  <si>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</si>
  <si>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</si>
  <si>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</si>
  <si>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</si>
  <si>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</si>
  <si>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</si>
  <si>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</si>
  <si>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</si>
  <si>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</si>
  <si>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</si>
  <si>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</si>
  <si>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</si>
  <si>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</si>
  <si>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</si>
  <si>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</si>
  <si>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</si>
  <si>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</si>
  <si>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</si>
  <si>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</si>
  <si>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</si>
  <si>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</si>
  <si>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</si>
  <si>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</si>
  <si>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</si>
  <si>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</si>
  <si>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</si>
  <si>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</si>
  <si>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</si>
  <si>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</si>
  <si>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</si>
  <si>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</si>
  <si>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</si>
  <si>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</si>
  <si>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</si>
  <si>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</si>
  <si>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</si>
  <si>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</si>
  <si>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</si>
  <si>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</si>
  <si>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</si>
  <si>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</si>
  <si>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</si>
  <si>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</si>
  <si>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</si>
  <si>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</si>
  <si>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</si>
  <si>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</si>
  <si>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</si>
  <si>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</si>
  <si>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</si>
  <si>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</si>
  <si>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</si>
  <si>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</si>
  <si>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</si>
  <si>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</si>
  <si>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</si>
  <si>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</si>
  <si>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</si>
  <si>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</si>
  <si>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</si>
  <si>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</si>
  <si>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</si>
  <si>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</si>
  <si>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</si>
  <si>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</si>
  <si>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</si>
  <si>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</si>
  <si>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</si>
  <si>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</si>
  <si>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</si>
  <si>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</si>
  <si>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</si>
  <si>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</si>
  <si>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</si>
  <si>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</si>
  <si>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</si>
  <si>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</si>
  <si>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</si>
  <si>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</si>
  <si>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</si>
  <si>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</si>
  <si>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</si>
  <si>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</si>
  <si>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</si>
  <si>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</si>
  <si>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</si>
  <si>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</si>
  <si>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</si>
  <si>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</si>
  <si>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</si>
  <si>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</si>
  <si>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</si>
  <si>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</si>
  <si>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</si>
  <si>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</si>
  <si>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</si>
  <si>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</si>
  <si>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</si>
  <si>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</si>
  <si>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</si>
  <si>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</si>
  <si>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</si>
  <si>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</si>
  <si>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</si>
  <si>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</si>
  <si>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</si>
  <si>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</si>
  <si>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</si>
  <si>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</si>
  <si>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</si>
  <si>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</si>
  <si>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</si>
  <si>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</si>
  <si>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</si>
  <si>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</si>
  <si>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</si>
  <si>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</si>
  <si>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</si>
  <si>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</si>
  <si>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</si>
  <si>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</si>
  <si>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</si>
  <si>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</si>
  <si>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</si>
  <si>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</si>
  <si>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</si>
  <si>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</si>
  <si>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</si>
  <si>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</si>
  <si>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</si>
  <si>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</si>
  <si>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</si>
  <si>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</si>
  <si>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</si>
  <si>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</si>
  <si>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</si>
  <si>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</si>
  <si>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</si>
  <si>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</si>
  <si>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</si>
  <si>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</si>
  <si>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</si>
  <si>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</si>
  <si>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</si>
  <si>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</si>
  <si>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</si>
  <si>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</si>
  <si>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</si>
  <si>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</si>
  <si>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</si>
  <si>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</si>
  <si>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</si>
  <si>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</si>
  <si>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</si>
  <si>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</si>
  <si>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</si>
  <si>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</si>
  <si>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</si>
  <si>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</si>
  <si>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</si>
  <si>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</si>
  <si>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</si>
  <si>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</si>
  <si>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</si>
  <si>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</si>
  <si>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</si>
  <si>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</si>
  <si>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</si>
  <si>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</si>
  <si>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</si>
  <si>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</si>
  <si>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</si>
  <si>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</si>
  <si>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</si>
  <si>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</si>
  <si>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</si>
  <si>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</si>
  <si>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</si>
  <si>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</si>
  <si>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</si>
  <si>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</si>
  <si>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</si>
  <si>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</si>
  <si>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</si>
  <si>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</si>
  <si>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</si>
  <si>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</si>
  <si>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</si>
  <si>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</si>
  <si>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</si>
  <si>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</si>
  <si>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</si>
  <si>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</si>
  <si>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</si>
  <si>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</si>
  <si>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</si>
  <si>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</si>
  <si>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</si>
  <si>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</si>
  <si>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</si>
  <si>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</si>
  <si>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</si>
  <si>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</si>
  <si>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</si>
  <si>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</si>
  <si>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</si>
  <si>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</si>
  <si>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</si>
  <si>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</si>
  <si>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</si>
  <si>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</si>
  <si>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</si>
  <si>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</si>
  <si>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</si>
  <si>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</si>
  <si>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</si>
  <si>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</si>
  <si>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</si>
  <si>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</si>
  <si>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</si>
  <si>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</si>
  <si>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</si>
  <si>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</si>
  <si>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</si>
  <si>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</si>
  <si>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</si>
  <si>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</si>
  <si>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</si>
  <si>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</si>
  <si>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</si>
  <si>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</si>
  <si>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</si>
  <si>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</si>
  <si>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</si>
  <si>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</si>
  <si>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</si>
  <si>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</si>
  <si>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</si>
  <si>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</si>
  <si>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</si>
  <si>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</si>
  <si>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</si>
  <si>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</si>
  <si>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</si>
  <si>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</si>
  <si>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</si>
  <si>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</si>
  <si>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</si>
  <si>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</si>
  <si>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</si>
  <si>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</si>
  <si>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</si>
  <si>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</si>
  <si>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</si>
  <si>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</si>
  <si>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</si>
  <si>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</si>
  <si>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</si>
  <si>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</si>
  <si>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</si>
  <si>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</si>
  <si>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</si>
  <si>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</si>
  <si>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</si>
  <si>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</si>
  <si>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</si>
  <si>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</si>
  <si>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</si>
  <si>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</si>
  <si>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</si>
  <si>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</si>
  <si>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</si>
  <si>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</si>
  <si>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</si>
  <si>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</si>
  <si>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</si>
  <si>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</si>
  <si>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</si>
  <si>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</si>
  <si>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</si>
  <si>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</si>
  <si>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</si>
  <si>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</si>
  <si>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</si>
  <si>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</si>
  <si>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</si>
  <si>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</si>
  <si>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</si>
  <si>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</si>
  <si>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</si>
  <si>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</si>
  <si>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</si>
  <si>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</si>
  <si>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</si>
  <si>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</si>
  <si>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</si>
  <si>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</si>
  <si>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</si>
  <si>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</si>
  <si>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</si>
  <si>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</si>
  <si>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</si>
  <si>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</si>
  <si>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</si>
  <si>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</si>
  <si>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</si>
  <si>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</si>
  <si>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</si>
  <si>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</si>
  <si>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</si>
  <si>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</si>
  <si>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</si>
  <si>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</si>
  <si>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</si>
  <si>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</si>
  <si>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</si>
  <si>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</si>
  <si>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</si>
  <si>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</si>
  <si>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</si>
  <si>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</si>
  <si>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</si>
  <si>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</si>
  <si>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</si>
  <si>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</si>
  <si>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</si>
  <si>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</si>
  <si>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</si>
  <si>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</si>
  <si>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</si>
  <si>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</si>
  <si>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</si>
  <si>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</si>
  <si>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</si>
  <si>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</si>
  <si>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</si>
  <si>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</si>
  <si>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</si>
  <si>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</si>
  <si>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</si>
  <si>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</si>
  <si>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</si>
  <si>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</si>
  <si>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</si>
  <si>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</si>
  <si>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</si>
  <si>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</si>
  <si>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</si>
  <si>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</si>
  <si>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</si>
  <si>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</si>
  <si>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</si>
  <si>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</si>
  <si>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</si>
  <si>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</si>
  <si>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</si>
  <si>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</si>
  <si>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</si>
  <si>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</si>
  <si>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</si>
  <si>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</si>
  <si>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</si>
  <si>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</si>
  <si>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</si>
  <si>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</si>
  <si>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</si>
  <si>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</si>
  <si>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</si>
  <si>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</si>
  <si>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</si>
  <si>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</si>
  <si>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</si>
  <si>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</si>
  <si>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</si>
  <si>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</si>
  <si>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</si>
  <si>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</si>
  <si>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</si>
  <si>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</si>
  <si>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</si>
  <si>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</si>
  <si>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</si>
  <si>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</si>
  <si>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</si>
  <si>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</si>
  <si>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</si>
  <si>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</si>
  <si>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</si>
  <si>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</si>
  <si>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</si>
  <si>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</si>
  <si>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</si>
  <si>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</si>
  <si>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</si>
  <si>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</si>
  <si>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</si>
  <si>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</si>
  <si>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</si>
  <si>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</si>
  <si>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</si>
  <si>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</si>
  <si>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</si>
  <si>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</si>
  <si>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</si>
  <si>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</si>
  <si>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</si>
  <si>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</si>
  <si>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</si>
  <si>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</si>
  <si>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</si>
  <si>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</si>
  <si>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</si>
  <si>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</si>
  <si>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</si>
  <si>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</si>
  <si>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</si>
  <si>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</si>
  <si>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</si>
  <si>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</si>
  <si>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</si>
  <si>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</si>
  <si>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</si>
  <si>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</si>
  <si>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</si>
  <si>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</si>
  <si>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</si>
  <si>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</si>
  <si>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</si>
  <si>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</si>
  <si>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</si>
  <si>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</si>
  <si>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</si>
  <si>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</si>
  <si>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</si>
  <si>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</si>
  <si>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</si>
  <si>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</si>
  <si>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</si>
  <si>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</si>
  <si>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</si>
  <si>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</si>
  <si>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</si>
  <si>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</si>
  <si>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</si>
  <si>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</si>
  <si>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</si>
  <si>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</si>
  <si>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</si>
  <si>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</si>
  <si>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</si>
  <si>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</si>
  <si>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</si>
  <si>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</si>
  <si>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</si>
  <si>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</si>
  <si>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</si>
  <si>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</si>
  <si>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</si>
  <si>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</si>
  <si>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</si>
  <si>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</si>
  <si>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</si>
  <si>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</si>
  <si>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</si>
  <si>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</si>
  <si>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</si>
  <si>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</si>
  <si>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</si>
  <si>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</si>
  <si>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</si>
  <si>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</si>
  <si>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</si>
  <si>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</si>
  <si>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</si>
  <si>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</si>
  <si>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</si>
  <si>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</si>
  <si>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</si>
  <si>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</si>
  <si>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</si>
  <si>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</si>
  <si>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</si>
  <si>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</si>
  <si>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</si>
  <si>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</si>
  <si>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</si>
  <si>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</si>
  <si>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</si>
  <si>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</si>
  <si>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</si>
  <si>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</si>
  <si>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</si>
  <si>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</si>
  <si>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</si>
  <si>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</si>
  <si>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</si>
  <si>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</si>
  <si>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</si>
  <si>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</si>
  <si>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</si>
  <si>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</si>
  <si>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</si>
  <si>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</si>
  <si>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</si>
  <si>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</si>
  <si>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</si>
  <si>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</si>
  <si>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</si>
  <si>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</si>
  <si>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</si>
  <si>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</si>
  <si>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</si>
  <si>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</si>
  <si>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</si>
  <si>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</si>
  <si>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</si>
  <si>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</si>
  <si>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</si>
  <si>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</si>
  <si>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</si>
  <si>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</si>
  <si>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</si>
  <si>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</si>
  <si>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</si>
  <si>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</si>
  <si>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</si>
  <si>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</si>
  <si>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</si>
  <si>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</si>
  <si>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</si>
  <si>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</si>
  <si>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</si>
  <si>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</si>
  <si>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</si>
  <si>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</si>
  <si>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</si>
  <si>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</si>
  <si>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</si>
  <si>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</si>
  <si>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</si>
  <si>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</si>
  <si>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</si>
  <si>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</si>
  <si>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</si>
  <si>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</si>
  <si>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</si>
  <si>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</si>
  <si>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</si>
  <si>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</si>
  <si>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</si>
  <si>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</si>
  <si>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</si>
  <si>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</si>
  <si>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</si>
  <si>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</si>
  <si>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</si>
  <si>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</si>
  <si>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</si>
  <si>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</si>
  <si>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</si>
  <si>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</si>
  <si>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</si>
  <si>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</si>
  <si>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</si>
  <si>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</si>
  <si>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</si>
  <si>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</si>
  <si>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</si>
  <si>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</si>
  <si>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</si>
  <si>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</si>
  <si>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</si>
  <si>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</si>
  <si>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</si>
  <si>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</si>
  <si>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</si>
  <si>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</si>
  <si>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</si>
  <si>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</si>
  <si>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</si>
  <si>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</si>
  <si>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</si>
  <si>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</si>
  <si>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</si>
  <si>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</si>
  <si>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</si>
  <si>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</si>
  <si>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</si>
  <si>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</si>
  <si>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</si>
  <si>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</si>
  <si>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</si>
  <si>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</si>
  <si>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</si>
  <si>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</si>
  <si>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</si>
  <si>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</si>
  <si>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</si>
  <si>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</si>
  <si>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</si>
  <si>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</si>
  <si>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</si>
  <si>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</si>
  <si>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</si>
  <si>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</si>
  <si>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</si>
  <si>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</si>
  <si>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</si>
  <si>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</si>
  <si>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</si>
  <si>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</si>
  <si>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</si>
  <si>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</si>
  <si>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</si>
  <si>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</si>
  <si>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</si>
  <si>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</si>
  <si>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</si>
  <si>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</si>
  <si>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</si>
  <si>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</si>
  <si>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</si>
  <si>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</si>
  <si>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</si>
  <si>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</si>
  <si>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</si>
  <si>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</si>
  <si>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</si>
  <si>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</si>
  <si>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</si>
  <si>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</si>
  <si>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</si>
  <si>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</si>
  <si>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</si>
  <si>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</si>
  <si>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</si>
  <si>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</si>
  <si>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</si>
  <si>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</si>
  <si>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</si>
  <si>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</si>
  <si>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</si>
  <si>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</si>
  <si>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</si>
  <si>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</si>
  <si>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</si>
  <si>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</si>
  <si>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</si>
  <si>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</si>
  <si>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</si>
  <si>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</si>
  <si>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</si>
  <si>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</si>
  <si>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</si>
  <si>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</si>
  <si>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</si>
  <si>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</si>
  <si>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</si>
  <si>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</si>
  <si>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</si>
  <si>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</si>
  <si>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</si>
  <si>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</si>
  <si>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</si>
  <si>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</si>
  <si>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</si>
  <si>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</si>
  <si>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</si>
  <si>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</si>
  <si>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</si>
  <si>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</si>
  <si>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</si>
  <si>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</si>
  <si>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</si>
  <si>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</si>
  <si>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</si>
  <si>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</si>
  <si>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</si>
  <si>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</si>
  <si>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</si>
  <si>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</si>
  <si>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</si>
  <si>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</si>
  <si>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</si>
  <si>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</si>
  <si>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</si>
  <si>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</si>
  <si>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</si>
  <si>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</si>
  <si>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</si>
  <si>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</si>
  <si>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</si>
  <si>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</si>
  <si>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</si>
  <si>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</si>
  <si>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</si>
  <si>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</si>
  <si>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</si>
  <si>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</si>
  <si>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</si>
  <si>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</si>
  <si>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</si>
  <si>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</si>
  <si>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</si>
  <si>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</si>
  <si>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</si>
  <si>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</si>
  <si>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</si>
  <si>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</si>
  <si>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</si>
  <si>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</si>
  <si>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</si>
  <si>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</si>
  <si>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</si>
  <si>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</si>
  <si>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</si>
  <si>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</si>
  <si>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</si>
  <si>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</si>
  <si>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</si>
  <si>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</si>
  <si>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</si>
  <si>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</si>
  <si>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</si>
  <si>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</si>
  <si>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</si>
  <si>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</si>
  <si>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</si>
  <si>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</si>
  <si>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</si>
  <si>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</si>
  <si>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</si>
  <si>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</si>
  <si>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</si>
  <si>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</si>
  <si>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</si>
  <si>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</si>
  <si>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</si>
  <si>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</si>
  <si>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</si>
  <si>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</si>
  <si>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</si>
  <si>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</si>
  <si>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</si>
  <si>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</si>
  <si>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</si>
  <si>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</si>
  <si>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</si>
  <si>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</si>
  <si>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</si>
  <si>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</si>
  <si>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</si>
  <si>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</si>
  <si>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</si>
  <si>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</si>
  <si>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</si>
  <si>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</si>
  <si>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</si>
  <si>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</si>
  <si>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</si>
  <si>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</si>
  <si>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</si>
  <si>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</si>
  <si>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</si>
  <si>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</si>
  <si>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</si>
  <si>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</si>
  <si>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</si>
  <si>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</si>
  <si>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</si>
  <si>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</si>
  <si>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</si>
  <si>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</si>
  <si>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</si>
  <si>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</si>
  <si>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</si>
  <si>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</si>
  <si>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</si>
  <si>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</si>
  <si>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</si>
  <si>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</si>
  <si>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</si>
  <si>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</si>
  <si>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</si>
  <si>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</si>
  <si>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</si>
  <si>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</si>
  <si>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</si>
  <si>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</si>
  <si>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</si>
  <si>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</si>
  <si>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</si>
  <si>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</si>
  <si>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</si>
  <si>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</si>
  <si>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</si>
  <si>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</si>
  <si>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</si>
  <si>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</si>
  <si>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</si>
  <si>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</si>
  <si>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</si>
  <si>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</si>
  <si>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</si>
  <si>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</si>
  <si>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</si>
  <si>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</si>
  <si>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</si>
  <si>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</si>
  <si>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</si>
  <si>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</si>
  <si>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</si>
  <si>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</si>
  <si>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</si>
  <si>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</si>
  <si>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</si>
  <si>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</si>
  <si>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</si>
  <si>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</si>
  <si>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</si>
  <si>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</si>
  <si>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</si>
  <si>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</si>
  <si>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</si>
  <si>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</si>
  <si>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</si>
  <si>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</si>
  <si>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</si>
  <si>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</si>
  <si>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</si>
  <si>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</si>
  <si>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</si>
  <si>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</si>
  <si>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</si>
  <si>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</si>
  <si>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</si>
  <si>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</si>
  <si>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</si>
  <si>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</si>
  <si>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</si>
  <si>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</si>
  <si>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</si>
  <si>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</si>
  <si>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</si>
  <si>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</si>
  <si>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</si>
  <si>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</si>
  <si>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</si>
  <si>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</si>
  <si>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</si>
  <si>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</si>
  <si>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</si>
  <si>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</si>
  <si>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</si>
  <si>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</si>
  <si>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</si>
  <si>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</si>
  <si>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</si>
  <si>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</si>
  <si>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</si>
  <si>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</si>
  <si>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</si>
  <si>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</si>
  <si>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</si>
  <si>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</si>
  <si>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</si>
  <si>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</si>
  <si>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</si>
  <si>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</si>
  <si>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</si>
  <si>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</si>
  <si>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</si>
  <si>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</si>
  <si>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</si>
  <si>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</si>
  <si>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</si>
  <si>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</si>
  <si>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</si>
  <si>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</si>
  <si>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</si>
  <si>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</si>
  <si>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</si>
  <si>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</si>
  <si>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</si>
  <si>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</si>
  <si>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</si>
  <si>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</si>
  <si>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</si>
  <si>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</si>
  <si>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</si>
  <si>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</si>
  <si>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</si>
  <si>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</si>
  <si>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</si>
  <si>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</si>
  <si>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</si>
  <si>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</si>
  <si>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</si>
  <si>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</si>
  <si>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</si>
  <si>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</si>
  <si>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</si>
  <si>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</si>
  <si>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</si>
  <si>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</si>
  <si>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</si>
  <si>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</si>
  <si>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</si>
  <si>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</si>
  <si>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</si>
  <si>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</si>
  <si>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</si>
  <si>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</si>
  <si>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</si>
  <si>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</si>
  <si>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</si>
  <si>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</si>
  <si>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</si>
  <si>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</si>
  <si>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</si>
  <si>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</si>
  <si>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</si>
  <si>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</si>
  <si>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</si>
  <si>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</si>
  <si>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</si>
  <si>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</si>
  <si>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</si>
  <si>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</si>
  <si>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</si>
  <si>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</si>
  <si>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</si>
  <si>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</si>
  <si>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</si>
  <si>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</si>
  <si>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</si>
  <si>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</si>
  <si>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</si>
  <si>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</si>
  <si>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</si>
  <si>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</si>
  <si>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</si>
  <si>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</si>
  <si>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</si>
  <si>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</si>
  <si>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</si>
  <si>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</si>
  <si>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</si>
  <si>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</si>
  <si>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</si>
  <si>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</si>
  <si>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</si>
  <si>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</si>
  <si>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</si>
  <si>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</si>
  <si>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</si>
  <si>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</si>
  <si>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</si>
  <si>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</si>
  <si>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</si>
  <si>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</si>
  <si>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</si>
  <si>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</si>
  <si>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</si>
  <si>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</si>
  <si>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</si>
  <si>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</si>
  <si>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</si>
  <si>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</si>
  <si>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</si>
  <si>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</si>
  <si>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</si>
  <si>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</si>
  <si>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</si>
  <si>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</si>
  <si>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</si>
  <si>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</si>
  <si>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</si>
  <si>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</si>
  <si>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</si>
  <si>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</si>
  <si>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</si>
  <si>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</si>
  <si>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</si>
  <si>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</si>
  <si>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</si>
  <si>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</si>
  <si>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</si>
  <si>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</si>
  <si>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</si>
  <si>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</si>
  <si>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</si>
  <si>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</si>
  <si>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</si>
  <si>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</si>
  <si>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</si>
  <si>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</si>
  <si>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</si>
  <si>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</si>
  <si>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</si>
  <si>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</si>
  <si>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</si>
  <si>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</si>
  <si>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</si>
  <si>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</si>
  <si>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</si>
  <si>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</si>
  <si>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</si>
  <si>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</si>
  <si>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</si>
  <si>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</si>
  <si>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</si>
  <si>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</si>
  <si>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</si>
  <si>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</si>
  <si>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</si>
  <si>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</si>
  <si>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</si>
  <si>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</si>
  <si>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</si>
  <si>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</si>
  <si>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</si>
  <si>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</si>
  <si>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</si>
  <si>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</si>
  <si>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</si>
  <si>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</si>
  <si>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</si>
  <si>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</si>
  <si>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</si>
  <si>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</si>
  <si>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</si>
  <si>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</si>
  <si>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</si>
  <si>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</si>
  <si>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</si>
  <si>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</si>
  <si>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</si>
  <si>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</si>
  <si>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</si>
  <si>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</si>
  <si>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</si>
  <si>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</si>
  <si>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</si>
  <si>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</si>
  <si>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</si>
  <si>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</si>
  <si>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</si>
  <si>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</si>
  <si>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</si>
  <si>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</si>
  <si>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</si>
  <si>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</si>
  <si>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</si>
  <si>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</si>
  <si>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</si>
  <si>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</si>
  <si>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</si>
  <si>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</si>
  <si>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</si>
  <si>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</si>
  <si>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</si>
  <si>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</si>
  <si>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</si>
  <si>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</si>
  <si>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</si>
  <si>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</si>
  <si>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</si>
  <si>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</si>
  <si>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</si>
  <si>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</si>
  <si>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</si>
  <si>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</si>
  <si>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</si>
  <si>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</si>
  <si>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</si>
  <si>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</si>
  <si>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</si>
  <si>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</si>
  <si>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</si>
  <si>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</si>
  <si>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</si>
  <si>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</si>
  <si>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</si>
  <si>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</si>
  <si>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</si>
  <si>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</si>
  <si>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</si>
  <si>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</si>
  <si>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</si>
  <si>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</si>
  <si>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</si>
  <si>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</si>
  <si>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</si>
  <si>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</si>
  <si>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</si>
  <si>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</si>
  <si>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</si>
  <si>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</si>
  <si>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</si>
  <si>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</si>
  <si>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</si>
  <si>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</si>
  <si>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</si>
  <si>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</si>
  <si>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</si>
  <si>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</si>
  <si>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</si>
  <si>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</si>
  <si>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</si>
  <si>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</si>
  <si>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</si>
  <si>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</si>
  <si>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</si>
  <si>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</si>
  <si>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</si>
  <si>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</si>
  <si>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</si>
  <si>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</si>
  <si>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</si>
  <si>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</si>
  <si>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</si>
  <si>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</si>
  <si>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</si>
  <si>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</si>
  <si>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</si>
  <si>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</si>
  <si>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</si>
  <si>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</si>
  <si>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</si>
  <si>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</si>
  <si>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</si>
  <si>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</si>
  <si>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</si>
  <si>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</si>
  <si>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</si>
  <si>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</si>
  <si>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</si>
  <si>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</si>
  <si>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</si>
  <si>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</si>
  <si>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</si>
  <si>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</si>
  <si>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</si>
  <si>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</si>
  <si>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</si>
  <si>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</si>
  <si>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</si>
  <si>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</si>
  <si>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</si>
  <si>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</si>
  <si>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</si>
  <si>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</si>
  <si>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</si>
  <si>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</si>
  <si>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</si>
  <si>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</si>
  <si>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</si>
  <si>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</si>
  <si>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</si>
  <si>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</si>
  <si>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</si>
  <si>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</si>
  <si>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</si>
  <si>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</si>
  <si>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</si>
  <si>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</si>
  <si>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</si>
  <si>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</si>
  <si>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</si>
  <si>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</si>
  <si>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</si>
  <si>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</si>
  <si>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</si>
  <si>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</si>
  <si>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</si>
  <si>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</si>
  <si>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</si>
  <si>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</si>
  <si>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</si>
  <si>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</si>
  <si>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</si>
  <si>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</si>
  <si>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</si>
  <si>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</si>
  <si>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</si>
  <si>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</si>
  <si>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</si>
  <si>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</si>
  <si>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</si>
  <si>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</si>
  <si>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</si>
  <si>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</si>
  <si>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</si>
  <si>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</si>
  <si>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</si>
  <si>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</si>
  <si>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</si>
  <si>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</si>
  <si>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</si>
  <si>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</si>
  <si>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</si>
  <si>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</si>
  <si>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</si>
  <si>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</si>
  <si>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</si>
  <si>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</si>
  <si>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</si>
  <si>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</si>
  <si>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</si>
  <si>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</si>
  <si>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</si>
  <si>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</si>
  <si>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</si>
  <si>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</si>
  <si>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</si>
  <si>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</si>
  <si>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</si>
  <si>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</si>
  <si>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</si>
  <si>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</si>
  <si>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</si>
  <si>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</si>
  <si>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</si>
  <si>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</si>
  <si>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</si>
  <si>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</si>
  <si>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</si>
  <si>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</si>
  <si>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</si>
  <si>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</si>
  <si>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</si>
  <si>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</si>
  <si>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</si>
  <si>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</si>
  <si>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</si>
  <si>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</si>
  <si>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</si>
  <si>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</si>
  <si>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</si>
  <si>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</si>
  <si>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</si>
  <si>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</si>
  <si>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</si>
  <si>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</si>
  <si>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</si>
  <si>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</si>
  <si>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</si>
  <si>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</si>
  <si>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</si>
  <si>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</si>
  <si>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</si>
  <si>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</si>
  <si>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</si>
  <si>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</si>
  <si>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</si>
  <si>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</si>
  <si>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</si>
  <si>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</si>
  <si>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</si>
  <si>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</si>
  <si>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</si>
  <si>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</si>
  <si>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</si>
  <si>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</si>
  <si>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</si>
  <si>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</si>
  <si>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</si>
  <si>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</si>
  <si>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</si>
  <si>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</si>
  <si>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</si>
  <si>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</si>
  <si>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</si>
  <si>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</si>
  <si>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</si>
  <si>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</si>
  <si>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</si>
  <si>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</si>
  <si>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</si>
  <si>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</si>
  <si>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</si>
  <si>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</si>
  <si>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</si>
  <si>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</si>
  <si>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</si>
  <si>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</si>
  <si>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</si>
  <si>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</si>
  <si>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</si>
  <si>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</si>
  <si>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</si>
  <si>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</si>
  <si>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</si>
  <si>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</si>
  <si>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</si>
  <si>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</si>
  <si>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</si>
  <si>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</si>
  <si>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</si>
  <si>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</si>
  <si>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</si>
  <si>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</si>
  <si>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</si>
  <si>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</si>
  <si>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</si>
  <si>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</si>
  <si>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</si>
  <si>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</si>
  <si>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</si>
  <si>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</si>
  <si>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</si>
  <si>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</si>
  <si>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</si>
  <si>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</si>
  <si>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</si>
  <si>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</si>
  <si>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</si>
  <si>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</si>
  <si>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</si>
  <si>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</si>
  <si>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</si>
  <si>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</si>
  <si>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</si>
  <si>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</si>
  <si>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</si>
  <si>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</si>
  <si>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</si>
  <si>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</si>
  <si>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</si>
  <si>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</si>
  <si>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</si>
  <si>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</si>
  <si>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</si>
  <si>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</si>
  <si>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</si>
  <si>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</si>
  <si>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</si>
  <si>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</si>
  <si>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</si>
  <si>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</si>
  <si>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</si>
  <si>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</si>
  <si>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</si>
  <si>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</si>
  <si>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</si>
  <si>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</si>
  <si>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</si>
  <si>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</si>
  <si>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</si>
  <si>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</si>
  <si>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</si>
  <si>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</si>
  <si>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</si>
  <si>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</si>
  <si>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</si>
  <si>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</si>
  <si>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</si>
  <si>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</si>
  <si>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</si>
  <si>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</si>
  <si>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</si>
  <si>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</si>
  <si>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</si>
  <si>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</si>
  <si>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</si>
  <si>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</si>
  <si>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</si>
  <si>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</si>
  <si>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</si>
  <si>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</si>
  <si>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</si>
  <si>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</si>
  <si>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</si>
  <si>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</si>
  <si>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</si>
  <si>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</si>
  <si>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</si>
  <si>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</si>
  <si>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</si>
  <si>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</si>
  <si>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</si>
  <si>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</si>
  <si>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</si>
  <si>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</si>
  <si>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</si>
  <si>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</si>
  <si>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</si>
  <si>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</si>
  <si>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</si>
  <si>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</si>
  <si>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</si>
  <si>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</si>
  <si>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</si>
  <si>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</si>
  <si>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</si>
  <si>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</si>
  <si>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</si>
  <si>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</si>
  <si>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</si>
  <si>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</si>
  <si>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</si>
  <si>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</si>
  <si>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</si>
  <si>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</si>
  <si>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</si>
  <si>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</si>
  <si>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</si>
  <si>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</si>
  <si>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</si>
  <si>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</si>
  <si>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</si>
  <si>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</si>
  <si>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</si>
  <si>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</si>
  <si>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</si>
  <si>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</si>
  <si>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</si>
  <si>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</si>
  <si>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</si>
  <si>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</si>
  <si>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</si>
  <si>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</si>
  <si>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</si>
  <si>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</si>
  <si>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</si>
  <si>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</si>
  <si>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</si>
  <si>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</si>
  <si>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</si>
  <si>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</si>
  <si>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</si>
  <si>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</si>
  <si>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</si>
  <si>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</si>
  <si>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</si>
  <si>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</si>
  <si>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</si>
  <si>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</si>
  <si>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</si>
  <si>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</si>
  <si>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</si>
  <si>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</si>
  <si>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</si>
  <si>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</si>
  <si>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</si>
  <si>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</si>
  <si>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</si>
  <si>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</si>
  <si>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</si>
  <si>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</si>
  <si>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</si>
  <si>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</si>
  <si>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</si>
  <si>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</si>
  <si>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</si>
  <si>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</si>
  <si>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</si>
  <si>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</si>
  <si>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</si>
  <si>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</si>
  <si>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</si>
  <si>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</si>
  <si>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</si>
  <si>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</si>
  <si>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</si>
  <si>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</si>
  <si>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</si>
  <si>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</si>
  <si>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</si>
  <si>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</si>
  <si>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</si>
  <si>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</si>
  <si>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</si>
  <si>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</si>
  <si>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</si>
  <si>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</si>
  <si>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</si>
  <si>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</si>
  <si>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</si>
  <si>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</si>
  <si>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</si>
  <si>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</si>
  <si>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</si>
  <si>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</si>
  <si>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</si>
  <si>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</si>
  <si>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</si>
  <si>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</si>
  <si>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</si>
  <si>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</si>
  <si>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</si>
  <si>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</si>
  <si>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</si>
  <si>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</si>
  <si>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</si>
  <si>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</si>
  <si>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</si>
  <si>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</si>
  <si>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</si>
  <si>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</si>
  <si>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</si>
  <si>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</si>
  <si>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</si>
  <si>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</si>
  <si>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</si>
  <si>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</si>
  <si>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</si>
  <si>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</si>
  <si>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</si>
  <si>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</si>
  <si>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</si>
  <si>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</si>
  <si>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</si>
  <si>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</si>
  <si>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</si>
  <si>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</si>
  <si>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</si>
  <si>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</si>
  <si>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</si>
  <si>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</si>
  <si>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</si>
  <si>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</si>
  <si>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</si>
  <si>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</si>
  <si>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</si>
  <si>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</si>
  <si>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</si>
  <si>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</si>
  <si>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</si>
  <si>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</si>
  <si>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</si>
  <si>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</si>
  <si>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</si>
  <si>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</si>
  <si>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</si>
  <si>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</si>
  <si>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</si>
  <si>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</si>
  <si>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</si>
  <si>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</si>
  <si>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</si>
  <si>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</si>
  <si>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</si>
  <si>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</si>
  <si>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</si>
  <si>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</si>
  <si>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</si>
  <si>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</si>
  <si>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</si>
  <si>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</si>
  <si>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</si>
  <si>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</si>
  <si>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</si>
  <si>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</si>
  <si>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</si>
  <si>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</si>
  <si>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</si>
  <si>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</si>
  <si>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</si>
  <si>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</si>
  <si>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</si>
  <si>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</si>
  <si>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</si>
  <si>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</si>
  <si>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</si>
  <si>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</si>
  <si>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</si>
  <si>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</si>
  <si>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</si>
  <si>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</si>
  <si>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</si>
  <si>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</si>
  <si>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</si>
  <si>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</si>
  <si>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</si>
  <si>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</si>
  <si>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</si>
  <si>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</si>
  <si>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</si>
  <si>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</si>
  <si>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</si>
  <si>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</si>
  <si>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</si>
  <si>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</si>
  <si>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</si>
  <si>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</si>
  <si>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</si>
  <si>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</si>
  <si>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</si>
  <si>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</si>
  <si>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</si>
  <si>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</si>
  <si>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</si>
  <si>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</si>
  <si>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</si>
  <si>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</si>
  <si>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</si>
  <si>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</si>
  <si>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</si>
  <si>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</si>
  <si>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</si>
  <si>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</si>
  <si>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</si>
  <si>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</si>
  <si>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</si>
  <si>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</si>
  <si>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</si>
  <si>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</si>
  <si>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</si>
  <si>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</si>
  <si>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</si>
  <si>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</si>
  <si>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</si>
  <si>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</si>
  <si>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</si>
  <si>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</si>
  <si>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</si>
  <si>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</si>
  <si>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</si>
  <si>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</si>
  <si>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</si>
  <si>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</si>
  <si>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</si>
  <si>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</si>
  <si>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</si>
  <si>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</si>
  <si>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</si>
  <si>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</si>
  <si>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</si>
  <si>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</si>
  <si>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</si>
  <si>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</si>
  <si>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</si>
  <si>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</si>
  <si>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</si>
  <si>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</si>
  <si>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</si>
  <si>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</si>
  <si>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</si>
  <si>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</si>
  <si>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</si>
  <si>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</si>
  <si>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</si>
  <si>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</si>
  <si>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</si>
  <si>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</si>
  <si>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</si>
  <si>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</si>
  <si>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</si>
  <si>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</si>
  <si>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</si>
  <si>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</si>
  <si>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</si>
  <si>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</si>
  <si>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</si>
  <si>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</si>
  <si>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</si>
  <si>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</si>
  <si>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</si>
  <si>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</si>
  <si>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</si>
  <si>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</si>
  <si>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</si>
  <si>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</si>
  <si>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</si>
  <si>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</si>
  <si>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</si>
  <si>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</si>
  <si>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</si>
  <si>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</si>
  <si>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</si>
  <si>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</si>
  <si>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</si>
  <si>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</si>
  <si>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</si>
  <si>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</si>
  <si>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</si>
  <si>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</si>
  <si>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</si>
  <si>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</si>
  <si>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</si>
  <si>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</si>
  <si>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</si>
  <si>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</si>
  <si>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</si>
  <si>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</si>
  <si>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</si>
  <si>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</si>
  <si>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</si>
  <si>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</si>
  <si>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</si>
  <si>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</si>
  <si>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</si>
  <si>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</si>
  <si>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</si>
  <si>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</si>
  <si>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</si>
  <si>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</si>
  <si>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</si>
  <si>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</si>
  <si>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</si>
  <si>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</si>
  <si>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</si>
  <si>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</si>
  <si>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</si>
  <si>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</si>
  <si>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</si>
  <si>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</si>
  <si>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</si>
  <si>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</si>
  <si>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</si>
  <si>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</si>
  <si>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</si>
  <si>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</si>
  <si>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</si>
  <si>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</si>
  <si>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</si>
  <si>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</si>
  <si>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</si>
  <si>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</si>
  <si>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</si>
  <si>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</si>
  <si>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</si>
  <si>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</si>
  <si>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</si>
  <si>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</si>
  <si>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</si>
  <si>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</si>
  <si>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</si>
  <si>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</si>
  <si>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</si>
  <si>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</si>
  <si>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</si>
  <si>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</si>
  <si>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</si>
  <si>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</si>
  <si>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</si>
  <si>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</si>
  <si>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</si>
  <si>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</si>
  <si>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</si>
  <si>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</si>
  <si>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</si>
  <si>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</si>
  <si>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</si>
  <si>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</si>
  <si>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</si>
  <si>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</si>
  <si>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</si>
  <si>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</si>
  <si>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</si>
  <si>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</si>
  <si>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</si>
  <si>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</si>
  <si>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</si>
  <si>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</si>
  <si>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</si>
  <si>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</si>
  <si>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</si>
  <si>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</si>
  <si>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</si>
  <si>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</si>
  <si>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</si>
  <si>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</si>
  <si>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</si>
  <si>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</si>
  <si>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</si>
  <si>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</si>
  <si>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</si>
  <si>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</si>
  <si>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</si>
  <si>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</si>
  <si>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</si>
  <si>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</si>
  <si>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</si>
  <si>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</si>
  <si>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</si>
  <si>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</si>
  <si>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</si>
  <si>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</si>
  <si>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</si>
  <si>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</si>
  <si>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</si>
  <si>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</si>
  <si>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</si>
  <si>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</si>
  <si>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</si>
  <si>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</si>
  <si>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</si>
  <si>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</si>
  <si>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</si>
  <si>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</si>
  <si>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</si>
  <si>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</si>
  <si>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</si>
  <si>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</si>
  <si>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</si>
  <si>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</si>
  <si>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</si>
  <si>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</si>
  <si>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</si>
  <si>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</si>
  <si>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</si>
  <si>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</si>
  <si>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</si>
  <si>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</si>
  <si>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</si>
  <si>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</si>
  <si>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</si>
  <si>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</si>
  <si>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</si>
  <si>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</si>
  <si>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</si>
  <si>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</si>
  <si>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</si>
  <si>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</si>
  <si>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</si>
  <si>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</si>
  <si>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</si>
  <si>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</si>
  <si>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</si>
  <si>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</si>
  <si>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</si>
  <si>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</si>
  <si>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</si>
  <si>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</si>
  <si>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</si>
  <si>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</si>
  <si>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</si>
  <si>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</si>
  <si>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</si>
  <si>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</si>
  <si>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</si>
  <si>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</si>
  <si>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</si>
  <si>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</si>
  <si>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</si>
  <si>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</si>
  <si>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</si>
  <si>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</si>
  <si>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</si>
  <si>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</si>
  <si>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</si>
  <si>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</si>
  <si>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</si>
  <si>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</si>
  <si>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</si>
  <si>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</si>
  <si>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</si>
  <si>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</si>
  <si>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</si>
  <si>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</si>
  <si>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</si>
  <si>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</si>
  <si>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</si>
  <si>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</si>
  <si>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</si>
  <si>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</si>
  <si>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</si>
  <si>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</si>
  <si>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</si>
  <si>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</si>
  <si>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</si>
  <si>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</si>
  <si>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</si>
  <si>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</si>
  <si>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</si>
  <si>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</si>
  <si>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</si>
  <si>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</si>
  <si>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</si>
  <si>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</si>
  <si>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</si>
  <si>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</si>
  <si>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</si>
  <si>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</si>
  <si>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</si>
  <si>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</si>
  <si>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</si>
  <si>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</si>
  <si>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</si>
  <si>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</si>
  <si>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</si>
  <si>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</si>
  <si>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</si>
  <si>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</si>
  <si>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</si>
  <si>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</si>
  <si>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</si>
  <si>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</si>
  <si>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</si>
  <si>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</si>
  <si>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</si>
  <si>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</si>
  <si>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</si>
  <si>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</si>
  <si>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</si>
  <si>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</si>
  <si>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</si>
  <si>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</si>
  <si>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</si>
  <si>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</si>
  <si>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</si>
  <si>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</si>
  <si>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</si>
  <si>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</si>
  <si>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</si>
  <si>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</si>
  <si>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</si>
  <si>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</si>
  <si>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</si>
  <si>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</si>
  <si>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</si>
  <si>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</si>
  <si>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</si>
  <si>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</si>
  <si>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</si>
  <si>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</si>
  <si>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</si>
  <si>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</si>
  <si>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</si>
  <si>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</si>
  <si>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</si>
  <si>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</si>
  <si>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</si>
  <si>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</si>
  <si>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</si>
  <si>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</si>
  <si>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</si>
  <si>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</si>
  <si>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</si>
  <si>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</si>
  <si>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</si>
  <si>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</si>
  <si>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</si>
  <si>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</si>
  <si>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</si>
  <si>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</si>
  <si>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</si>
  <si>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</si>
  <si>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</si>
  <si>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</si>
  <si>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</si>
  <si>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</si>
  <si>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</si>
  <si>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</si>
  <si>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</si>
  <si>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</si>
  <si>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</si>
  <si>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</si>
  <si>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</si>
  <si>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</si>
  <si>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</si>
  <si>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</si>
  <si>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</si>
  <si>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</si>
  <si>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</si>
  <si>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</si>
  <si>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</si>
  <si>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</si>
  <si>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</si>
  <si>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</si>
  <si>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</si>
  <si>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</si>
  <si>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</si>
  <si>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</si>
  <si>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</si>
  <si>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</si>
  <si>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</si>
  <si>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</si>
  <si>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</si>
  <si>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</si>
  <si>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</si>
  <si>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</si>
  <si>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</si>
  <si>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</si>
  <si>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</si>
  <si>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</si>
  <si>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</si>
  <si>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</si>
  <si>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</si>
  <si>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</si>
  <si>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</si>
  <si>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</si>
  <si>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</si>
  <si>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</si>
  <si>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</si>
  <si>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</si>
  <si>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</si>
  <si>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</si>
  <si>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</si>
  <si>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</si>
  <si>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</si>
  <si>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</si>
  <si>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</si>
  <si>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</si>
  <si>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</si>
  <si>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</si>
  <si>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</si>
  <si>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</si>
  <si>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</si>
  <si>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</si>
  <si>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</si>
  <si>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</si>
  <si>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</si>
  <si>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</si>
  <si>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</si>
  <si>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</si>
  <si>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</si>
  <si>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</si>
  <si>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</si>
  <si>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</si>
  <si>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</si>
  <si>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</si>
  <si>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</si>
  <si>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</si>
  <si>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</si>
  <si>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</si>
  <si>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</si>
  <si>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</si>
  <si>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</si>
  <si>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</si>
  <si>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</si>
  <si>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</si>
  <si>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</si>
  <si>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</si>
  <si>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</si>
  <si>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</si>
  <si>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</si>
  <si>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</si>
  <si>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</si>
  <si>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</si>
  <si>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</si>
  <si>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</si>
  <si>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</si>
  <si>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</si>
  <si>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</si>
  <si>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</si>
  <si>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</si>
  <si>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</si>
  <si>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</si>
  <si>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</si>
  <si>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</si>
  <si>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</si>
  <si>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</si>
  <si>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</si>
  <si>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</si>
  <si>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</si>
  <si>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</si>
  <si>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</si>
  <si>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</si>
  <si>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</si>
  <si>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</si>
  <si>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</si>
  <si>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</si>
  <si>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</si>
  <si>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</si>
  <si>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</si>
  <si>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</si>
  <si>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</si>
  <si>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</si>
  <si>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</si>
  <si>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</si>
  <si>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</si>
  <si>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</si>
  <si>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</si>
  <si>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</si>
  <si>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</si>
  <si>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</si>
  <si>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</si>
  <si>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</si>
  <si>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</si>
  <si>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</si>
  <si>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</si>
  <si>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</si>
  <si>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</si>
  <si>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</si>
  <si>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</si>
  <si>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</si>
  <si>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</si>
  <si>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</si>
  <si>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</si>
  <si>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</si>
  <si>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</si>
  <si>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</si>
  <si>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</si>
  <si>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</si>
  <si>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</si>
  <si>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</si>
  <si>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</si>
  <si>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</si>
  <si>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</si>
  <si>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</si>
  <si>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</si>
  <si>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</si>
  <si>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</si>
  <si>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</si>
  <si>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</si>
  <si>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</si>
  <si>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</si>
  <si>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</si>
  <si>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</si>
  <si>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</si>
  <si>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</si>
  <si>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</si>
  <si>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</si>
  <si>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</si>
  <si>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</si>
  <si>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</si>
  <si>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</si>
  <si>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</si>
  <si>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</si>
  <si>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</si>
  <si>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</si>
  <si>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</si>
  <si>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</si>
  <si>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</si>
  <si>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</si>
  <si>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</si>
  <si>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</si>
  <si>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</si>
  <si>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</si>
  <si>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</si>
  <si>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</si>
  <si>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</si>
  <si>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</si>
  <si>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</si>
  <si>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</si>
  <si>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</si>
  <si>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</si>
  <si>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</si>
  <si>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</si>
  <si>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</si>
  <si>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</si>
  <si>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</si>
  <si>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</si>
  <si>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</si>
  <si>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</si>
  <si>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</si>
  <si>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</si>
  <si>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</si>
  <si>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</si>
  <si>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</si>
  <si>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</si>
  <si>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</si>
  <si>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</si>
  <si>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</si>
  <si>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</si>
  <si>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</si>
  <si>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</si>
  <si>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</si>
  <si>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</si>
  <si>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</si>
  <si>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</si>
  <si>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</si>
  <si>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</si>
  <si>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</si>
  <si>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</si>
  <si>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</si>
  <si>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</si>
  <si>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</si>
  <si>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</si>
  <si>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</si>
  <si>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</si>
  <si>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</si>
  <si>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</si>
  <si>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</si>
  <si>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</si>
  <si>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</si>
  <si>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</si>
  <si>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</si>
  <si>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</si>
  <si>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</si>
  <si>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</si>
  <si>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</si>
  <si>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</si>
  <si>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</si>
  <si>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</si>
  <si>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</si>
  <si>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</si>
  <si>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</si>
  <si>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</si>
  <si>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</si>
  <si>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</si>
  <si>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</si>
  <si>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</si>
  <si>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</si>
  <si>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</si>
  <si>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</si>
  <si>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</si>
  <si>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</si>
  <si>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</si>
  <si>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</si>
  <si>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</si>
  <si>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</si>
  <si>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</si>
  <si>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</si>
  <si>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</si>
  <si>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</si>
  <si>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</si>
  <si>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</si>
  <si>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</si>
  <si>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</si>
  <si>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</si>
  <si>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</si>
  <si>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</si>
  <si>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</si>
  <si>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</si>
  <si>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</si>
  <si>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</si>
  <si>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</si>
  <si>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</si>
  <si>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</si>
  <si>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</si>
  <si>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</si>
  <si>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</si>
  <si>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</si>
  <si>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</si>
  <si>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</si>
  <si>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</si>
  <si>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</si>
  <si>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</si>
  <si>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</si>
  <si>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</si>
  <si>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</si>
  <si>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</si>
  <si>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</si>
  <si>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</si>
  <si>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</si>
  <si>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</si>
  <si>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</si>
  <si>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</si>
  <si>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</si>
  <si>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</si>
  <si>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</si>
  <si>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</si>
  <si>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</si>
  <si>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</si>
  <si>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</si>
  <si>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</si>
  <si>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</si>
  <si>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</si>
  <si>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</si>
  <si>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</si>
  <si>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</si>
  <si>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</si>
  <si>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</si>
  <si>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</si>
  <si>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</si>
  <si>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</si>
  <si>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</si>
  <si>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</si>
  <si>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</si>
  <si>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</si>
  <si>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</si>
  <si>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</si>
  <si>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</si>
  <si>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</si>
  <si>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</si>
  <si>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</si>
  <si>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</si>
  <si>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</si>
  <si>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</si>
  <si>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</si>
  <si>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</si>
  <si>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</si>
  <si>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</si>
  <si>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</si>
  <si>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</si>
  <si>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</si>
  <si>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</si>
  <si>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</si>
  <si>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</si>
  <si>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</si>
  <si>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</si>
  <si>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</si>
  <si>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</si>
  <si>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</si>
  <si>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</si>
  <si>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</si>
  <si>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</si>
  <si>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</si>
  <si>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</si>
  <si>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</si>
  <si>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</si>
  <si>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</si>
  <si>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</si>
  <si>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</si>
  <si>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</si>
  <si>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</si>
  <si>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</si>
  <si>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</si>
  <si>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</si>
  <si>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</si>
  <si>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</si>
  <si>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</si>
  <si>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</si>
  <si>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</si>
  <si>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</si>
  <si>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</si>
  <si>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</si>
  <si>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</si>
  <si>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</si>
  <si>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</si>
  <si>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</si>
  <si>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</si>
  <si>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</si>
  <si>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</si>
  <si>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</si>
  <si>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</si>
  <si>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</si>
  <si>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</si>
  <si>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</si>
  <si>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</si>
  <si>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</si>
  <si>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</si>
  <si>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</si>
  <si>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</si>
  <si>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</si>
  <si>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</si>
  <si>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</si>
  <si>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</si>
  <si>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</si>
  <si>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</si>
  <si>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</si>
  <si>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</si>
  <si>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</si>
  <si>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</si>
  <si>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</si>
  <si>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</si>
  <si>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</si>
  <si>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</si>
  <si>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</si>
  <si>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</si>
  <si>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</si>
  <si>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</si>
  <si>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</si>
  <si>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</si>
  <si>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</si>
  <si>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</si>
  <si>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</si>
  <si>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</si>
  <si>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</si>
  <si>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</si>
  <si>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</si>
  <si>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</si>
  <si>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</si>
  <si>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</si>
  <si>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</si>
  <si>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</si>
  <si>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</si>
  <si>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</si>
  <si>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</si>
  <si>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</si>
  <si>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</si>
  <si>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</si>
  <si>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</si>
  <si>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</si>
  <si>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</si>
  <si>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</si>
  <si>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</si>
  <si>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</si>
  <si>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</si>
  <si>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</si>
  <si>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</si>
  <si>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</si>
  <si>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</si>
  <si>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</si>
  <si>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</si>
  <si>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</si>
  <si>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</si>
  <si>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</si>
  <si>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</si>
  <si>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</si>
  <si>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</si>
  <si>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</si>
  <si>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</si>
  <si>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</si>
  <si>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</si>
  <si>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</si>
  <si>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</si>
  <si>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</si>
  <si>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</si>
  <si>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</si>
  <si>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</si>
  <si>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</si>
  <si>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</si>
  <si>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</si>
  <si>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</si>
  <si>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</si>
  <si>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</si>
  <si>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</si>
  <si>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</si>
  <si>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</si>
  <si>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</si>
  <si>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</si>
  <si>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</si>
  <si>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</si>
  <si>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</si>
  <si>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</si>
  <si>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</si>
  <si>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</si>
  <si>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</si>
  <si>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</si>
  <si>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</si>
  <si>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</si>
  <si>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</si>
  <si>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</si>
  <si>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</si>
  <si>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</si>
  <si>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</si>
  <si>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</si>
  <si>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</si>
  <si>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</si>
  <si>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</si>
  <si>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</si>
  <si>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</si>
  <si>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</si>
  <si>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</si>
  <si>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</si>
  <si>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</si>
  <si>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</si>
  <si>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</si>
  <si>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</si>
  <si>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</si>
  <si>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</si>
  <si>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</si>
  <si>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</si>
  <si>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</si>
  <si>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</si>
  <si>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</si>
  <si>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</si>
  <si>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</si>
  <si>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</si>
  <si>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</si>
  <si>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</si>
  <si>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</si>
  <si>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</si>
  <si>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</si>
  <si>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</si>
  <si>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</si>
  <si>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</si>
  <si>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</si>
  <si>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</si>
  <si>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</si>
  <si>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</si>
  <si>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</si>
  <si>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</si>
  <si>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</si>
  <si>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</si>
  <si>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</si>
  <si>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</si>
  <si>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</si>
  <si>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</si>
  <si>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</si>
  <si>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</si>
  <si>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</si>
  <si>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</si>
  <si>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</si>
  <si>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</si>
  <si>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</si>
  <si>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</si>
  <si>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</si>
  <si>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</si>
  <si>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</si>
  <si>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</si>
  <si>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</si>
  <si>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</si>
  <si>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</si>
  <si>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</si>
  <si>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</si>
  <si>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</si>
  <si>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</si>
  <si>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</si>
  <si>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</si>
  <si>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</si>
  <si>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</si>
  <si>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</si>
  <si>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</si>
  <si>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</si>
  <si>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</si>
  <si>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</si>
  <si>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</si>
  <si>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</si>
  <si>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</si>
  <si>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</si>
  <si>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</si>
  <si>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</si>
  <si>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</si>
  <si>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</si>
  <si>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</si>
  <si>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</si>
  <si>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</si>
  <si>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</si>
  <si>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</si>
  <si>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</si>
  <si>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</si>
  <si>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</si>
  <si>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</si>
  <si>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</si>
  <si>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</si>
  <si>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</si>
  <si>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</si>
  <si>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</si>
  <si>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</si>
  <si>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</si>
  <si>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</si>
  <si>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</si>
  <si>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</si>
  <si>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</si>
  <si>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</si>
  <si>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</si>
  <si>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</si>
  <si>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</si>
  <si>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</si>
  <si>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</si>
  <si>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</si>
  <si>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</si>
  <si>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</si>
  <si>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</si>
  <si>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</si>
  <si>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</si>
  <si>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</si>
  <si>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</si>
  <si>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</si>
  <si>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</si>
  <si>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</si>
  <si>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</si>
  <si>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</si>
  <si>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</si>
  <si>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</si>
  <si>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</si>
  <si>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</si>
  <si>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</si>
  <si>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</si>
  <si>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</si>
  <si>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</si>
  <si>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</si>
  <si>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</si>
  <si>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</si>
  <si>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</si>
  <si>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</si>
  <si>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</si>
  <si>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</si>
  <si>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</si>
  <si>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</si>
  <si>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</si>
  <si>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</si>
  <si>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</si>
  <si>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</si>
  <si>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</si>
  <si>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</si>
  <si>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</si>
  <si>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</si>
  <si>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</si>
  <si>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</si>
  <si>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</si>
  <si>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</si>
  <si>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</si>
  <si>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</si>
  <si>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</si>
  <si>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</si>
  <si>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</si>
  <si>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</si>
  <si>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</si>
  <si>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</si>
  <si>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</si>
  <si>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</si>
  <si>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</si>
  <si>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</si>
  <si>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</si>
  <si>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</si>
  <si>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</si>
  <si>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</si>
  <si>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</si>
  <si>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</si>
  <si>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</si>
  <si>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</si>
  <si>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</si>
  <si>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</si>
  <si>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</si>
  <si>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</si>
  <si>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</si>
  <si>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</si>
  <si>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</si>
  <si>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</si>
  <si>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</si>
  <si>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</si>
  <si>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</si>
  <si>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</si>
  <si>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</si>
  <si>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</si>
  <si>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</si>
  <si>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</si>
  <si>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</si>
  <si>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</si>
  <si>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</si>
  <si>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</si>
  <si>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</si>
  <si>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</si>
  <si>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</si>
  <si>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</si>
  <si>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</si>
  <si>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</si>
  <si>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</si>
  <si>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</si>
  <si>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</si>
  <si>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</si>
  <si>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</si>
  <si>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</si>
  <si>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</si>
  <si>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</si>
  <si>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</si>
  <si>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</si>
  <si>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</si>
  <si>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</si>
  <si>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</si>
  <si>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</si>
  <si>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</si>
  <si>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</si>
  <si>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</si>
  <si>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</si>
  <si>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</si>
  <si>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</si>
  <si>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</si>
  <si>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</si>
  <si>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</si>
  <si>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</si>
  <si>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</si>
  <si>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</si>
  <si>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</si>
  <si>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</si>
  <si>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</si>
  <si>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</si>
  <si>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</si>
  <si>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</si>
  <si>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</si>
  <si>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</si>
  <si>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</si>
  <si>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</si>
  <si>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</si>
  <si>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</si>
  <si>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</si>
  <si>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</si>
  <si>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</si>
  <si>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</si>
  <si>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</si>
  <si>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</si>
  <si>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</si>
  <si>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</si>
  <si>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</si>
  <si>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</si>
  <si>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</si>
  <si>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</si>
  <si>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</si>
  <si>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</si>
  <si>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</si>
  <si>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</si>
  <si>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</si>
  <si>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</si>
  <si>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</si>
  <si>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</si>
  <si>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</si>
  <si>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</si>
  <si>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</si>
  <si>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</si>
  <si>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</si>
  <si>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</si>
  <si>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</si>
  <si>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</si>
  <si>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</si>
  <si>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</si>
  <si>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</si>
  <si>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</si>
  <si>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</si>
  <si>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</si>
  <si>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</si>
  <si>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</si>
  <si>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</si>
  <si>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</si>
  <si>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</si>
  <si>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</si>
  <si>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</si>
  <si>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</si>
  <si>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</si>
  <si>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</si>
  <si>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</si>
  <si>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</si>
  <si>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</si>
  <si>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</si>
  <si>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</si>
  <si>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</si>
  <si>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</si>
  <si>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</si>
  <si>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</si>
  <si>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</si>
  <si>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</si>
  <si>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</si>
  <si>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</si>
  <si>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</si>
  <si>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</si>
  <si>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</si>
  <si>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</si>
  <si>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</si>
  <si>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</si>
  <si>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</si>
  <si>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</si>
  <si>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</si>
  <si>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</si>
  <si>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</si>
  <si>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</si>
  <si>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</si>
  <si>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</si>
  <si>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</si>
  <si>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</si>
  <si>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</si>
  <si>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</si>
  <si>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</si>
  <si>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</si>
  <si>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</si>
  <si>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</si>
  <si>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</si>
  <si>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</si>
  <si>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</si>
  <si>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</si>
  <si>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</si>
  <si>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</si>
  <si>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</si>
  <si>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</si>
  <si>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</si>
  <si>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</si>
  <si>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</si>
  <si>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</si>
  <si>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</si>
  <si>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</si>
  <si>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</si>
  <si>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</si>
  <si>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</si>
  <si>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</si>
  <si>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</si>
  <si>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</si>
  <si>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</si>
  <si>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</si>
  <si>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</si>
  <si>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</si>
  <si>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</si>
  <si>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</si>
  <si>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</si>
  <si>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</si>
  <si>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</si>
  <si>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</si>
  <si>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</si>
  <si>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</si>
  <si>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</si>
  <si>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</si>
  <si>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</si>
  <si>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</si>
  <si>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</si>
  <si>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</si>
  <si>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</si>
  <si>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</si>
  <si>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</si>
  <si>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</si>
  <si>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</si>
  <si>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</si>
  <si>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</si>
  <si>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</si>
  <si>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</si>
  <si>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</si>
  <si>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</si>
  <si>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</si>
  <si>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</si>
  <si>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</si>
  <si>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</si>
  <si>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</si>
  <si>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</si>
  <si>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</si>
  <si>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</si>
  <si>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</si>
  <si>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</si>
  <si>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</si>
  <si>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</si>
  <si>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</si>
  <si>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</si>
  <si>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</si>
  <si>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</si>
  <si>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</si>
  <si>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</si>
  <si>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</si>
  <si>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</si>
  <si>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</si>
  <si>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</si>
  <si>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</si>
  <si>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</si>
  <si>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</si>
  <si>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</si>
  <si>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</si>
  <si>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</si>
  <si>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</si>
  <si>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</si>
  <si>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</si>
  <si>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</si>
  <si>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</si>
  <si>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</si>
  <si>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</si>
  <si>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</si>
  <si>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</si>
  <si>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</si>
  <si>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</si>
  <si>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</si>
  <si>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</si>
  <si>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</si>
  <si>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</si>
  <si>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</si>
  <si>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</si>
  <si>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</si>
  <si>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</si>
  <si>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</si>
  <si>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</si>
  <si>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</si>
  <si>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</si>
  <si>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</si>
  <si>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</si>
  <si>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</si>
  <si>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</si>
  <si>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</si>
  <si>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</si>
  <si>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</si>
  <si>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</si>
  <si>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</si>
  <si>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</si>
  <si>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</si>
  <si>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</si>
  <si>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</si>
  <si>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</si>
  <si>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</si>
  <si>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</si>
  <si>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</si>
  <si>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</si>
  <si>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</si>
  <si>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</si>
  <si>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</si>
  <si>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</si>
  <si>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</si>
  <si>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</si>
  <si>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</si>
  <si>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</si>
  <si>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</si>
  <si>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</si>
  <si>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</si>
  <si>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</si>
  <si>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</si>
  <si>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</si>
  <si>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</si>
  <si>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</si>
  <si>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</si>
  <si>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</si>
  <si>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</si>
  <si>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</si>
  <si>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</si>
  <si>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</si>
  <si>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</si>
  <si>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</si>
  <si>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</si>
  <si>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</si>
  <si>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</si>
  <si>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</si>
  <si>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</si>
  <si>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</si>
  <si>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</si>
  <si>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</si>
  <si>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</si>
  <si>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</si>
  <si>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</si>
  <si>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</si>
  <si>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</si>
  <si>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</si>
  <si>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</si>
  <si>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</si>
  <si>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</si>
  <si>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</si>
  <si>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</si>
  <si>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</si>
  <si>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</si>
  <si>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</si>
  <si>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</si>
  <si>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</si>
  <si>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</si>
  <si>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</si>
  <si>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</si>
  <si>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</si>
  <si>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</si>
  <si>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</si>
  <si>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</si>
  <si>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</si>
  <si>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</si>
  <si>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</si>
  <si>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</si>
  <si>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</si>
  <si>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</si>
  <si>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</si>
  <si>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</si>
  <si>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</si>
  <si>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</si>
  <si>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</si>
  <si>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</si>
  <si>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</si>
  <si>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</si>
  <si>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</si>
  <si>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</si>
  <si>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</si>
  <si>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</si>
  <si>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</si>
  <si>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</si>
  <si>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</si>
  <si>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</si>
  <si>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</si>
  <si>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</si>
  <si>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</si>
  <si>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</si>
  <si>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</si>
  <si>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</si>
  <si>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</si>
  <si>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</si>
  <si>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</si>
  <si>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</si>
  <si>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</si>
  <si>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</si>
  <si>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</si>
  <si>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</si>
  <si>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</si>
  <si>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</si>
  <si>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</si>
  <si>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</si>
  <si>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</si>
  <si>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</si>
  <si>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</si>
  <si>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</si>
  <si>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</si>
  <si>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</si>
  <si>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</si>
  <si>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</si>
  <si>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</si>
  <si>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</si>
  <si>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</si>
  <si>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</si>
  <si>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</si>
  <si>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</si>
  <si>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</si>
  <si>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</si>
  <si>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</si>
  <si>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</si>
  <si>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</si>
  <si>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</si>
  <si>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</si>
  <si>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</si>
  <si>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</si>
  <si>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</si>
  <si>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</si>
  <si>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</si>
  <si>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</si>
  <si>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</si>
  <si>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</si>
  <si>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</si>
  <si>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</si>
  <si>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</si>
  <si>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</si>
  <si>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</si>
  <si>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</si>
  <si>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</si>
  <si>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</si>
  <si>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</si>
  <si>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</si>
  <si>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</si>
  <si>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</si>
  <si>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</si>
  <si>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</si>
  <si>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</si>
  <si>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</si>
  <si>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</si>
  <si>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</si>
  <si>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</si>
  <si>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</si>
  <si>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</si>
  <si>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</si>
  <si>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</si>
  <si>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</si>
  <si>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</si>
  <si>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</si>
  <si>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</si>
  <si>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</si>
  <si>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</si>
  <si>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</si>
  <si>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</si>
  <si>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</si>
  <si>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</si>
  <si>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</si>
  <si>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</si>
  <si>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</si>
  <si>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</si>
  <si>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</si>
  <si>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</si>
  <si>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</si>
  <si>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</si>
  <si>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</si>
  <si>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</si>
  <si>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</si>
  <si>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</si>
  <si>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</si>
  <si>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</si>
  <si>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</si>
  <si>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</si>
  <si>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</si>
  <si>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</si>
  <si>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</si>
  <si>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</si>
  <si>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</si>
  <si>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</si>
  <si>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</si>
  <si>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</si>
  <si>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</si>
  <si>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</si>
  <si>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</si>
  <si>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</si>
  <si>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</si>
  <si>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</si>
  <si>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</si>
  <si>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</si>
  <si>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</si>
  <si>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</si>
  <si>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</si>
  <si>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</si>
  <si>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</si>
  <si>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</si>
  <si>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</si>
  <si>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</si>
  <si>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</si>
  <si>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</si>
  <si>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</si>
  <si>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</si>
  <si>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</si>
  <si>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</si>
  <si>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</si>
  <si>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</si>
  <si>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</si>
  <si>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</si>
  <si>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</si>
  <si>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</si>
  <si>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</si>
  <si>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</si>
  <si>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</si>
  <si>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</si>
  <si>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</si>
  <si>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</si>
  <si>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</si>
  <si>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</si>
  <si>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</si>
  <si>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</si>
  <si>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</si>
  <si>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</si>
  <si>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</si>
  <si>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</si>
  <si>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</si>
  <si>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</si>
  <si>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</si>
  <si>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</si>
  <si>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</si>
  <si>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</si>
  <si>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</si>
  <si>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</si>
  <si>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</si>
  <si>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</si>
  <si>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</si>
  <si>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</si>
  <si>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</si>
  <si>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</si>
  <si>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</si>
  <si>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</si>
  <si>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</si>
  <si>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</si>
  <si>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</si>
  <si>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</si>
  <si>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</si>
  <si>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</si>
  <si>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</si>
  <si>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</si>
  <si>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</si>
  <si>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</si>
  <si>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</si>
  <si>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</si>
  <si>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</si>
  <si>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</si>
  <si>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</si>
  <si>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</si>
  <si>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</si>
  <si>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</si>
  <si>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</si>
  <si>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</si>
  <si>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</si>
  <si>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</si>
  <si>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</si>
  <si>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</si>
  <si>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</si>
  <si>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</si>
  <si>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</si>
  <si>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</si>
  <si>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</si>
  <si>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</si>
  <si>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</si>
  <si>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</si>
  <si>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</si>
  <si>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</si>
  <si>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</si>
  <si>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</si>
  <si>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</si>
  <si>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</si>
  <si>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</si>
  <si>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</si>
  <si>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</si>
  <si>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</si>
  <si>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</si>
  <si>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</si>
  <si>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</si>
  <si>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</si>
  <si>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</si>
  <si>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</si>
  <si>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</si>
  <si>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</si>
  <si>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</si>
  <si>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</si>
  <si>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</si>
  <si>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</si>
  <si>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</si>
  <si>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</si>
  <si>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</si>
  <si>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</si>
  <si>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</si>
  <si>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</si>
  <si>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</si>
  <si>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</si>
  <si>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</si>
  <si>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</si>
  <si>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</si>
  <si>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</si>
  <si>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</si>
  <si>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</si>
  <si>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</si>
  <si>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</si>
  <si>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</si>
  <si>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</si>
  <si>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</si>
  <si>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</si>
  <si>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</si>
  <si>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</si>
  <si>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</si>
  <si>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</si>
  <si>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</si>
  <si>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</si>
  <si>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</si>
  <si>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</si>
  <si>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</si>
  <si>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</si>
  <si>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</si>
  <si>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</si>
  <si>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</si>
  <si>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</si>
  <si>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</si>
  <si>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</si>
  <si>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</si>
  <si>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</si>
  <si>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</si>
  <si>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</si>
  <si>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</si>
  <si>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</si>
  <si>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</si>
  <si>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</si>
  <si>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</si>
  <si>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</si>
  <si>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</si>
  <si>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</si>
  <si>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</si>
  <si>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</si>
  <si>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</si>
  <si>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</si>
  <si>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</si>
  <si>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</si>
  <si>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</si>
  <si>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</si>
  <si>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</si>
  <si>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</si>
  <si>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</si>
  <si>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</si>
  <si>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</si>
  <si>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</si>
  <si>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</si>
  <si>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</si>
  <si>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</si>
  <si>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</si>
  <si>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</si>
  <si>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</si>
  <si>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</si>
  <si>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</si>
  <si>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</si>
  <si>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</si>
  <si>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</si>
  <si>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</si>
  <si>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</si>
  <si>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</si>
  <si>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</si>
  <si>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</si>
  <si>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</si>
  <si>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</si>
  <si>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</si>
  <si>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</si>
  <si>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</si>
  <si>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</si>
  <si>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</si>
  <si>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</si>
  <si>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</si>
  <si>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</si>
  <si>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</si>
  <si>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</si>
  <si>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</si>
  <si>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</si>
  <si>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</si>
  <si>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</si>
  <si>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</si>
  <si>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</si>
  <si>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</si>
  <si>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</si>
  <si>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</si>
  <si>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</si>
  <si>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</si>
  <si>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</si>
  <si>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</si>
  <si>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</si>
  <si>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</si>
  <si>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</si>
  <si>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</si>
  <si>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</si>
  <si>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</si>
  <si>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</si>
  <si>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</si>
  <si>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</si>
  <si>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</si>
  <si>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</si>
  <si>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</si>
  <si>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</si>
  <si>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</si>
  <si>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</si>
  <si>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</si>
  <si>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</si>
  <si>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</si>
  <si>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</si>
  <si>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</si>
  <si>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</si>
  <si>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</si>
  <si>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</si>
  <si>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</si>
  <si>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</si>
  <si>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</si>
  <si>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</si>
  <si>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</si>
  <si>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</si>
  <si>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</si>
  <si>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</si>
  <si>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</si>
  <si>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</si>
  <si>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</si>
  <si>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</si>
  <si>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</si>
  <si>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</si>
  <si>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</si>
  <si>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</si>
  <si>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</si>
  <si>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</si>
  <si>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</si>
  <si>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</si>
  <si>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</si>
  <si>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</si>
  <si>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</si>
  <si>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</si>
  <si>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</si>
  <si>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</si>
  <si>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</si>
  <si>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</si>
  <si>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</si>
  <si>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</si>
  <si>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</si>
  <si>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</si>
  <si>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</si>
  <si>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</si>
  <si>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</si>
  <si>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</si>
  <si>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</si>
  <si>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</si>
  <si>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</si>
  <si>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</si>
  <si>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</si>
  <si>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</si>
  <si>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</si>
  <si>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</si>
  <si>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</si>
  <si>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</si>
  <si>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</si>
  <si>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</si>
  <si>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</si>
  <si>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</si>
  <si>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</si>
  <si>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</si>
  <si>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</si>
  <si>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</si>
  <si>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</si>
  <si>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</si>
  <si>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</si>
  <si>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</si>
  <si>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</si>
  <si>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</si>
  <si>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</si>
  <si>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</si>
  <si>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</si>
  <si>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</si>
  <si>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</si>
  <si>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</si>
  <si>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</si>
  <si>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</si>
  <si>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</si>
  <si>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</si>
  <si>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</si>
  <si>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</si>
  <si>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</si>
  <si>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</si>
  <si>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</si>
  <si>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</si>
  <si>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</si>
  <si>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</si>
  <si>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</si>
  <si>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</si>
  <si>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</si>
  <si>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</si>
  <si>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</si>
  <si>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</si>
  <si>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</si>
  <si>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</si>
  <si>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</si>
  <si>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</si>
  <si>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</si>
  <si>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</si>
  <si>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</si>
  <si>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</si>
  <si>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</si>
  <si>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</si>
  <si>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</si>
  <si>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</si>
  <si>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</si>
  <si>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</si>
  <si>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</si>
  <si>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</si>
  <si>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</si>
  <si>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</si>
  <si>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</si>
  <si>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</si>
  <si>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</si>
  <si>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</si>
  <si>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</si>
  <si>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</si>
  <si>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</si>
  <si>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</si>
  <si>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</si>
  <si>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</si>
  <si>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</si>
  <si>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</si>
  <si>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</si>
  <si>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</si>
  <si>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</si>
  <si>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</si>
  <si>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</si>
  <si>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</si>
  <si>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</si>
  <si>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</si>
  <si>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</si>
  <si>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</si>
  <si>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</si>
  <si>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</si>
  <si>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</si>
  <si>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</si>
  <si>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</si>
  <si>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</si>
  <si>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</si>
  <si>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</si>
  <si>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</si>
  <si>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</si>
  <si>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</si>
  <si>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</si>
  <si>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</si>
  <si>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</si>
  <si>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</si>
  <si>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</si>
  <si>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</si>
  <si>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</si>
  <si>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</si>
  <si>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</si>
  <si>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</si>
  <si>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</si>
  <si>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</si>
  <si>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</si>
  <si>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</si>
  <si>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</si>
  <si>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</si>
  <si>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</si>
  <si>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</si>
  <si>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</si>
  <si>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</si>
  <si>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</si>
  <si>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</si>
  <si>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</si>
  <si>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</si>
  <si>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</si>
  <si>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</si>
  <si>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</si>
  <si>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</si>
  <si>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</si>
  <si>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</si>
  <si>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</si>
  <si>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</si>
  <si>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</si>
  <si>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</si>
  <si>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</si>
  <si>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</si>
  <si>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</si>
  <si>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</si>
  <si>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</si>
  <si>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</si>
  <si>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</si>
  <si>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</si>
  <si>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</si>
  <si>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</si>
  <si>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</si>
  <si>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</si>
  <si>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</si>
  <si>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</si>
  <si>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</si>
  <si>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</si>
  <si>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</si>
  <si>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</si>
  <si>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</si>
  <si>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</si>
  <si>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</si>
  <si>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</si>
  <si>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</si>
  <si>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</si>
  <si>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</si>
  <si>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</si>
  <si>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</si>
  <si>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</si>
  <si>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</si>
  <si>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</si>
  <si>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</si>
  <si>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</si>
  <si>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</si>
  <si>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</si>
  <si>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</si>
  <si>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</si>
  <si>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</si>
  <si>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</si>
  <si>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</si>
  <si>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</si>
  <si>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</si>
  <si>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</si>
  <si>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</si>
  <si>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</si>
  <si>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</si>
  <si>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</si>
  <si>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</si>
  <si>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</si>
  <si>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</si>
  <si>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</si>
  <si>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</si>
  <si>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</si>
  <si>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</si>
  <si>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</si>
  <si>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</si>
  <si>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</si>
  <si>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</si>
  <si>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</si>
  <si>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</si>
  <si>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</si>
  <si>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</si>
  <si>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</si>
  <si>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</si>
  <si>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</si>
  <si>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</si>
  <si>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</si>
  <si>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</si>
  <si>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</si>
  <si>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</si>
  <si>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</si>
  <si>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</si>
  <si>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</si>
  <si>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</si>
  <si>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</si>
  <si>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</si>
  <si>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</si>
  <si>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</si>
  <si>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</si>
  <si>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</si>
  <si>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</si>
  <si>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</si>
  <si>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</si>
  <si>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</si>
  <si>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</si>
  <si>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</si>
  <si>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</si>
  <si>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</si>
  <si>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</si>
  <si>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</si>
  <si>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</si>
  <si>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</si>
  <si>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</si>
  <si>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</si>
  <si>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</si>
  <si>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</si>
  <si>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</si>
  <si>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</si>
  <si>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</si>
  <si>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</si>
  <si>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</si>
  <si>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</si>
  <si>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</si>
  <si>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</si>
  <si>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</si>
  <si>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</si>
  <si>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</si>
  <si>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</si>
  <si>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</si>
  <si>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</si>
  <si>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</si>
  <si>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</si>
  <si>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</si>
  <si>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</si>
  <si>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</si>
  <si>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</si>
  <si>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</si>
  <si>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</si>
  <si>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</si>
  <si>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</si>
  <si>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</si>
  <si>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</si>
  <si>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</si>
  <si>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</si>
  <si>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</si>
  <si>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</si>
  <si>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</si>
  <si>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</si>
  <si>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</si>
  <si>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</si>
  <si>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</si>
  <si>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</si>
  <si>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</si>
  <si>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</si>
  <si>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</si>
  <si>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</si>
  <si>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</si>
  <si>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</si>
  <si>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</si>
  <si>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</si>
  <si>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</si>
  <si>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</si>
  <si>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</si>
  <si>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</si>
  <si>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</si>
  <si>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</si>
  <si>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</si>
  <si>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</si>
  <si>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</si>
  <si>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</si>
  <si>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</si>
  <si>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</si>
  <si>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</si>
  <si>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</si>
  <si>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</si>
  <si>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</si>
  <si>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</si>
  <si>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</si>
  <si>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</si>
  <si>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</si>
  <si>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</si>
  <si>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</si>
  <si>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</si>
  <si>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</si>
  <si>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</si>
  <si>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</si>
  <si>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</si>
  <si>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</si>
  <si>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</si>
  <si>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</si>
  <si>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</si>
  <si>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</si>
  <si>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</si>
  <si>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</si>
  <si>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</si>
  <si>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</si>
  <si>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</si>
  <si>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</si>
  <si>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</si>
  <si>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</si>
  <si>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</si>
  <si>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</si>
  <si>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</si>
  <si>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</si>
  <si>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</si>
  <si>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</si>
  <si>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</si>
  <si>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</si>
  <si>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</si>
  <si>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</si>
  <si>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</si>
  <si>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</si>
  <si>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</si>
  <si>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</si>
  <si>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</si>
  <si>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</si>
  <si>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</si>
  <si>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</si>
  <si>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</si>
  <si>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</si>
  <si>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</si>
  <si>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</si>
  <si>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</si>
  <si>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</si>
  <si>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</si>
  <si>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</si>
  <si>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</si>
  <si>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</si>
  <si>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</si>
  <si>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</si>
  <si>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</si>
  <si>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</si>
  <si>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</si>
  <si>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</si>
  <si>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</si>
  <si>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</si>
  <si>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</si>
  <si>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</si>
  <si>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</si>
  <si>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</si>
  <si>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</si>
  <si>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</si>
  <si>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</si>
  <si>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</si>
  <si>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</si>
  <si>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</si>
  <si>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</si>
  <si>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</si>
  <si>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</si>
  <si>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</si>
  <si>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</si>
  <si>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</si>
  <si>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</si>
  <si>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</si>
  <si>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</si>
  <si>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</si>
  <si>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</si>
  <si>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</si>
  <si>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</si>
  <si>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</si>
  <si>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</si>
  <si>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</si>
  <si>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</si>
  <si>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</si>
  <si>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</si>
  <si>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</si>
  <si>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</si>
  <si>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</si>
  <si>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</si>
  <si>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</si>
  <si>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</si>
  <si>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</si>
  <si>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</si>
  <si>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</si>
  <si>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</si>
  <si>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</si>
  <si>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</si>
  <si>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</si>
  <si>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</si>
  <si>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</si>
  <si>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</si>
  <si>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</si>
  <si>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</si>
  <si>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</si>
  <si>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</si>
  <si>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</si>
  <si>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</si>
  <si>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</si>
  <si>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</si>
  <si>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</si>
  <si>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</si>
  <si>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</si>
  <si>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</si>
  <si>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</si>
  <si>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</si>
  <si>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</si>
  <si>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</si>
  <si>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</si>
  <si>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</si>
  <si>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</si>
  <si>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</si>
  <si>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</si>
  <si>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</si>
  <si>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</si>
  <si>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</si>
  <si>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</si>
  <si>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</si>
  <si>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</si>
  <si>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</si>
  <si>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</si>
  <si>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</si>
  <si>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</si>
  <si>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</si>
  <si>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</si>
  <si>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</si>
  <si>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</si>
  <si>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</si>
  <si>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</si>
  <si>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</si>
  <si>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</si>
  <si>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</si>
  <si>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</si>
  <si>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</si>
  <si>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</si>
  <si>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</si>
  <si>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</si>
  <si>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</si>
  <si>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</si>
  <si>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</si>
  <si>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</si>
  <si>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</si>
  <si>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</si>
  <si>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</si>
  <si>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</si>
  <si>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</si>
  <si>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</si>
  <si>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</si>
  <si>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</si>
  <si>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</si>
  <si>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</si>
  <si>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</si>
  <si>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</si>
  <si>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</si>
  <si>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</si>
  <si>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</si>
  <si>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</si>
  <si>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</si>
  <si>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</si>
  <si>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</si>
  <si>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</si>
  <si>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</si>
  <si>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</si>
  <si>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</si>
  <si>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</si>
  <si>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</si>
  <si>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</si>
  <si>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</si>
  <si>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</si>
  <si>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</si>
  <si>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</si>
  <si>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</si>
  <si>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</si>
  <si>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</si>
  <si>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</si>
  <si>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</si>
  <si>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</si>
  <si>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</si>
  <si>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</si>
  <si>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</si>
  <si>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</si>
  <si>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</si>
  <si>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</si>
  <si>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</si>
  <si>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</si>
  <si>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</si>
  <si>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</si>
  <si>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</si>
  <si>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</si>
  <si>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</si>
  <si>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</si>
  <si>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</si>
  <si>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</si>
  <si>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</si>
  <si>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</si>
  <si>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</si>
  <si>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</si>
  <si>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</si>
  <si>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</si>
  <si>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</si>
  <si>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</si>
  <si>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</si>
  <si>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</si>
  <si>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</si>
  <si>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</si>
  <si>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</si>
  <si>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</si>
  <si>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</si>
  <si>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</si>
  <si>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</si>
  <si>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</si>
  <si>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</si>
  <si>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</si>
  <si>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</si>
  <si>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</si>
  <si>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</si>
  <si>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</si>
  <si>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</si>
  <si>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</si>
  <si>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</si>
  <si>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</si>
  <si>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</si>
  <si>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</si>
  <si>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</si>
  <si>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</si>
  <si>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</si>
  <si>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</si>
  <si>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</si>
  <si>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</si>
  <si>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</si>
  <si>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</si>
  <si>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</si>
  <si>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</si>
  <si>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</si>
  <si>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</si>
  <si>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</si>
  <si>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</si>
  <si>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</si>
  <si>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</si>
  <si>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</si>
  <si>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</si>
  <si>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</si>
  <si>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</si>
  <si>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</si>
  <si>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</si>
  <si>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</si>
  <si>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</si>
  <si>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</si>
  <si>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</si>
  <si>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</si>
  <si>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</si>
  <si>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</si>
  <si>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</si>
  <si>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</si>
  <si>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</si>
  <si>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</si>
  <si>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</si>
  <si>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</si>
  <si>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</si>
  <si>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</si>
  <si>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</si>
  <si>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</si>
  <si>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</si>
  <si>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</si>
  <si>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</si>
  <si>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</si>
  <si>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</si>
  <si>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</si>
  <si>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</si>
  <si>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</si>
  <si>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</si>
  <si>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</si>
  <si>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</si>
  <si>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</si>
  <si>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</si>
  <si>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</si>
  <si>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</si>
  <si>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</si>
  <si>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</si>
  <si>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</si>
  <si>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</si>
  <si>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</si>
  <si>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</si>
  <si>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</si>
  <si>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</si>
  <si>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</si>
  <si>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</si>
  <si>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</si>
  <si>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</si>
  <si>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</si>
  <si>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</si>
  <si>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</si>
  <si>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</si>
  <si>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</si>
  <si>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</si>
  <si>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</si>
  <si>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</si>
  <si>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</si>
  <si>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</si>
  <si>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</si>
  <si>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</si>
  <si>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</si>
  <si>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</si>
  <si>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</si>
  <si>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</si>
  <si>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</si>
  <si>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</si>
  <si>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</si>
  <si>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</si>
  <si>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</si>
  <si>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</si>
  <si>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</si>
  <si>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</si>
  <si>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</si>
  <si>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</si>
  <si>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</si>
  <si>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</si>
  <si>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</si>
  <si>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</si>
  <si>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</si>
  <si>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</si>
  <si>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</si>
  <si>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</si>
  <si>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</si>
  <si>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</si>
  <si>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</si>
  <si>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</si>
  <si>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</si>
  <si>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</si>
  <si>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</si>
  <si>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</si>
  <si>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</si>
  <si>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</si>
  <si>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</si>
  <si>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</si>
  <si>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</si>
  <si>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</si>
  <si>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</si>
  <si>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</si>
  <si>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</si>
  <si>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</si>
  <si>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</si>
  <si>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</si>
  <si>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</si>
  <si>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</si>
  <si>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</si>
  <si>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</si>
  <si>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</si>
  <si>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</si>
  <si>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</si>
  <si>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</si>
  <si>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</si>
  <si>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</si>
  <si>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</si>
  <si>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</si>
  <si>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</si>
  <si>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</si>
  <si>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</si>
  <si>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</si>
  <si>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</si>
  <si>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</si>
  <si>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</si>
  <si>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</si>
  <si>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</si>
  <si>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</si>
  <si>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</si>
  <si>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</si>
  <si>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</si>
  <si>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</si>
  <si>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</si>
  <si>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</si>
  <si>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</si>
  <si>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</si>
  <si>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</si>
  <si>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</si>
  <si>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</si>
  <si>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</si>
  <si>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</si>
  <si>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</si>
  <si>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</si>
  <si>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</si>
  <si>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</si>
  <si>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</si>
  <si>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</si>
  <si>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</si>
  <si>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</si>
  <si>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</si>
  <si>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</si>
  <si>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</si>
  <si>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</si>
  <si>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</si>
  <si>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</si>
  <si>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</si>
  <si>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</si>
  <si>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</si>
  <si>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</si>
  <si>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</si>
  <si>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</si>
  <si>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</si>
  <si>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</si>
  <si>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</si>
  <si>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</si>
  <si>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</si>
  <si>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</si>
  <si>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</si>
  <si>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</si>
  <si>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</si>
  <si>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</si>
  <si>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</si>
  <si>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</si>
  <si>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</si>
  <si>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</si>
  <si>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</si>
  <si>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</si>
  <si>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</si>
  <si>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</si>
  <si>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</si>
  <si>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</si>
  <si>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</si>
  <si>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</si>
  <si>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</si>
  <si>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</si>
  <si>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</si>
  <si>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</si>
  <si>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</si>
  <si>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</si>
  <si>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</si>
  <si>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</si>
  <si>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</si>
  <si>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</si>
  <si>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</si>
  <si>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</si>
  <si>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</si>
  <si>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</si>
  <si>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</si>
  <si>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</si>
  <si>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</si>
  <si>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</si>
  <si>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</si>
  <si>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</si>
  <si>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</si>
  <si>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</si>
  <si>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</si>
  <si>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</si>
  <si>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</si>
  <si>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</si>
  <si>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</si>
  <si>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</si>
  <si>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</si>
  <si>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</si>
  <si>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</si>
  <si>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</si>
  <si>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</si>
  <si>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</si>
  <si>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</si>
  <si>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</si>
  <si>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</si>
  <si>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</si>
  <si>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</si>
  <si>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</si>
  <si>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</si>
  <si>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</si>
  <si>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</si>
  <si>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</si>
  <si>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</si>
  <si>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</si>
  <si>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</si>
  <si>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</si>
  <si>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</si>
  <si>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</si>
  <si>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</si>
  <si>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</si>
  <si>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</si>
  <si>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</si>
  <si>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</si>
  <si>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</si>
  <si>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</si>
  <si>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</si>
  <si>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</si>
  <si>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</si>
  <si>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</si>
  <si>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</si>
  <si>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</si>
  <si>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</si>
  <si>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</si>
  <si>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</si>
  <si>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</si>
  <si>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</si>
  <si>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</si>
  <si>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</si>
  <si>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</si>
  <si>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</si>
  <si>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</si>
  <si>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</si>
  <si>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</si>
  <si>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</si>
  <si>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</si>
  <si>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</si>
  <si>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</si>
  <si>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</si>
  <si>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</si>
  <si>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</si>
  <si>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</si>
  <si>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</si>
  <si>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</si>
  <si>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</si>
  <si>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</si>
  <si>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</si>
  <si>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</si>
  <si>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</si>
  <si>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</si>
  <si>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</si>
  <si>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</si>
  <si>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</si>
  <si>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</si>
  <si>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</si>
  <si>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</si>
  <si>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</si>
  <si>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</si>
  <si>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</si>
  <si>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</si>
  <si>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</si>
  <si>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</si>
  <si>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</si>
  <si>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</si>
  <si>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</si>
  <si>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</si>
  <si>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</si>
  <si>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</si>
  <si>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</si>
  <si>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</si>
  <si>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</si>
  <si>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</si>
  <si>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</si>
  <si>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</si>
  <si>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</si>
  <si>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</si>
  <si>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</si>
  <si>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</si>
  <si>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</si>
  <si>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</si>
  <si>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</si>
  <si>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</si>
  <si>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</si>
  <si>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</si>
  <si>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</si>
  <si>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</si>
  <si>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</si>
  <si>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</si>
  <si>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</si>
  <si>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</si>
  <si>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</si>
  <si>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</si>
  <si>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</si>
  <si>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</si>
  <si>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</si>
  <si>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</si>
  <si>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</si>
  <si>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</si>
  <si>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</si>
  <si>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</si>
  <si>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</si>
  <si>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</si>
  <si>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</si>
  <si>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</si>
  <si>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</si>
  <si>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</si>
  <si>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</si>
  <si>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</si>
  <si>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</si>
  <si>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</si>
  <si>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</si>
  <si>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</si>
  <si>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</si>
  <si>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</si>
  <si>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</si>
  <si>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</si>
  <si>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</si>
  <si>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</si>
  <si>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</si>
  <si>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</si>
  <si>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</si>
  <si>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</si>
  <si>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</si>
  <si>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</si>
  <si>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</si>
  <si>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</si>
  <si>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</si>
  <si>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</si>
  <si>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</si>
  <si>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</si>
  <si>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</si>
  <si>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</si>
  <si>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</si>
  <si>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</si>
  <si>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</si>
  <si>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</si>
  <si>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</si>
  <si>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</si>
  <si>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</si>
  <si>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</si>
  <si>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</si>
  <si>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</si>
  <si>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</si>
  <si>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</si>
  <si>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</si>
  <si>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</si>
  <si>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</si>
  <si>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</si>
  <si>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</si>
  <si>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</si>
  <si>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</si>
  <si>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</si>
  <si>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</si>
  <si>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</si>
  <si>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</si>
  <si>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</si>
  <si>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</si>
  <si>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</si>
  <si>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</si>
  <si>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</si>
  <si>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</si>
  <si>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</si>
  <si>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</si>
  <si>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</si>
  <si>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</si>
  <si>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</si>
  <si>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</si>
  <si>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</si>
  <si>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</si>
  <si>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</si>
  <si>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</si>
  <si>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</si>
  <si>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</si>
  <si>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</si>
  <si>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</si>
  <si>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</si>
  <si>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</si>
  <si>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</si>
  <si>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</si>
  <si>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</si>
  <si>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</si>
  <si>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</si>
  <si>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</si>
  <si>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</si>
  <si>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</si>
  <si>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</si>
  <si>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</si>
  <si>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</si>
  <si>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</si>
  <si>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</si>
  <si>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</si>
  <si>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</si>
  <si>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</si>
  <si>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</si>
  <si>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</si>
  <si>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</si>
  <si>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</si>
  <si>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</si>
  <si>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</si>
  <si>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</si>
  <si>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</si>
  <si>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</si>
  <si>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</si>
  <si>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</si>
  <si>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</si>
  <si>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</si>
  <si>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</si>
  <si>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</si>
  <si>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</si>
  <si>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</si>
  <si>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</si>
  <si>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</si>
  <si>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</si>
  <si>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</si>
  <si>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</si>
  <si>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</si>
  <si>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</si>
  <si>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</si>
  <si>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</si>
  <si>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</si>
  <si>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</si>
  <si>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</si>
  <si>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</si>
  <si>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</si>
  <si>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</si>
  <si>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</si>
  <si>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</si>
  <si>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</si>
  <si>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</si>
  <si>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</si>
  <si>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</si>
  <si>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</si>
  <si>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</si>
  <si>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</si>
  <si>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</si>
  <si>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</si>
  <si>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</si>
  <si>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</si>
  <si>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</si>
  <si>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</si>
  <si>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</si>
  <si>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</si>
  <si>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</si>
  <si>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</si>
  <si>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</si>
  <si>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</si>
  <si>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</si>
  <si>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</si>
  <si>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</si>
  <si>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</si>
  <si>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</si>
  <si>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</si>
  <si>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</si>
  <si>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</si>
  <si>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</si>
  <si>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</si>
  <si>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</si>
  <si>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</si>
  <si>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</si>
  <si>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</si>
  <si>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</si>
  <si>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</si>
  <si>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</si>
  <si>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</si>
  <si>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</si>
  <si>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</si>
  <si>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</si>
  <si>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</si>
  <si>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</si>
  <si>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</si>
  <si>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</si>
  <si>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</si>
  <si>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</si>
  <si>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</si>
  <si>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</si>
  <si>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</si>
  <si>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</si>
  <si>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</si>
  <si>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</si>
  <si>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</si>
  <si>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</si>
  <si>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</si>
  <si>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</si>
  <si>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</si>
  <si>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</si>
  <si>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</si>
  <si>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</si>
  <si>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</si>
  <si>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</si>
  <si>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</si>
  <si>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</si>
  <si>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</si>
  <si>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</si>
  <si>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</si>
  <si>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</si>
  <si>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</si>
  <si>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</si>
  <si>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</si>
  <si>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</si>
  <si>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</si>
  <si>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</si>
  <si>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</si>
  <si>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</si>
  <si>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</si>
  <si>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</si>
  <si>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</si>
  <si>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</si>
  <si>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</si>
  <si>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</si>
  <si>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</si>
  <si>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</si>
  <si>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</si>
  <si>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</si>
  <si>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</si>
  <si>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</si>
  <si>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</si>
  <si>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</si>
  <si>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</si>
  <si>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</si>
  <si>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</si>
  <si>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</si>
  <si>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</si>
  <si>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</si>
  <si>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</si>
  <si>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</si>
  <si>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</si>
  <si>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</si>
  <si>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</si>
  <si>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</si>
  <si>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</si>
  <si>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</si>
  <si>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</si>
  <si>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</si>
  <si>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</si>
  <si>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</si>
  <si>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</si>
  <si>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</si>
  <si>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</si>
  <si>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</si>
  <si>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</si>
  <si>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</si>
  <si>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</si>
  <si>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</si>
  <si>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</si>
  <si>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</si>
  <si>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</si>
  <si>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</si>
  <si>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</si>
  <si>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</si>
  <si>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</si>
  <si>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</si>
  <si>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</si>
  <si>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</si>
  <si>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</si>
  <si>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</si>
  <si>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</si>
  <si>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</si>
  <si>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</si>
  <si>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</si>
  <si>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</si>
  <si>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</si>
  <si>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</si>
  <si>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</si>
  <si>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</si>
  <si>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</si>
  <si>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</si>
  <si>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</si>
  <si>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</si>
  <si>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</si>
  <si>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</si>
  <si>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</si>
  <si>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</si>
  <si>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</si>
  <si>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</si>
  <si>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</si>
  <si>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</si>
  <si>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</si>
  <si>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</si>
  <si>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</si>
  <si>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</si>
  <si>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</si>
  <si>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</si>
  <si>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</si>
  <si>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</si>
  <si>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</si>
  <si>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</si>
  <si>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</si>
  <si>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</si>
  <si>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</si>
  <si>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</si>
  <si>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</si>
  <si>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</si>
  <si>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</si>
  <si>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</si>
  <si>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</si>
  <si>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</si>
  <si>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</si>
  <si>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</si>
  <si>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</si>
  <si>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</si>
  <si>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</si>
  <si>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</si>
  <si>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</si>
  <si>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</si>
  <si>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</si>
  <si>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</si>
  <si>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</si>
  <si>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</si>
  <si>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</si>
  <si>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</si>
  <si>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</si>
  <si>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</si>
  <si>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</si>
  <si>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</si>
  <si>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</si>
  <si>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</si>
  <si>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</si>
  <si>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</si>
  <si>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</si>
  <si>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</si>
  <si>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</si>
  <si>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</si>
  <si>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</si>
  <si>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</si>
  <si>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</si>
  <si>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</si>
  <si>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</si>
  <si>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</si>
  <si>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</si>
  <si>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</si>
  <si>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</si>
  <si>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</si>
  <si>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</si>
  <si>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</si>
  <si>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</si>
  <si>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</si>
  <si>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</si>
  <si>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</si>
  <si>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</si>
  <si>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</si>
  <si>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</si>
  <si>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</si>
  <si>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</si>
  <si>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</si>
  <si>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</si>
  <si>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</si>
  <si>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</si>
  <si>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</si>
  <si>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</si>
  <si>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</si>
  <si>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</si>
  <si>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</si>
  <si>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</si>
  <si>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</si>
  <si>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</si>
  <si>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</si>
  <si>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</si>
  <si>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</si>
  <si>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</si>
  <si>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</si>
  <si>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</si>
  <si>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</si>
  <si>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</si>
  <si>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</si>
  <si>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</si>
  <si>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</si>
  <si>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</si>
  <si>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</si>
  <si>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</si>
  <si>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</si>
  <si>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</si>
  <si>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</si>
  <si>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</si>
  <si>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</si>
  <si>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</si>
  <si>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</si>
  <si>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</si>
  <si>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</si>
  <si>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</si>
  <si>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</si>
  <si>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</si>
  <si>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</si>
  <si>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</si>
  <si>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</si>
  <si>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</si>
  <si>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</si>
  <si>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</si>
  <si>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</si>
  <si>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</si>
  <si>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</si>
  <si>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</si>
  <si>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</si>
  <si>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</si>
  <si>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</si>
  <si>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</si>
  <si>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</si>
  <si>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</si>
  <si>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</si>
  <si>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</si>
  <si>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</si>
  <si>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</si>
  <si>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</si>
  <si>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</si>
  <si>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</si>
  <si>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</si>
  <si>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</si>
  <si>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</si>
  <si>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</si>
  <si>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</si>
  <si>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</si>
  <si>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</si>
  <si>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</si>
  <si>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</si>
  <si>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</si>
  <si>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</si>
  <si>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</si>
  <si>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</si>
  <si>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</si>
  <si>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</si>
  <si>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</si>
  <si>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</si>
  <si>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</si>
  <si>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</si>
  <si>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</si>
  <si>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</si>
  <si>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</si>
  <si>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</si>
  <si>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</si>
  <si>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</si>
  <si>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</si>
  <si>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</si>
  <si>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</si>
  <si>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</si>
  <si>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</si>
  <si>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</si>
  <si>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</si>
  <si>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</si>
  <si>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</si>
  <si>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</si>
  <si>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</si>
  <si>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</si>
  <si>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</si>
  <si>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</si>
  <si>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</si>
  <si>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</si>
  <si>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</si>
  <si>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</si>
  <si>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</si>
  <si>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</si>
  <si>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</si>
  <si>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</si>
  <si>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</si>
  <si>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</si>
  <si>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</si>
  <si>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</si>
  <si>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</si>
  <si>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</si>
  <si>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</si>
  <si>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</si>
  <si>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</si>
  <si>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</si>
  <si>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</si>
  <si>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</si>
  <si>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</si>
  <si>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</si>
  <si>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</si>
  <si>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</si>
  <si>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</si>
  <si>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</si>
  <si>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</si>
  <si>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</si>
  <si>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</si>
  <si>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</si>
  <si>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</si>
  <si>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</si>
  <si>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</si>
  <si>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</si>
  <si>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</si>
  <si>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</si>
  <si>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</si>
  <si>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</si>
  <si>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</si>
  <si>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</si>
  <si>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</si>
  <si>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</si>
  <si>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</si>
  <si>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</si>
  <si>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</si>
  <si>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</si>
  <si>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</si>
  <si>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</si>
  <si>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</si>
  <si>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</si>
  <si>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</si>
  <si>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</si>
  <si>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</si>
  <si>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</si>
  <si>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</si>
  <si>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</si>
  <si>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</si>
  <si>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</si>
  <si>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</si>
  <si>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</si>
  <si>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</si>
  <si>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</si>
  <si>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</si>
  <si>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</si>
  <si>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</si>
  <si>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</si>
  <si>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</si>
  <si>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</si>
  <si>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</si>
  <si>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</si>
  <si>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</si>
  <si>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</si>
  <si>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</si>
  <si>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</si>
  <si>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</si>
  <si>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</si>
  <si>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</si>
  <si>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</si>
  <si>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</si>
  <si>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</si>
  <si>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</si>
  <si>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</si>
  <si>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</si>
  <si>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</si>
  <si>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</si>
  <si>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</si>
  <si>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</si>
  <si>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</si>
  <si>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</si>
  <si>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</si>
  <si>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</si>
  <si>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</si>
  <si>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</si>
  <si>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</si>
  <si>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</si>
  <si>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</si>
  <si>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</si>
  <si>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</si>
  <si>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</si>
  <si>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</si>
  <si>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</si>
  <si>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</si>
  <si>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</si>
  <si>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</si>
  <si>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</si>
  <si>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</si>
  <si>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</si>
  <si>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</si>
  <si>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</si>
  <si>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</si>
  <si>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</si>
  <si>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</si>
  <si>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</si>
  <si>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</si>
  <si>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</si>
  <si>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</si>
  <si>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</si>
  <si>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</si>
  <si>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</si>
  <si>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</si>
  <si>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</si>
  <si>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</si>
  <si>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</si>
  <si>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</si>
  <si>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</si>
  <si>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</si>
  <si>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</si>
  <si>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</si>
  <si>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</si>
  <si>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</si>
  <si>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</si>
  <si>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</si>
  <si>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</si>
  <si>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</si>
  <si>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</si>
  <si>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</si>
  <si>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</si>
  <si>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</si>
  <si>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</si>
  <si>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</si>
  <si>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</si>
  <si>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</si>
  <si>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</si>
  <si>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</si>
  <si>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</si>
  <si>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</si>
  <si>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</si>
  <si>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</si>
  <si>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</si>
  <si>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</si>
  <si>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</si>
  <si>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</si>
  <si>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</si>
  <si>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</si>
  <si>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</si>
  <si>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</si>
  <si>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</si>
  <si>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</si>
  <si>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</si>
  <si>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</si>
  <si>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</si>
  <si>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</si>
  <si>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</si>
  <si>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</si>
  <si>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</si>
  <si>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</si>
  <si>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</si>
  <si>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</si>
  <si>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</si>
  <si>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</si>
  <si>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</si>
  <si>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</si>
  <si>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</si>
  <si>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</si>
  <si>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</si>
  <si>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</si>
  <si>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</si>
  <si>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</si>
  <si>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</si>
  <si>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</si>
  <si>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</si>
  <si>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</si>
  <si>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</si>
  <si>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</si>
  <si>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</si>
  <si>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</si>
  <si>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</si>
  <si>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</si>
  <si>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</si>
  <si>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</si>
  <si>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</si>
  <si>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</si>
  <si>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</si>
  <si>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</si>
  <si>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</si>
  <si>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</si>
  <si>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</si>
  <si>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</si>
  <si>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</si>
  <si>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</si>
  <si>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</si>
  <si>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</si>
  <si>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</si>
  <si>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</si>
  <si>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</si>
  <si>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</si>
  <si>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</si>
  <si>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</si>
  <si>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</si>
  <si>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</si>
  <si>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</si>
  <si>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</si>
  <si>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</si>
  <si>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</si>
  <si>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</si>
  <si>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</si>
  <si>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</si>
  <si>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</si>
  <si>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</si>
  <si>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</si>
  <si>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</si>
  <si>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</si>
  <si>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</si>
  <si>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</si>
  <si>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</si>
  <si>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</si>
  <si>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</si>
  <si>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</si>
  <si>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</si>
  <si>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</si>
  <si>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</si>
  <si>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</si>
  <si>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</si>
  <si>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</si>
  <si>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</si>
  <si>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</si>
  <si>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</si>
  <si>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</si>
  <si>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</si>
  <si>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</si>
  <si>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</si>
  <si>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</si>
  <si>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</si>
  <si>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</si>
  <si>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</si>
  <si>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</si>
  <si>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</si>
  <si>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</si>
  <si>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</si>
  <si>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</si>
  <si>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</si>
  <si>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</si>
  <si>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</si>
  <si>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</si>
  <si>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</si>
  <si>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</si>
  <si>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</si>
  <si>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</si>
  <si>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</si>
  <si>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</si>
  <si>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</si>
  <si>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</si>
  <si>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</si>
  <si>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</si>
  <si>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</si>
  <si>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</si>
  <si>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</si>
  <si>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</si>
  <si>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</si>
  <si>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</si>
  <si>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</si>
  <si>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</si>
  <si>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</si>
  <si>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</si>
  <si>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</si>
  <si>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</si>
  <si>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</si>
  <si>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</si>
  <si>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</si>
  <si>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</si>
  <si>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</si>
  <si>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</si>
  <si>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</si>
  <si>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</si>
  <si>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</si>
  <si>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</si>
  <si>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</si>
  <si>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</si>
  <si>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</si>
  <si>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</si>
  <si>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</si>
  <si>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</si>
  <si>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</si>
  <si>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</si>
  <si>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</si>
  <si>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</si>
  <si>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</si>
  <si>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</si>
  <si>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</si>
  <si>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</si>
  <si>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</si>
  <si>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</si>
  <si>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</si>
  <si>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</si>
  <si>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</si>
  <si>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</si>
  <si>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</si>
  <si>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</si>
  <si>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</si>
  <si>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</si>
  <si>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</si>
  <si>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</si>
  <si>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</si>
  <si>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</si>
  <si>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</si>
  <si>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</si>
  <si>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</si>
  <si>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</si>
  <si>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</si>
  <si>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</si>
  <si>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</si>
  <si>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</si>
  <si>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</si>
  <si>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</si>
  <si>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</si>
  <si>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</si>
  <si>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</si>
  <si>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</si>
  <si>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</si>
  <si>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</si>
  <si>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</si>
  <si>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</si>
  <si>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</si>
  <si>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</si>
  <si>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</si>
  <si>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</si>
  <si>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</si>
  <si>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</si>
  <si>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</si>
  <si>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</si>
  <si>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</si>
  <si>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</si>
  <si>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</si>
  <si>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</si>
  <si>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</si>
  <si>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</si>
  <si>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</si>
  <si>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</si>
  <si>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</si>
  <si>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</si>
  <si>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</si>
  <si>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</si>
  <si>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</si>
  <si>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</si>
  <si>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</si>
  <si>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</si>
  <si>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</si>
  <si>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</si>
  <si>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</si>
  <si>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</si>
  <si>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</si>
  <si>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</si>
  <si>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</si>
  <si>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</si>
  <si>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</si>
  <si>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</si>
  <si>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</si>
  <si>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</si>
  <si>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</si>
  <si>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</si>
  <si>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</si>
  <si>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</si>
  <si>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</si>
  <si>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</si>
  <si>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</si>
  <si>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</si>
  <si>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</si>
  <si>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</si>
  <si>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</si>
  <si>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</si>
  <si>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</si>
  <si>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</si>
  <si>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</si>
  <si>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</si>
  <si>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</si>
  <si>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</si>
  <si>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</si>
  <si>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</si>
  <si>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</si>
  <si>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</si>
  <si>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</si>
  <si>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</si>
  <si>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</si>
  <si>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</si>
  <si>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</si>
  <si>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</si>
  <si>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</si>
  <si>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</si>
  <si>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</si>
  <si>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</si>
  <si>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</si>
  <si>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</si>
  <si>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</si>
  <si>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</si>
  <si>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</si>
  <si>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</si>
  <si>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</si>
  <si>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</si>
  <si>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</si>
  <si>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</si>
  <si>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</si>
  <si>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</si>
  <si>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</si>
  <si>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</si>
  <si>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</si>
  <si>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</si>
  <si>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</si>
  <si>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</si>
  <si>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</si>
  <si>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</si>
  <si>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</si>
  <si>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</si>
  <si>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</si>
  <si>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</si>
  <si>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</si>
  <si>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</si>
  <si>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</si>
  <si>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</si>
  <si>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</si>
  <si>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</si>
  <si>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</si>
  <si>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</si>
  <si>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</si>
  <si>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</si>
  <si>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</si>
  <si>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</si>
  <si>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</si>
  <si>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</si>
  <si>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</si>
  <si>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</si>
  <si>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</si>
  <si>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</si>
  <si>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</si>
  <si>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</si>
  <si>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</si>
  <si>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</si>
  <si>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</si>
  <si>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</si>
  <si>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</si>
  <si>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</si>
  <si>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</si>
  <si>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</si>
  <si>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</si>
  <si>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</si>
  <si>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</si>
  <si>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</si>
  <si>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</si>
  <si>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</si>
  <si>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</si>
  <si>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</si>
  <si>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</si>
  <si>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</si>
  <si>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</si>
  <si>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</si>
  <si>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</si>
  <si>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</si>
  <si>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</si>
  <si>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</si>
  <si>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</si>
  <si>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</si>
  <si>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</si>
  <si>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</si>
  <si>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</si>
  <si>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</si>
  <si>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</si>
  <si>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</si>
  <si>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</si>
  <si>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</si>
  <si>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</si>
  <si>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</si>
  <si>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</si>
  <si>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</si>
  <si>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</si>
  <si>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</si>
  <si>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</si>
  <si>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</si>
  <si>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</si>
  <si>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</si>
  <si>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</si>
  <si>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</si>
  <si>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</si>
  <si>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</si>
  <si>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</si>
  <si>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</si>
  <si>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</si>
  <si>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</si>
  <si>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</si>
  <si>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</si>
  <si>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</si>
  <si>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</si>
  <si>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</si>
  <si>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</si>
  <si>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</si>
  <si>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</si>
  <si>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</si>
  <si>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</si>
  <si>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</si>
  <si>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</si>
  <si>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</si>
  <si>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</si>
  <si>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</si>
  <si>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</si>
  <si>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</si>
  <si>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</si>
  <si>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</si>
  <si>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</si>
  <si>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</si>
  <si>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</si>
  <si>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</si>
  <si>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</si>
  <si>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</si>
  <si>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</si>
  <si>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</si>
  <si>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</si>
  <si>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</si>
  <si>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</si>
  <si>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</si>
  <si>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</si>
  <si>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</si>
  <si>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</si>
  <si>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</si>
  <si>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</si>
  <si>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</si>
  <si>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</si>
  <si>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</si>
  <si>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</si>
  <si>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</si>
  <si>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</si>
  <si>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</si>
  <si>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</si>
  <si>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</si>
  <si>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</si>
  <si>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</si>
  <si>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</si>
  <si>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</si>
  <si>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</si>
  <si>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</si>
  <si>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</si>
  <si>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</si>
  <si>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</si>
  <si>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</si>
  <si>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</si>
  <si>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</si>
  <si>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</si>
  <si>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</si>
  <si>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</si>
  <si>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</si>
  <si>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</si>
  <si>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</si>
  <si>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</si>
  <si>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</si>
  <si>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</si>
  <si>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</si>
  <si>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</si>
  <si>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</si>
  <si>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</si>
  <si>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</si>
  <si>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</si>
  <si>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</si>
  <si>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</si>
  <si>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</si>
  <si>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</si>
  <si>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</si>
  <si>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</si>
  <si>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</si>
  <si>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</si>
  <si>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</si>
  <si>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</si>
  <si>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</si>
  <si>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</si>
  <si>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</si>
  <si>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</si>
  <si>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</si>
  <si>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</si>
  <si>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</si>
  <si>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</si>
  <si>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</si>
  <si>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</si>
  <si>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</si>
  <si>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</si>
  <si>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</si>
  <si>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</si>
  <si>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</si>
  <si>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</si>
  <si>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</si>
  <si>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</si>
  <si>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</si>
  <si>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</si>
  <si>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</si>
  <si>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</si>
  <si>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</si>
  <si>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</si>
  <si>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</si>
  <si>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</si>
  <si>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</si>
  <si>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</si>
  <si>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</si>
  <si>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</si>
  <si>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</si>
  <si>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</si>
  <si>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</si>
  <si>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</si>
  <si>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</si>
  <si>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</si>
  <si>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</si>
  <si>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</si>
  <si>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</si>
  <si>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</si>
  <si>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</si>
  <si>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</si>
  <si>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</si>
  <si>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</si>
  <si>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</si>
  <si>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</si>
  <si>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</si>
  <si>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</si>
  <si>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</si>
  <si>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</si>
  <si>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</si>
  <si>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</si>
  <si>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</si>
  <si>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</si>
  <si>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</si>
  <si>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</si>
  <si>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</si>
  <si>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</si>
  <si>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</si>
  <si>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</si>
  <si>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</si>
  <si>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</si>
  <si>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</si>
  <si>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</si>
  <si>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</si>
  <si>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</si>
  <si>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</si>
  <si>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</si>
  <si>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</si>
  <si>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</si>
  <si>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</si>
  <si>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</si>
  <si>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</si>
  <si>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</si>
  <si>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</si>
  <si>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</si>
  <si>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</si>
  <si>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</si>
  <si>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</si>
  <si>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</si>
  <si>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</si>
  <si>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</si>
  <si>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</si>
  <si>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</si>
  <si>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</si>
  <si>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</si>
  <si>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</si>
  <si>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</si>
  <si>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</si>
  <si>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</si>
  <si>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</si>
  <si>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</si>
  <si>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</si>
  <si>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</si>
  <si>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</si>
  <si>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</si>
  <si>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</si>
  <si>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</si>
  <si>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</si>
  <si>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</si>
  <si>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</si>
  <si>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</si>
  <si>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</si>
  <si>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</si>
  <si>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</si>
  <si>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</si>
  <si>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</si>
  <si>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</si>
  <si>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</si>
  <si>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</si>
  <si>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</si>
  <si>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</si>
  <si>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</si>
  <si>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</si>
  <si>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</si>
  <si>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</si>
  <si>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</si>
  <si>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</si>
  <si>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</si>
  <si>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</si>
  <si>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</si>
  <si>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</si>
  <si>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</si>
  <si>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</si>
  <si>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</si>
  <si>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</si>
  <si>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</si>
  <si>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</si>
  <si>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</si>
  <si>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</si>
  <si>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</si>
  <si>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</si>
  <si>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</si>
  <si>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</si>
  <si>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</si>
  <si>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</si>
  <si>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</si>
  <si>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</si>
  <si>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</si>
  <si>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</si>
  <si>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</si>
  <si>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</si>
  <si>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</si>
  <si>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</si>
  <si>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</si>
  <si>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</si>
  <si>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</si>
  <si>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</si>
  <si>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</si>
  <si>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</si>
  <si>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</si>
  <si>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</si>
  <si>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</si>
  <si>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</si>
  <si>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</si>
  <si>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</si>
  <si>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</si>
  <si>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</si>
  <si>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</si>
  <si>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</si>
  <si>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</si>
  <si>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</si>
  <si>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</si>
  <si>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</si>
  <si>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</si>
  <si>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</si>
  <si>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</si>
  <si>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</si>
  <si>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</si>
  <si>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</si>
  <si>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</si>
  <si>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</si>
  <si>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</si>
  <si>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</si>
  <si>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</si>
  <si>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</si>
  <si>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</si>
  <si>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</si>
  <si>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</si>
  <si>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</si>
  <si>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</si>
  <si>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</si>
  <si>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</si>
  <si>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</si>
  <si>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</si>
  <si>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</si>
  <si>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</si>
  <si>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</si>
  <si>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</si>
  <si>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</si>
  <si>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</si>
  <si>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</si>
  <si>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</si>
  <si>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</si>
  <si>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</si>
  <si>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</si>
  <si>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</si>
  <si>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</si>
  <si>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</si>
  <si>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</si>
  <si>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</si>
  <si>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</si>
  <si>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</si>
  <si>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</si>
  <si>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</si>
  <si>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</si>
  <si>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</si>
  <si>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</si>
  <si>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</si>
  <si>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</si>
  <si>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</si>
  <si>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</si>
  <si>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</si>
  <si>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</si>
  <si>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</si>
  <si>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</si>
  <si>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</si>
  <si>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</si>
  <si>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</si>
  <si>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</si>
  <si>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</si>
  <si>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</si>
  <si>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</si>
  <si>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</si>
  <si>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</si>
  <si>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</si>
  <si>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</si>
  <si>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</si>
  <si>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</si>
  <si>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</si>
  <si>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</si>
  <si>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</si>
  <si>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</si>
  <si>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</si>
  <si>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</si>
  <si>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</si>
  <si>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</si>
  <si>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</si>
  <si>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</si>
  <si>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</si>
  <si>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</si>
  <si>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</si>
  <si>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</si>
  <si>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</si>
  <si>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</si>
  <si>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</si>
  <si>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</si>
  <si>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</si>
  <si>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</si>
  <si>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</si>
  <si>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</si>
  <si>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</si>
  <si>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</si>
  <si>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</si>
  <si>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</si>
  <si>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</si>
  <si>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</si>
  <si>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</si>
  <si>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</si>
  <si>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</si>
  <si>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</si>
  <si>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</si>
  <si>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</si>
  <si>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</si>
  <si>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</si>
  <si>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</si>
  <si>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</si>
  <si>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</si>
  <si>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</si>
  <si>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</si>
  <si>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</si>
  <si>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</si>
  <si>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</si>
  <si>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</si>
  <si>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</si>
  <si>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</si>
  <si>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</si>
  <si>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</si>
  <si>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</si>
  <si>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</si>
  <si>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</si>
  <si>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</si>
  <si>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</si>
  <si>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</si>
  <si>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</si>
  <si>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</si>
  <si>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</si>
  <si>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</si>
  <si>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</si>
  <si>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</si>
  <si>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</si>
  <si>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</si>
  <si>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</si>
  <si>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</si>
  <si>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</si>
  <si>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</si>
  <si>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</si>
  <si>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</si>
  <si>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</si>
  <si>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</si>
  <si>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</si>
  <si>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</si>
  <si>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</si>
  <si>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</si>
  <si>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</si>
  <si>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</si>
  <si>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</si>
  <si>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</si>
  <si>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</si>
  <si>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</si>
  <si>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</si>
  <si>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</si>
  <si>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</si>
  <si>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</si>
  <si>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</si>
  <si>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</si>
  <si>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</si>
  <si>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</si>
  <si>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</si>
  <si>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</si>
  <si>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</si>
  <si>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</si>
  <si>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</si>
  <si>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</si>
  <si>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</si>
  <si>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</si>
  <si>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</si>
  <si>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</si>
  <si>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</si>
  <si>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</si>
  <si>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</si>
  <si>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</si>
  <si>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</si>
  <si>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</si>
  <si>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</si>
  <si>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</si>
  <si>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</si>
  <si>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</si>
  <si>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</si>
  <si>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</si>
  <si>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</si>
  <si>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</si>
  <si>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</si>
  <si>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</si>
  <si>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</si>
  <si>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</si>
  <si>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</si>
  <si>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</si>
  <si>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</si>
  <si>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</si>
  <si>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</si>
  <si>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</si>
  <si>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</si>
  <si>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</si>
  <si>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</si>
  <si>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</si>
  <si>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</si>
  <si>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</si>
  <si>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</si>
  <si>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</si>
  <si>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</si>
  <si>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</si>
  <si>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</si>
  <si>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</si>
  <si>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</si>
  <si>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</si>
  <si>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</si>
  <si>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</si>
  <si>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</si>
  <si>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</si>
  <si>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</si>
  <si>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</si>
  <si>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</si>
  <si>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</si>
  <si>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</si>
  <si>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</si>
  <si>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</si>
  <si>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</si>
  <si>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</si>
  <si>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</si>
  <si>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</si>
  <si>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</si>
  <si>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</si>
  <si>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</si>
  <si>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</si>
  <si>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</si>
  <si>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</si>
  <si>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</si>
  <si>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</si>
  <si>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</si>
  <si>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</si>
  <si>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</si>
  <si>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</si>
  <si>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</si>
  <si>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</si>
  <si>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</si>
  <si>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</si>
  <si>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</si>
  <si>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</si>
  <si>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</si>
  <si>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</si>
  <si>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</si>
  <si>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</si>
  <si>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</si>
  <si>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</si>
  <si>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</si>
  <si>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</si>
  <si>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</si>
  <si>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</si>
  <si>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</si>
  <si>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</si>
  <si>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</si>
  <si>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</si>
  <si>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</si>
  <si>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</si>
  <si>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</si>
  <si>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</si>
  <si>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</si>
  <si>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</si>
  <si>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</si>
  <si>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</si>
  <si>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</si>
  <si>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</si>
  <si>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</si>
  <si>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</si>
  <si>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</si>
  <si>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</si>
  <si>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</si>
  <si>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</si>
  <si>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</si>
  <si>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</si>
  <si>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</si>
  <si>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</si>
  <si>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</si>
  <si>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</si>
  <si>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</si>
  <si>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</si>
  <si>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</si>
  <si>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</si>
  <si>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</si>
  <si>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</si>
  <si>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</si>
  <si>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</si>
  <si>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</si>
  <si>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</si>
  <si>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</si>
  <si>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</si>
  <si>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</si>
  <si>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</si>
  <si>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</si>
  <si>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</si>
  <si>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</si>
  <si>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</si>
  <si>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</si>
  <si>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</si>
  <si>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</si>
  <si>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</si>
  <si>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</si>
  <si>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</si>
  <si>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</si>
  <si>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</si>
  <si>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</si>
  <si>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</si>
  <si>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</si>
  <si>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</si>
  <si>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</si>
  <si>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</si>
  <si>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</si>
  <si>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</si>
  <si>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</si>
  <si>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</si>
  <si>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</si>
  <si>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</si>
  <si>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</si>
  <si>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</si>
  <si>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</si>
  <si>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</si>
  <si>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</si>
  <si>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</si>
  <si>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</si>
  <si>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</si>
  <si>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</si>
  <si>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</si>
  <si>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</si>
  <si>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</si>
  <si>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</si>
  <si>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</si>
  <si>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</si>
  <si>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</si>
  <si>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</si>
  <si>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</si>
  <si>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</si>
  <si>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</si>
  <si>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</si>
  <si>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</si>
  <si>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</si>
  <si>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</si>
  <si>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</si>
  <si>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</si>
  <si>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</si>
  <si>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</si>
  <si>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</si>
  <si>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</si>
  <si>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</si>
  <si>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</si>
  <si>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</si>
  <si>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</si>
  <si>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</si>
  <si>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</si>
  <si>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</si>
  <si>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</si>
  <si>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</si>
  <si>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</si>
  <si>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</si>
  <si>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</si>
  <si>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</si>
  <si>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</si>
  <si>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</si>
  <si>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</si>
  <si>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</si>
  <si>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</si>
  <si>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</si>
  <si>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</si>
  <si>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</si>
  <si>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</si>
  <si>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</si>
  <si>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</si>
  <si>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</si>
  <si>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</si>
  <si>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</si>
  <si>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</si>
  <si>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</si>
  <si>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</si>
  <si>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</si>
  <si>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</si>
  <si>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</si>
  <si>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</si>
  <si>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</si>
  <si>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</si>
  <si>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</si>
  <si>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</si>
  <si>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</si>
  <si>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</si>
  <si>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</si>
  <si>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</si>
  <si>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</si>
  <si>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</si>
  <si>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</si>
  <si>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</si>
  <si>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</si>
  <si>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</si>
  <si>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</si>
  <si>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</si>
  <si>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</si>
  <si>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</si>
  <si>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</si>
  <si>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</si>
  <si>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</si>
  <si>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</si>
  <si>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</si>
  <si>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</si>
  <si>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</si>
  <si>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</si>
  <si>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</si>
  <si>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</si>
  <si>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</si>
  <si>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</si>
  <si>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</si>
  <si>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</si>
  <si>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</si>
  <si>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</si>
  <si>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</si>
  <si>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</si>
  <si>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</si>
  <si>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</si>
  <si>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</si>
  <si>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</si>
  <si>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</si>
  <si>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</si>
  <si>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</si>
  <si>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</si>
  <si>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</si>
  <si>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</si>
  <si>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</si>
  <si>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</si>
  <si>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</si>
  <si>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</si>
  <si>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</si>
  <si>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</si>
  <si>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</si>
  <si>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</si>
  <si>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</si>
  <si>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</si>
  <si>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</si>
  <si>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</si>
  <si>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</si>
  <si>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</si>
  <si>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</si>
  <si>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</si>
  <si>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</si>
  <si>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</si>
  <si>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</si>
  <si>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</si>
  <si>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</si>
  <si>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</si>
  <si>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</si>
  <si>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</si>
  <si>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</si>
  <si>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</si>
  <si>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</si>
  <si>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</si>
  <si>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</si>
  <si>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</si>
  <si>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</si>
  <si>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</si>
  <si>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</si>
  <si>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</si>
  <si>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</si>
  <si>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</si>
  <si>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</si>
  <si>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</si>
  <si>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</si>
  <si>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</si>
  <si>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</si>
  <si>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</si>
  <si>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</si>
  <si>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</si>
  <si>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</si>
  <si>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</si>
  <si>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</si>
  <si>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</si>
  <si>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</si>
  <si>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</si>
  <si>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</si>
  <si>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</si>
  <si>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</si>
  <si>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</si>
  <si>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</si>
  <si>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</si>
  <si>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</si>
  <si>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</si>
  <si>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</si>
  <si>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</si>
  <si>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</si>
  <si>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</si>
  <si>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</si>
  <si>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</si>
  <si>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</si>
  <si>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</si>
  <si>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</si>
  <si>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</si>
  <si>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</si>
  <si>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</si>
  <si>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</si>
  <si>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</si>
  <si>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</si>
  <si>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</si>
  <si>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</si>
  <si>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</si>
  <si>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</si>
  <si>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</si>
  <si>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</si>
  <si>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</si>
  <si>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</si>
  <si>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</si>
  <si>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</si>
  <si>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</si>
  <si>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</si>
  <si>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</si>
  <si>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</si>
  <si>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</si>
  <si>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</si>
  <si>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</si>
  <si>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</si>
  <si>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</si>
  <si>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</si>
  <si>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</si>
  <si>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</si>
  <si>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</si>
  <si>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</si>
  <si>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</si>
  <si>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</si>
  <si>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</si>
  <si>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</si>
  <si>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</si>
  <si>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</si>
  <si>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</si>
  <si>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</si>
  <si>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</si>
  <si>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</si>
  <si>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</si>
  <si>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</si>
  <si>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</si>
  <si>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</si>
  <si>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</si>
  <si>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</si>
  <si>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</si>
  <si>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</si>
  <si>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</si>
  <si>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</si>
  <si>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</si>
  <si>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</si>
  <si>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</si>
  <si>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</si>
  <si>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</si>
  <si>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</si>
  <si>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</si>
  <si>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</si>
  <si>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</si>
  <si>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</si>
  <si>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</si>
  <si>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</si>
  <si>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</si>
  <si>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</si>
  <si>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</si>
  <si>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</si>
  <si>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</si>
  <si>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</si>
  <si>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</si>
  <si>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</si>
  <si>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</si>
  <si>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</si>
  <si>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</si>
  <si>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</si>
  <si>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</si>
  <si>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</si>
  <si>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</si>
  <si>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</si>
  <si>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</si>
  <si>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</si>
  <si>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</si>
  <si>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</si>
  <si>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</si>
  <si>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</si>
  <si>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</si>
  <si>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</si>
  <si>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</si>
  <si>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</si>
  <si>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</si>
  <si>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</si>
  <si>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</si>
  <si>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</si>
  <si>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</si>
  <si>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</si>
  <si>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</si>
  <si>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</si>
  <si>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</si>
  <si>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</si>
  <si>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</si>
  <si>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</si>
  <si>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</si>
  <si>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</si>
  <si>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</si>
  <si>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</si>
  <si>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</si>
  <si>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</si>
  <si>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</si>
  <si>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</si>
  <si>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</si>
  <si>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</si>
  <si>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</si>
  <si>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</si>
  <si>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</si>
  <si>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</si>
  <si>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</si>
  <si>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</si>
  <si>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</si>
  <si>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</si>
  <si>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</si>
  <si>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</si>
  <si>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</si>
  <si>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</si>
  <si>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</si>
  <si>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</si>
  <si>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</si>
  <si>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</si>
  <si>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</si>
  <si>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</si>
  <si>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</si>
  <si>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</si>
  <si>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</si>
  <si>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</si>
  <si>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</si>
  <si>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</si>
  <si>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</si>
  <si>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</si>
  <si>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</si>
  <si>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</si>
  <si>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</si>
  <si>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</si>
  <si>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</si>
  <si>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</si>
  <si>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</si>
  <si>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</si>
  <si>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</si>
  <si>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</si>
  <si>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</si>
  <si>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</si>
  <si>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</si>
  <si>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</si>
  <si>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</si>
  <si>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</si>
  <si>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</si>
  <si>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</si>
  <si>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</si>
  <si>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</si>
  <si>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</si>
  <si>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</si>
  <si>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</si>
  <si>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</si>
  <si>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</si>
  <si>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</si>
  <si>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</si>
  <si>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</si>
  <si>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</si>
  <si>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</si>
  <si>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</si>
  <si>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</si>
  <si>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</si>
  <si>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</si>
  <si>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</si>
  <si>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</si>
  <si>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</si>
  <si>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</si>
  <si>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</si>
  <si>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</si>
  <si>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</si>
  <si>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</si>
  <si>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</si>
  <si>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</si>
  <si>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</si>
  <si>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</si>
  <si>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</si>
  <si>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</si>
  <si>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</si>
  <si>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</si>
  <si>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</si>
  <si>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</si>
  <si>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</si>
  <si>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</si>
  <si>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</si>
  <si>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</si>
  <si>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</si>
  <si>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</si>
  <si>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</si>
  <si>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</si>
  <si>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</si>
  <si>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</si>
  <si>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</si>
  <si>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</si>
  <si>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</si>
  <si>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</si>
  <si>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</si>
  <si>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</si>
  <si>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</si>
  <si>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</si>
  <si>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</si>
  <si>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</si>
  <si>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</si>
  <si>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</si>
  <si>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</si>
  <si>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</si>
  <si>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</si>
  <si>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</si>
  <si>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</si>
  <si>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</si>
  <si>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</si>
  <si>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</si>
  <si>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</si>
  <si>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</si>
  <si>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</si>
  <si>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</si>
  <si>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</si>
  <si>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</si>
  <si>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</si>
  <si>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</si>
  <si>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</si>
  <si>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</si>
  <si>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</si>
  <si>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</si>
  <si>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</si>
  <si>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</si>
  <si>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</si>
  <si>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</si>
  <si>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</si>
  <si>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</si>
  <si>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</si>
  <si>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</si>
  <si>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</si>
  <si>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</si>
  <si>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</si>
  <si>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</si>
  <si>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</si>
  <si>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</si>
  <si>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</si>
  <si>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</si>
  <si>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</si>
  <si>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</si>
  <si>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</si>
  <si>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</si>
  <si>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</si>
  <si>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</si>
  <si>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</si>
  <si>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</si>
  <si>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</si>
  <si>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</si>
  <si>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</si>
  <si>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</si>
  <si>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</si>
  <si>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</si>
  <si>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</si>
  <si>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</si>
  <si>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</si>
  <si>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</si>
  <si>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</si>
  <si>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</si>
  <si>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</si>
  <si>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</si>
  <si>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</si>
  <si>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</si>
  <si>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</si>
  <si>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</si>
  <si>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</si>
  <si>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</si>
  <si>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</si>
  <si>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</si>
  <si>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</si>
  <si>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</si>
  <si>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</si>
  <si>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</si>
  <si>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</si>
  <si>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</si>
  <si>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</si>
  <si>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</si>
  <si>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</si>
  <si>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</si>
  <si>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</si>
  <si>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</si>
  <si>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</si>
  <si>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</si>
  <si>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</si>
  <si>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</si>
  <si>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</si>
  <si>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</si>
  <si>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</si>
  <si>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</si>
  <si>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</si>
  <si>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</si>
  <si>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</si>
  <si>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</si>
  <si>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</si>
  <si>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</si>
  <si>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</si>
  <si>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</si>
  <si>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</si>
  <si>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</si>
  <si>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</si>
  <si>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</si>
  <si>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</si>
  <si>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</si>
  <si>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</si>
  <si>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</si>
  <si>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</si>
  <si>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</si>
  <si>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</si>
  <si>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</si>
  <si>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</si>
  <si>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</si>
  <si>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</si>
  <si>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</si>
  <si>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</si>
  <si>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</si>
  <si>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</si>
  <si>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</si>
  <si>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</si>
  <si>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</si>
  <si>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</si>
  <si>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</si>
  <si>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</si>
  <si>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</si>
  <si>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</si>
  <si>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</si>
  <si>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</si>
  <si>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</si>
  <si>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</si>
  <si>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</si>
  <si>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</si>
  <si>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</si>
  <si>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</si>
  <si>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</si>
  <si>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</si>
  <si>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</si>
  <si>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</si>
  <si>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</si>
  <si>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</si>
  <si>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</si>
  <si>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</si>
  <si>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</si>
  <si>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</si>
  <si>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</si>
  <si>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</si>
  <si>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</si>
  <si>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</si>
  <si>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</si>
  <si>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</si>
  <si>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</si>
  <si>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</si>
  <si>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</si>
  <si>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</si>
  <si>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</si>
  <si>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</si>
  <si>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</si>
  <si>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</si>
  <si>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</si>
  <si>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</si>
  <si>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</si>
  <si>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</si>
  <si>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</si>
  <si>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</si>
  <si>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</si>
  <si>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</si>
  <si>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</si>
  <si>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</si>
  <si>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</si>
  <si>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</si>
  <si>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</si>
  <si>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</si>
  <si>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</si>
  <si>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</si>
  <si>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</si>
  <si>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</si>
  <si>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</si>
  <si>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</si>
  <si>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</si>
  <si>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</si>
  <si>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</si>
  <si>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</si>
  <si>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</si>
  <si>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</si>
  <si>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</si>
  <si>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</si>
  <si>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</si>
  <si>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</si>
  <si>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</si>
  <si>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</si>
  <si>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</si>
  <si>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</si>
  <si>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</si>
  <si>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</si>
  <si>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</si>
  <si>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</si>
  <si>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</si>
  <si>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</si>
  <si>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</si>
  <si>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</si>
  <si>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</si>
  <si>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</si>
  <si>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</si>
  <si>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</si>
  <si>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</si>
  <si>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</si>
  <si>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</si>
  <si>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</si>
  <si>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</si>
  <si>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</si>
  <si>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</si>
  <si>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</si>
  <si>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</si>
  <si>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</si>
  <si>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</si>
  <si>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</si>
  <si>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</si>
  <si>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</si>
  <si>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</si>
  <si>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</si>
  <si>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</si>
  <si>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</si>
  <si>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</si>
  <si>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</si>
  <si>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</si>
  <si>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</si>
  <si>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</si>
  <si>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</si>
  <si>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</si>
  <si>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</si>
  <si>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</si>
  <si>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</si>
  <si>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</si>
  <si>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</si>
  <si>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</si>
  <si>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</si>
  <si>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</si>
  <si>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</si>
  <si>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</si>
  <si>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</si>
  <si>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</si>
  <si>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</si>
  <si>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</si>
  <si>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</si>
  <si>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</si>
  <si>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</si>
  <si>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</si>
  <si>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</si>
  <si>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</si>
  <si>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</si>
  <si>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</si>
  <si>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</si>
  <si>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</si>
  <si>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</si>
  <si>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</si>
  <si>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</si>
  <si>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</si>
  <si>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</si>
  <si>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</si>
  <si>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</si>
  <si>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</si>
  <si>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</si>
  <si>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</si>
  <si>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</si>
  <si>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</si>
  <si>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</si>
  <si>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</si>
  <si>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</si>
  <si>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</si>
  <si>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</si>
  <si>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</si>
  <si>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</si>
  <si>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</si>
  <si>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</si>
  <si>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</si>
  <si>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</si>
  <si>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</si>
  <si>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</si>
  <si>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</si>
  <si>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</si>
  <si>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</si>
  <si>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</si>
  <si>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</si>
  <si>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</si>
  <si>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</si>
  <si>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</si>
  <si>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</si>
  <si>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</si>
  <si>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</si>
  <si>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</si>
  <si>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</si>
  <si>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</si>
  <si>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</si>
  <si>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</si>
  <si>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</si>
  <si>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</si>
  <si>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</si>
  <si>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</si>
  <si>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</si>
  <si>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</si>
  <si>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</si>
  <si>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</si>
  <si>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</si>
  <si>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</si>
  <si>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</si>
  <si>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</si>
  <si>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</si>
  <si>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</si>
  <si>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</si>
  <si>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</si>
  <si>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</si>
  <si>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</si>
  <si>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</si>
  <si>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</si>
  <si>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</si>
  <si>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</si>
  <si>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</si>
  <si>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</si>
  <si>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</si>
  <si>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</si>
  <si>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</si>
  <si>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</si>
  <si>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</si>
  <si>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</si>
  <si>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</si>
  <si>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</si>
  <si>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</si>
  <si>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</si>
  <si>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</si>
  <si>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</si>
  <si>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</si>
  <si>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</si>
  <si>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</si>
  <si>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</si>
  <si>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</si>
  <si>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</si>
  <si>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</si>
  <si>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</si>
  <si>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</si>
  <si>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</si>
  <si>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</si>
  <si>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</si>
  <si>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</si>
  <si>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</si>
  <si>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</si>
  <si>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</si>
  <si>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</si>
  <si>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</si>
  <si>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</si>
  <si>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</si>
  <si>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</si>
  <si>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</si>
  <si>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</si>
  <si>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</si>
  <si>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</si>
  <si>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</si>
  <si>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</si>
  <si>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</si>
  <si>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</si>
  <si>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</si>
  <si>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</si>
  <si>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</si>
  <si>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</si>
  <si>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</si>
  <si>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</si>
  <si>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</si>
  <si>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</si>
  <si>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</si>
  <si>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</si>
  <si>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</si>
  <si>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</si>
  <si>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</si>
  <si>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</si>
  <si>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</si>
  <si>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</si>
  <si>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</si>
  <si>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</si>
  <si>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</si>
  <si>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</si>
  <si>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</si>
  <si>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</si>
  <si>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</si>
  <si>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</si>
  <si>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</si>
  <si>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</si>
  <si>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</si>
  <si>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</si>
  <si>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</si>
  <si>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</si>
  <si>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</si>
  <si>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</si>
  <si>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</si>
  <si>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</si>
  <si>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</si>
  <si>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</si>
  <si>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</si>
  <si>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</si>
  <si>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</si>
  <si>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</si>
  <si>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</si>
  <si>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</si>
  <si>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</si>
  <si>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</si>
  <si>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</si>
  <si>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</si>
  <si>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</si>
  <si>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</si>
  <si>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</si>
  <si>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</si>
  <si>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</si>
  <si>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</si>
  <si>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</si>
  <si>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</si>
  <si>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</si>
  <si>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</si>
  <si>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</si>
  <si>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</si>
  <si>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</si>
  <si>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</si>
  <si>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</si>
  <si>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</si>
  <si>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</si>
  <si>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</si>
  <si>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</si>
  <si>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</si>
  <si>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</si>
  <si>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</si>
  <si>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</si>
  <si>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</si>
  <si>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</si>
  <si>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</si>
  <si>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</si>
  <si>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</si>
  <si>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</si>
  <si>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</si>
  <si>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</si>
  <si>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</si>
  <si>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</si>
  <si>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</si>
  <si>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</si>
  <si>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</si>
  <si>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</si>
  <si>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</si>
  <si>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</si>
  <si>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</si>
  <si>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</si>
  <si>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</si>
  <si>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</si>
  <si>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</si>
  <si>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</si>
  <si>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</si>
  <si>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</si>
  <si>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</si>
  <si>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</si>
  <si>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</si>
  <si>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</si>
  <si>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</si>
  <si>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</si>
  <si>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</si>
  <si>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</si>
  <si>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</si>
  <si>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</si>
  <si>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</si>
  <si>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</si>
  <si>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</si>
  <si>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</si>
  <si>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</si>
  <si>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</si>
  <si>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</si>
  <si>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</si>
  <si>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</si>
  <si>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</si>
  <si>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</si>
  <si>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</si>
  <si>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</si>
  <si>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</si>
  <si>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</si>
  <si>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</si>
  <si>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</si>
  <si>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</si>
  <si>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</si>
  <si>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</si>
  <si>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</si>
  <si>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</si>
  <si>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</si>
  <si>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</si>
  <si>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</si>
  <si>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</si>
  <si>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</si>
  <si>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</si>
  <si>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</si>
  <si>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</si>
  <si>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</si>
  <si>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</si>
  <si>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</si>
  <si>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</si>
  <si>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</si>
  <si>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</si>
  <si>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</si>
  <si>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</si>
  <si>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</si>
  <si>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</si>
  <si>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</si>
  <si>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</si>
  <si>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</si>
  <si>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</si>
  <si>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</si>
  <si>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</si>
  <si>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</si>
  <si>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</si>
  <si>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</si>
  <si>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</si>
  <si>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</si>
  <si>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</si>
  <si>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</si>
  <si>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</si>
  <si>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</si>
  <si>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</si>
  <si>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</si>
  <si>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</si>
  <si>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</si>
  <si>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</si>
  <si>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</si>
  <si>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</si>
  <si>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</si>
  <si>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</si>
  <si>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</si>
  <si>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</si>
  <si>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</si>
  <si>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</si>
  <si>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</si>
  <si>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</si>
  <si>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</si>
  <si>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</si>
  <si>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</si>
  <si>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</si>
  <si>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</si>
  <si>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</si>
  <si>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</si>
  <si>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</si>
  <si>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</si>
  <si>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</si>
  <si>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</si>
  <si>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</si>
  <si>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</si>
  <si>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</si>
  <si>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</si>
  <si>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</si>
  <si>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</si>
  <si>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</si>
  <si>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</si>
  <si>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</si>
  <si>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</si>
  <si>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</si>
  <si>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</si>
  <si>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</si>
  <si>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</si>
  <si>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</si>
  <si>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</si>
  <si>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</si>
  <si>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</si>
  <si>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</si>
  <si>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</si>
  <si>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</si>
  <si>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</si>
  <si>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</si>
  <si>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</si>
  <si>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</si>
  <si>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</si>
  <si>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</si>
  <si>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</si>
  <si>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</si>
  <si>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</si>
  <si>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</si>
  <si>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</si>
  <si>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</si>
  <si>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</si>
  <si>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</si>
  <si>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</si>
  <si>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</si>
  <si>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</si>
  <si>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</si>
  <si>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</si>
  <si>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</si>
  <si>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</si>
  <si>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</si>
  <si>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</si>
  <si>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</si>
  <si>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</si>
  <si>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</si>
  <si>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</si>
  <si>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</si>
  <si>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</si>
  <si>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</si>
  <si>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</si>
  <si>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</si>
  <si>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</si>
  <si>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</si>
  <si>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</si>
  <si>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</si>
  <si>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</si>
  <si>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</si>
  <si>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</si>
  <si>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</si>
  <si>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</si>
  <si>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</si>
  <si>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</si>
  <si>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</si>
  <si>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</si>
  <si>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</si>
  <si>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</si>
  <si>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</si>
  <si>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</si>
  <si>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</si>
  <si>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</si>
  <si>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</si>
  <si>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</si>
  <si>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</si>
  <si>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</si>
  <si>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</si>
  <si>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</si>
  <si>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</si>
  <si>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</si>
  <si>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</si>
  <si>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</si>
  <si>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</si>
  <si>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</si>
  <si>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</si>
  <si>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</si>
  <si>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</si>
  <si>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</si>
  <si>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</si>
  <si>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</si>
  <si>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</si>
  <si>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</si>
  <si>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</si>
  <si>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</si>
  <si>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</si>
  <si>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</si>
  <si>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</si>
  <si>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</si>
  <si>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</si>
  <si>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</si>
  <si>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</si>
  <si>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</si>
  <si>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</si>
  <si>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</si>
  <si>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</si>
  <si>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</si>
  <si>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</si>
  <si>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</si>
  <si>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</si>
  <si>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</si>
  <si>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</si>
  <si>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</si>
  <si>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</si>
  <si>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</si>
  <si>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</si>
  <si>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</si>
  <si>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</si>
  <si>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</si>
  <si>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</si>
  <si>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</si>
  <si>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</si>
  <si>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</si>
  <si>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</si>
  <si>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</si>
  <si>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</si>
  <si>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</si>
  <si>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</si>
  <si>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</si>
  <si>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</si>
  <si>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</si>
  <si>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</si>
  <si>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</si>
  <si>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</si>
  <si>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</si>
  <si>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</si>
  <si>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</si>
  <si>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</si>
  <si>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</si>
  <si>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</si>
  <si>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</si>
  <si>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</si>
  <si>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</si>
  <si>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</si>
  <si>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</si>
  <si>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</si>
  <si>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</si>
  <si>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</si>
  <si>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</si>
  <si>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</si>
  <si>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</si>
  <si>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</si>
  <si>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</si>
  <si>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</si>
  <si>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</si>
  <si>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</si>
  <si>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</si>
  <si>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</si>
  <si>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</si>
  <si>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</si>
  <si>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</si>
  <si>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</si>
  <si>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</si>
  <si>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</si>
  <si>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</si>
  <si>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</si>
  <si>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</si>
  <si>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</si>
  <si>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</si>
  <si>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</si>
  <si>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</si>
  <si>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</si>
  <si>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</si>
  <si>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</si>
  <si>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</si>
  <si>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</si>
  <si>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</si>
  <si>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</si>
  <si>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</si>
  <si>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</si>
  <si>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</si>
  <si>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</si>
  <si>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</si>
  <si>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</si>
  <si>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</si>
  <si>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</si>
  <si>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</si>
  <si>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</si>
  <si>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</si>
  <si>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</si>
  <si>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</si>
  <si>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</si>
  <si>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</si>
  <si>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</si>
  <si>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</si>
  <si>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</si>
  <si>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</si>
  <si>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</si>
  <si>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</si>
  <si>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</si>
  <si>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</si>
  <si>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</si>
  <si>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</si>
  <si>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</si>
  <si>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</si>
  <si>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</si>
  <si>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</si>
  <si>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</si>
  <si>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</si>
  <si>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</si>
  <si>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</si>
  <si>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</si>
  <si>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</si>
  <si>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</si>
  <si>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</si>
  <si>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</si>
  <si>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</si>
  <si>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</si>
  <si>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</si>
  <si>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</si>
  <si>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</si>
  <si>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</si>
  <si>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</si>
  <si>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</si>
  <si>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</si>
  <si>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</si>
  <si>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</si>
  <si>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</si>
  <si>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</si>
  <si>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</si>
  <si>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</si>
  <si>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</si>
  <si>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</si>
  <si>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</si>
  <si>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</si>
  <si>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</si>
  <si>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</si>
  <si>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</si>
  <si>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</si>
  <si>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</si>
  <si>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</si>
  <si>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</si>
  <si>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</si>
  <si>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</si>
  <si>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</si>
  <si>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</si>
  <si>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</si>
  <si>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</si>
  <si>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</si>
  <si>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</si>
  <si>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</si>
  <si>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</si>
  <si>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</si>
  <si>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</si>
  <si>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</si>
  <si>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</si>
  <si>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</si>
  <si>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</si>
  <si>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</si>
  <si>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</si>
  <si>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</si>
  <si>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</si>
  <si>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</si>
  <si>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</si>
  <si>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</si>
  <si>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</si>
  <si>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</si>
  <si>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</si>
  <si>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</si>
  <si>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</si>
  <si>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</si>
  <si>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</si>
  <si>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</si>
  <si>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</si>
  <si>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</si>
  <si>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</si>
  <si>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</si>
  <si>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</si>
  <si>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</si>
  <si>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</si>
  <si>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</si>
  <si>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</si>
  <si>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</si>
  <si>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</si>
  <si>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</si>
  <si>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</si>
  <si>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</si>
  <si>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</si>
  <si>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</si>
  <si>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</si>
  <si>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</si>
  <si>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</si>
  <si>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</si>
  <si>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</si>
  <si>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</si>
  <si>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</si>
  <si>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</si>
  <si>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</si>
  <si>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</si>
  <si>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</si>
  <si>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</si>
  <si>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</si>
  <si>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</si>
  <si>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</si>
  <si>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</si>
  <si>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</si>
  <si>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</si>
  <si>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</si>
  <si>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</si>
  <si>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</si>
  <si>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</si>
  <si>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</si>
  <si>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</si>
  <si>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</si>
  <si>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</si>
  <si>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</si>
  <si>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</si>
  <si>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</si>
  <si>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</si>
  <si>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</si>
  <si>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</si>
  <si>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</si>
  <si>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</si>
  <si>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</si>
  <si>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</si>
  <si>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</si>
  <si>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</si>
  <si>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</si>
  <si>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</si>
  <si>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</si>
  <si>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</si>
  <si>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</si>
  <si>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</si>
  <si>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</si>
  <si>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</si>
  <si>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</si>
  <si>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</si>
  <si>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</si>
  <si>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</si>
  <si>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</si>
  <si>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</si>
  <si>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</si>
  <si>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</si>
  <si>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</si>
  <si>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</si>
  <si>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</si>
  <si>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</si>
  <si>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</si>
  <si>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</si>
  <si>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</si>
  <si>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</si>
  <si>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</si>
  <si>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</si>
  <si>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</si>
  <si>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</si>
  <si>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</si>
  <si>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</si>
  <si>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</si>
  <si>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</si>
  <si>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</si>
  <si>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</si>
  <si>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</si>
  <si>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</si>
  <si>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</si>
  <si>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</si>
  <si>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</si>
  <si>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</si>
  <si>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</si>
  <si>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</si>
  <si>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</si>
  <si>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</si>
  <si>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</si>
  <si>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</si>
  <si>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</si>
  <si>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</si>
  <si>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</si>
  <si>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</si>
  <si>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</si>
  <si>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</si>
  <si>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</si>
  <si>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</si>
  <si>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</si>
  <si>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</si>
  <si>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</si>
  <si>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</si>
  <si>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</si>
  <si>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</si>
  <si>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</si>
  <si>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</si>
  <si>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</si>
  <si>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</si>
  <si>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</si>
  <si>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</si>
  <si>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</si>
  <si>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</si>
  <si>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</si>
  <si>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</si>
  <si>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</si>
  <si>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</si>
  <si>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</si>
  <si>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</si>
  <si>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</si>
  <si>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</si>
  <si>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</si>
  <si>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</si>
  <si>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</si>
  <si>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</si>
  <si>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</si>
  <si>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</si>
  <si>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</si>
  <si>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</si>
  <si>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</si>
  <si>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</si>
  <si>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</si>
  <si>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</si>
  <si>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</si>
  <si>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</si>
  <si>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</si>
  <si>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</si>
  <si>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</si>
  <si>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</si>
  <si>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</si>
  <si>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</si>
  <si>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</si>
  <si>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</si>
  <si>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</si>
  <si>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</si>
  <si>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</si>
  <si>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</si>
  <si>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</si>
  <si>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</si>
  <si>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</si>
  <si>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</si>
  <si>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</si>
  <si>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</si>
  <si>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</si>
  <si>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</si>
  <si>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</si>
  <si>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</si>
  <si>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</si>
  <si>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</si>
  <si>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</si>
  <si>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</si>
  <si>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</si>
  <si>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</si>
  <si>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</si>
  <si>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</si>
  <si>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</si>
  <si>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</si>
  <si>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</si>
  <si>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</si>
  <si>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</si>
  <si>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</si>
  <si>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</si>
  <si>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</si>
  <si>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</si>
  <si>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</si>
  <si>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</si>
  <si>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</si>
  <si>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</si>
  <si>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</si>
  <si>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</si>
  <si>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</si>
  <si>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</si>
  <si>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</si>
  <si>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</si>
  <si>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</si>
  <si>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</si>
  <si>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</si>
  <si>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</si>
  <si>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</si>
  <si>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</si>
  <si>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</si>
  <si>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</si>
  <si>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</si>
  <si>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</si>
  <si>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</si>
  <si>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</si>
  <si>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</si>
  <si>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</si>
  <si>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</si>
  <si>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</si>
  <si>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</si>
  <si>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</si>
  <si>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</si>
  <si>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</si>
  <si>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</si>
  <si>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</si>
  <si>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</si>
  <si>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</si>
  <si>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</si>
  <si>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</si>
  <si>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</si>
  <si>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</si>
  <si>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</si>
  <si>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</si>
  <si>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</si>
  <si>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</si>
  <si>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</si>
  <si>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</si>
  <si>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</si>
  <si>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</si>
  <si>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</si>
  <si>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</si>
  <si>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</si>
  <si>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</si>
  <si>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</si>
  <si>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</si>
  <si>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</si>
  <si>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</si>
  <si>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</si>
  <si>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</si>
  <si>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</si>
  <si>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</si>
  <si>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</si>
  <si>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</si>
  <si>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</si>
  <si>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</si>
  <si>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</si>
  <si>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</si>
  <si>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</si>
  <si>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</si>
  <si>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</si>
  <si>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</si>
  <si>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</si>
  <si>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</si>
  <si>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</si>
  <si>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</si>
  <si>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</si>
  <si>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</si>
  <si>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</si>
  <si>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</si>
  <si>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</si>
  <si>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</si>
  <si>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</si>
  <si>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</si>
  <si>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</si>
  <si>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</si>
  <si>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</si>
  <si>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</si>
  <si>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</si>
  <si>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</si>
  <si>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</si>
  <si>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</si>
  <si>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</si>
  <si>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</si>
  <si>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</si>
  <si>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</si>
  <si>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</si>
  <si>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</si>
  <si>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</si>
  <si>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</si>
  <si>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</si>
  <si>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</si>
  <si>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</si>
  <si>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</si>
  <si>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</si>
  <si>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</si>
  <si>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</si>
  <si>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</si>
  <si>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</si>
  <si>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</si>
  <si>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</si>
  <si>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</si>
  <si>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</si>
  <si>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</si>
  <si>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</si>
  <si>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</si>
  <si>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</si>
  <si>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</si>
  <si>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</si>
  <si>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</si>
  <si>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</si>
  <si>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</si>
  <si>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</si>
  <si>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</si>
  <si>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</si>
  <si>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</si>
  <si>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</si>
  <si>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</si>
  <si>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</si>
  <si>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</si>
  <si>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</si>
  <si>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</si>
  <si>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</si>
  <si>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</si>
  <si>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</si>
  <si>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</si>
  <si>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</si>
  <si>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</si>
  <si>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</si>
  <si>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</si>
  <si>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</si>
  <si>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</si>
  <si>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</si>
  <si>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</si>
  <si>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</si>
  <si>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</si>
  <si>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</si>
  <si>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</si>
  <si>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</si>
  <si>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</si>
  <si>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</si>
  <si>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</si>
  <si>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</si>
  <si>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</si>
  <si>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</si>
  <si>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</si>
  <si>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</si>
  <si>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</si>
  <si>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</si>
  <si>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</si>
  <si>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</si>
  <si>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</si>
  <si>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</si>
  <si>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</si>
  <si>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</si>
  <si>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</si>
  <si>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</si>
  <si>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</si>
  <si>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</si>
  <si>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</si>
  <si>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</si>
  <si>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</si>
  <si>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</si>
  <si>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</si>
  <si>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</si>
  <si>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</si>
  <si>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</si>
  <si>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</si>
  <si>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</si>
  <si>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</si>
  <si>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</si>
  <si>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</si>
  <si>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</si>
  <si>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</si>
  <si>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</si>
  <si>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</si>
  <si>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</si>
  <si>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</si>
  <si>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</si>
  <si>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</si>
  <si>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</si>
  <si>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</si>
  <si>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</si>
  <si>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</si>
  <si>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</si>
  <si>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</si>
  <si>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</si>
  <si>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</si>
  <si>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</si>
  <si>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</si>
  <si>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</si>
  <si>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</si>
  <si>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</si>
  <si>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</si>
  <si>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</si>
  <si>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</si>
  <si>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</si>
  <si>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</si>
  <si>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</si>
  <si>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</si>
  <si>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</si>
  <si>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</si>
  <si>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</si>
  <si>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</si>
  <si>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</si>
  <si>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</si>
  <si>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</si>
  <si>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</si>
  <si>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</si>
  <si>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</si>
  <si>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</si>
  <si>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</si>
  <si>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</si>
  <si>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</si>
  <si>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</si>
  <si>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</si>
  <si>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</si>
  <si>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</si>
  <si>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</si>
  <si>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</si>
  <si>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</si>
  <si>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</si>
  <si>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</si>
  <si>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</si>
  <si>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</si>
  <si>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</si>
  <si>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</si>
  <si>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</si>
  <si>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</si>
  <si>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</si>
  <si>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</si>
  <si>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</si>
  <si>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</si>
  <si>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</si>
  <si>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</si>
  <si>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</si>
  <si>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</si>
  <si>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</si>
  <si>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</si>
  <si>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</si>
  <si>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</si>
  <si>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</si>
  <si>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</si>
  <si>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</si>
  <si>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</si>
  <si>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</si>
  <si>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</si>
  <si>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</si>
  <si>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</si>
  <si>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</si>
  <si>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</si>
  <si>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</si>
  <si>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</si>
  <si>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</si>
  <si>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</si>
  <si>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</si>
  <si>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</si>
  <si>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</si>
  <si>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</si>
  <si>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</si>
  <si>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</si>
  <si>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</si>
  <si>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</si>
  <si>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</si>
  <si>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</si>
  <si>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</si>
  <si>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</si>
  <si>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</si>
  <si>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</si>
  <si>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</si>
  <si>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</si>
  <si>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</si>
  <si>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</si>
  <si>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</si>
  <si>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</si>
  <si>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</si>
  <si>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</si>
  <si>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</si>
  <si>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</si>
  <si>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</si>
  <si>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</si>
  <si>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</si>
  <si>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</si>
  <si>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</si>
  <si>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</si>
  <si>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</si>
  <si>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</si>
  <si>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</si>
  <si>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</si>
  <si>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</si>
  <si>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</si>
  <si>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</si>
  <si>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</si>
  <si>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</si>
  <si>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</si>
  <si>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</si>
  <si>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</si>
  <si>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</si>
  <si>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</si>
  <si>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</si>
  <si>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</si>
  <si>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</si>
  <si>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</si>
  <si>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</si>
  <si>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</si>
  <si>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</si>
  <si>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</si>
  <si>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</si>
  <si>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</si>
  <si>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</si>
  <si>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</si>
  <si>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</si>
  <si>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</si>
  <si>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</si>
  <si>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</si>
  <si>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</si>
  <si>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</si>
  <si>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</si>
  <si>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</si>
  <si>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</si>
  <si>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</si>
  <si>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</si>
  <si>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</si>
  <si>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</si>
  <si>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</si>
  <si>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</si>
  <si>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</si>
  <si>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</si>
  <si>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</si>
  <si>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</si>
  <si>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</si>
  <si>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</si>
  <si>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</si>
  <si>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</si>
  <si>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</si>
  <si>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</si>
  <si>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</si>
  <si>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</si>
  <si>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</si>
  <si>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</si>
  <si>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</si>
  <si>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</si>
  <si>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</si>
  <si>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</si>
  <si>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</si>
  <si>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</si>
  <si>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</si>
  <si>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</si>
  <si>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</si>
  <si>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</si>
  <si>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</si>
  <si>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</si>
  <si>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</si>
  <si>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</si>
  <si>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</si>
  <si>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</si>
  <si>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</si>
  <si>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</si>
  <si>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</si>
  <si>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</si>
  <si>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</si>
  <si>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</si>
  <si>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</si>
  <si>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</si>
  <si>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</si>
  <si>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</si>
  <si>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</si>
  <si>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</si>
  <si>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</si>
  <si>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</si>
  <si>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</si>
  <si>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</si>
  <si>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</si>
  <si>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</si>
  <si>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</si>
  <si>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</si>
  <si>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</si>
  <si>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</si>
  <si>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</si>
  <si>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</si>
  <si>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</si>
  <si>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</si>
  <si>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</si>
  <si>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</si>
  <si>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</si>
  <si>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</si>
  <si>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</si>
  <si>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</si>
  <si>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</si>
  <si>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</si>
  <si>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</si>
  <si>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</si>
  <si>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</si>
  <si>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</si>
  <si>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</si>
  <si>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</si>
  <si>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</si>
  <si>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</si>
  <si>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</si>
  <si>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</si>
  <si>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</si>
  <si>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</si>
  <si>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</si>
  <si>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</si>
  <si>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</si>
  <si>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</si>
  <si>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</si>
  <si>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</si>
  <si>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</si>
  <si>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</si>
  <si>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</si>
  <si>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</si>
  <si>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</si>
  <si>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</si>
  <si>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</si>
  <si>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</si>
  <si>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</si>
  <si>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</si>
  <si>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</si>
  <si>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</si>
  <si>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</si>
  <si>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</si>
  <si>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</si>
  <si>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</si>
  <si>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</si>
  <si>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</si>
  <si>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</si>
  <si>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</si>
  <si>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</si>
  <si>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</si>
  <si>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</si>
  <si>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</si>
  <si>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</si>
  <si>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</si>
  <si>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</si>
  <si>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</si>
  <si>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</si>
  <si>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</si>
  <si>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</si>
  <si>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</si>
  <si>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</si>
  <si>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</si>
  <si>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</si>
  <si>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</si>
  <si>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</si>
  <si>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</si>
  <si>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</si>
  <si>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</si>
  <si>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</si>
  <si>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</si>
  <si>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</si>
  <si>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</si>
  <si>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</si>
  <si>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</si>
  <si>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</si>
  <si>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</si>
  <si>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</si>
  <si>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</si>
  <si>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</si>
  <si>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</si>
  <si>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</si>
  <si>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</si>
  <si>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</si>
  <si>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</si>
  <si>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</si>
  <si>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</si>
  <si>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</si>
  <si>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</si>
  <si>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</si>
  <si>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</si>
  <si>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</si>
  <si>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</si>
  <si>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</si>
  <si>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</si>
  <si>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</si>
  <si>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</si>
  <si>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</si>
  <si>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</si>
  <si>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</si>
  <si>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</si>
  <si>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</si>
  <si>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</si>
  <si>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</si>
  <si>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</si>
  <si>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</si>
  <si>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</si>
  <si>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</si>
  <si>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</si>
  <si>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</si>
  <si>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</si>
  <si>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</si>
  <si>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</si>
  <si>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</si>
  <si>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</si>
  <si>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</si>
  <si>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</si>
  <si>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</si>
  <si>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</si>
  <si>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</si>
  <si>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</si>
  <si>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</si>
  <si>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</si>
  <si>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</si>
  <si>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</si>
  <si>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</si>
  <si>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</si>
  <si>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</si>
  <si>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</si>
  <si>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</si>
  <si>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</si>
  <si>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</si>
  <si>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</si>
  <si>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</si>
  <si>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</si>
  <si>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</si>
  <si>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</si>
  <si>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</si>
  <si>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</si>
  <si>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</si>
  <si>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</si>
  <si>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</si>
  <si>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</si>
  <si>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</si>
  <si>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</si>
  <si>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</si>
  <si>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</si>
  <si>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</si>
  <si>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</si>
  <si>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</si>
  <si>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</si>
  <si>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</si>
  <si>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</si>
  <si>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</si>
  <si>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</si>
  <si>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</si>
  <si>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</si>
  <si>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</si>
  <si>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</si>
  <si>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</si>
  <si>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</si>
  <si>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</si>
  <si>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</si>
  <si>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</si>
  <si>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</si>
  <si>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</si>
  <si>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</si>
  <si>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</si>
  <si>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</si>
  <si>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</si>
  <si>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</si>
  <si>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</si>
  <si>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</si>
  <si>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</si>
  <si>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</si>
  <si>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</si>
  <si>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</si>
  <si>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</si>
  <si>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</si>
  <si>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</si>
  <si>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</si>
  <si>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</si>
  <si>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</si>
  <si>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</si>
  <si>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</si>
  <si>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</si>
  <si>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</si>
  <si>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</si>
  <si>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</si>
  <si>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</si>
  <si>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</si>
  <si>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</si>
  <si>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</si>
  <si>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</si>
  <si>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</si>
  <si>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</si>
  <si>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</si>
  <si>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</si>
  <si>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</si>
  <si>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</si>
  <si>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</si>
  <si>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</si>
  <si>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</si>
  <si>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</si>
  <si>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</si>
  <si>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</si>
  <si>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</si>
  <si>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</si>
  <si>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</si>
  <si>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</si>
  <si>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</si>
  <si>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</si>
  <si>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</si>
  <si>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</si>
  <si>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</si>
  <si>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</si>
  <si>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</si>
  <si>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</si>
  <si>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</si>
  <si>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</si>
  <si>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</si>
  <si>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</si>
  <si>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</si>
  <si>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</si>
  <si>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</si>
  <si>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</si>
  <si>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</si>
  <si>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</si>
  <si>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</si>
  <si>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</si>
  <si>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</si>
  <si>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</si>
  <si>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</si>
  <si>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</si>
  <si>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</si>
  <si>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</si>
  <si>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</si>
  <si>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</si>
  <si>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</si>
  <si>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</si>
  <si>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</si>
  <si>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</si>
  <si>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</si>
  <si>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</si>
  <si>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</si>
  <si>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</si>
  <si>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</si>
  <si>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</si>
  <si>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</si>
  <si>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</si>
  <si>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</si>
  <si>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</si>
  <si>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</si>
  <si>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</si>
  <si>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</si>
  <si>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</si>
  <si>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</si>
  <si>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</si>
  <si>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</si>
  <si>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</si>
  <si>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</si>
  <si>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</si>
  <si>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</si>
  <si>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</si>
  <si>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</si>
  <si>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</si>
  <si>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</si>
  <si>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</si>
  <si>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</si>
  <si>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</si>
  <si>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</si>
  <si>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</si>
  <si>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</si>
  <si>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</si>
  <si>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</si>
  <si>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</si>
  <si>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</si>
  <si>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</si>
  <si>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</si>
  <si>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</si>
  <si>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</si>
  <si>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</si>
  <si>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</si>
  <si>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</si>
  <si>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</si>
  <si>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</si>
  <si>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</si>
  <si>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</si>
  <si>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</si>
  <si>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</si>
  <si>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</si>
  <si>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</si>
  <si>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</si>
  <si>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</si>
  <si>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</si>
  <si>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</si>
  <si>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</si>
  <si>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</si>
  <si>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</si>
  <si>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</si>
  <si>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</si>
  <si>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</si>
  <si>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</si>
  <si>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</si>
  <si>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</si>
  <si>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</si>
  <si>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</si>
  <si>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</si>
  <si>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</si>
  <si>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</si>
  <si>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</si>
  <si>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</si>
  <si>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</si>
  <si>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</si>
  <si>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</si>
  <si>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</si>
  <si>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</si>
  <si>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</si>
  <si>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</si>
  <si>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</si>
  <si>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</si>
  <si>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</si>
  <si>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</si>
  <si>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</si>
  <si>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</si>
  <si>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</si>
  <si>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</si>
  <si>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</si>
  <si>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</si>
  <si>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</si>
  <si>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</si>
  <si>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</si>
  <si>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</si>
  <si>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</si>
  <si>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</si>
  <si>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</si>
  <si>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</si>
  <si>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</si>
  <si>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</si>
  <si>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</si>
  <si>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</si>
  <si>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</si>
  <si>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</si>
  <si>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</si>
  <si>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</si>
  <si>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</si>
  <si>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</si>
  <si>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</si>
  <si>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</si>
  <si>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</si>
  <si>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</si>
  <si>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</si>
  <si>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</si>
  <si>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</si>
  <si>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</si>
  <si>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</si>
  <si>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</si>
  <si>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</si>
  <si>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</si>
  <si>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</si>
  <si>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</si>
  <si>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</si>
  <si>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</si>
  <si>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</si>
  <si>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</si>
  <si>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</si>
  <si>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</si>
  <si>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</si>
  <si>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</si>
  <si>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</si>
  <si>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</si>
  <si>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</si>
  <si>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</si>
  <si>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</si>
  <si>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</si>
  <si>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</si>
  <si>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</si>
  <si>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</si>
  <si>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</si>
  <si>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</si>
  <si>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</si>
  <si>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</si>
  <si>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</si>
  <si>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</si>
  <si>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</si>
  <si>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</si>
  <si>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</si>
  <si>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</si>
  <si>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</si>
  <si>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</si>
  <si>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</si>
  <si>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</si>
  <si>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</si>
  <si>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</si>
  <si>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</si>
  <si>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</si>
  <si>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</si>
  <si>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</si>
  <si>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</si>
  <si>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</si>
  <si>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</si>
  <si>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</si>
  <si>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</si>
  <si>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</si>
  <si>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</si>
  <si>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</si>
  <si>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</si>
  <si>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</si>
  <si>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</si>
  <si>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</si>
  <si>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</si>
  <si>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</si>
  <si>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</si>
  <si>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</si>
  <si>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</si>
  <si>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</si>
  <si>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</si>
  <si>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</si>
  <si>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</si>
  <si>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</si>
  <si>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</si>
  <si>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</si>
  <si>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</si>
  <si>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</si>
  <si>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</si>
  <si>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</si>
  <si>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</si>
  <si>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</si>
  <si>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</si>
  <si>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</si>
  <si>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</si>
  <si>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</si>
  <si>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</si>
  <si>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</si>
  <si>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</si>
  <si>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</si>
  <si>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</si>
  <si>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</si>
  <si>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</si>
  <si>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</si>
  <si>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</si>
  <si>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</si>
  <si>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</si>
  <si>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</si>
  <si>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</si>
  <si>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</si>
  <si>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</si>
  <si>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</si>
  <si>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</si>
  <si>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</si>
  <si>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</si>
  <si>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</si>
  <si>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</si>
  <si>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</si>
  <si>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</si>
  <si>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</si>
  <si>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</si>
  <si>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</si>
  <si>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</si>
  <si>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</si>
  <si>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</si>
  <si>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</si>
  <si>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</si>
  <si>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</si>
  <si>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</si>
  <si>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</si>
  <si>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</si>
  <si>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</si>
  <si>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</si>
  <si>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</si>
  <si>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</si>
  <si>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</si>
  <si>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</si>
  <si>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</si>
  <si>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</si>
  <si>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</si>
  <si>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</si>
  <si>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</si>
  <si>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</si>
  <si>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</si>
  <si>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</si>
  <si>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</si>
  <si>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</si>
  <si>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</si>
  <si>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</si>
  <si>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</si>
  <si>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</si>
  <si>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</si>
  <si>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</si>
  <si>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</si>
  <si>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</si>
  <si>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</si>
  <si>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</si>
  <si>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</si>
  <si>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</si>
  <si>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</si>
  <si>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</si>
  <si>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</si>
  <si>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</si>
  <si>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</si>
  <si>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</si>
  <si>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</si>
  <si>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</si>
  <si>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</si>
  <si>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</si>
  <si>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</si>
  <si>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</si>
  <si>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</si>
  <si>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</si>
  <si>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</si>
  <si>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</si>
  <si>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</si>
  <si>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</si>
  <si>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</si>
  <si>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</si>
  <si>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</si>
  <si>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</si>
  <si>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</si>
  <si>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</si>
  <si>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</si>
  <si>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</si>
  <si>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</si>
  <si>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</si>
  <si>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</si>
  <si>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</si>
  <si>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</si>
  <si>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</si>
  <si>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</si>
  <si>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</si>
  <si>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</si>
  <si>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</si>
  <si>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</si>
  <si>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</si>
  <si>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</si>
  <si>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</si>
  <si>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</si>
  <si>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</si>
  <si>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</si>
  <si>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</si>
  <si>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</si>
  <si>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</si>
  <si>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</si>
  <si>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</si>
  <si>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</si>
  <si>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</si>
  <si>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</si>
  <si>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</si>
  <si>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</si>
  <si>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</si>
  <si>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</si>
  <si>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</si>
  <si>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</si>
  <si>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</si>
  <si>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</si>
  <si>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</si>
  <si>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</si>
  <si>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</si>
  <si>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</si>
  <si>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</si>
  <si>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</si>
  <si>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</si>
  <si>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</si>
  <si>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</si>
  <si>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</si>
  <si>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</si>
  <si>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</si>
  <si>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</si>
  <si>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</si>
  <si>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</si>
  <si>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</si>
  <si>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</si>
  <si>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</si>
  <si>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</si>
  <si>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</si>
  <si>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</si>
  <si>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</si>
  <si>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</si>
  <si>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</si>
  <si>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</si>
  <si>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</si>
  <si>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</si>
  <si>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</si>
  <si>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</si>
  <si>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</si>
  <si>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</si>
  <si>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</si>
  <si>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</si>
  <si>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</si>
  <si>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</si>
  <si>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</si>
  <si>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</si>
  <si>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</si>
  <si>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</si>
  <si>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</si>
  <si>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</si>
  <si>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</si>
  <si>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</si>
  <si>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</si>
  <si>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</si>
  <si>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</si>
  <si>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</si>
  <si>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</si>
  <si>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</si>
  <si>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</si>
  <si>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</si>
  <si>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</si>
  <si>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</si>
  <si>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</si>
  <si>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</si>
  <si>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</si>
  <si>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</si>
  <si>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</si>
  <si>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</si>
  <si>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</si>
  <si>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</si>
  <si>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</si>
  <si>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</si>
  <si>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</si>
  <si>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</si>
  <si>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</si>
  <si>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</si>
  <si>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</si>
  <si>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</si>
  <si>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</si>
  <si>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</si>
  <si>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</si>
  <si>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</si>
  <si>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</si>
  <si>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</si>
  <si>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</si>
  <si>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</si>
  <si>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</si>
  <si>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</si>
  <si>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</si>
  <si>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</si>
  <si>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</si>
  <si>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</si>
  <si>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</si>
  <si>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</si>
  <si>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</si>
  <si>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</si>
  <si>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</si>
  <si>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</si>
  <si>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</si>
  <si>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</si>
  <si>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</si>
  <si>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</si>
  <si>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</si>
  <si>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</si>
  <si>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</si>
  <si>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</si>
  <si>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</si>
  <si>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</si>
  <si>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</si>
  <si>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</si>
  <si>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</si>
  <si>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</si>
  <si>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</si>
  <si>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</si>
  <si>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</si>
  <si>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</si>
  <si>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</si>
  <si>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</si>
  <si>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</si>
  <si>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</si>
  <si>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</si>
  <si>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</si>
  <si>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</si>
  <si>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</si>
  <si>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</si>
  <si>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</si>
  <si>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</si>
  <si>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</si>
  <si>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</si>
  <si>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</si>
  <si>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</si>
  <si>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</si>
  <si>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</si>
  <si>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</si>
  <si>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</si>
  <si>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</si>
  <si>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</si>
  <si>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</si>
  <si>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</si>
  <si>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</si>
  <si>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</si>
  <si>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</si>
  <si>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</si>
  <si>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</si>
  <si>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</si>
  <si>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</si>
  <si>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</si>
  <si>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</si>
  <si>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</si>
  <si>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</si>
  <si>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</si>
  <si>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</si>
  <si>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</si>
  <si>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</si>
  <si>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</si>
  <si>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</si>
  <si>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</si>
  <si>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</si>
  <si>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</si>
  <si>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</si>
  <si>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</si>
  <si>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</si>
  <si>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</si>
  <si>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</si>
  <si>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</si>
  <si>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</si>
  <si>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</si>
  <si>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</si>
  <si>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</si>
  <si>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</si>
  <si>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</si>
  <si>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</si>
  <si>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</si>
  <si>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</si>
  <si>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</si>
  <si>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</si>
  <si>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</si>
  <si>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</si>
  <si>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</si>
  <si>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</si>
  <si>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</si>
  <si>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</si>
  <si>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</si>
  <si>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</si>
  <si>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</si>
  <si>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</si>
  <si>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</si>
  <si>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</si>
  <si>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</si>
  <si>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</si>
  <si>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</si>
  <si>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</si>
  <si>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</si>
  <si>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</si>
  <si>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</si>
  <si>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</si>
  <si>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</si>
  <si>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</si>
  <si>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</si>
  <si>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</si>
  <si>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</si>
  <si>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</si>
  <si>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</si>
  <si>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</si>
  <si>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</si>
  <si>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</si>
  <si>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</si>
  <si>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</si>
  <si>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</si>
  <si>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</si>
  <si>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</si>
  <si>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</si>
  <si>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</si>
  <si>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</si>
  <si>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</si>
  <si>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</si>
  <si>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</si>
  <si>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</si>
  <si>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</si>
  <si>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</si>
  <si>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</si>
  <si>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</si>
  <si>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</si>
  <si>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</si>
  <si>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</si>
  <si>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</si>
  <si>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</si>
  <si>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</si>
  <si>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</si>
  <si>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</si>
  <si>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</si>
  <si>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</si>
  <si>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</si>
  <si>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</si>
  <si>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</si>
  <si>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</si>
  <si>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</si>
  <si>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</si>
  <si>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</si>
  <si>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</si>
  <si>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</si>
  <si>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</si>
  <si>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</si>
  <si>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</si>
  <si>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</si>
  <si>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</si>
  <si>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</si>
  <si>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</si>
  <si>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</si>
  <si>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</si>
  <si>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</si>
  <si>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</si>
  <si>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</si>
  <si>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</si>
  <si>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</si>
  <si>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</si>
  <si>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</si>
  <si>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</si>
  <si>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</si>
  <si>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</si>
  <si>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</si>
  <si>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</si>
  <si>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</si>
  <si>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</si>
  <si>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</si>
  <si>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</si>
  <si>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</si>
  <si>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</si>
  <si>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</si>
  <si>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</si>
  <si>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</si>
  <si>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</si>
  <si>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</si>
  <si>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</si>
  <si>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</si>
  <si>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</si>
  <si>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</si>
  <si>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</si>
  <si>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</si>
  <si>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</si>
  <si>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</si>
  <si>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</si>
  <si>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</si>
  <si>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</si>
  <si>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</si>
  <si>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</si>
  <si>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</si>
  <si>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</si>
  <si>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</si>
  <si>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</si>
  <si>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</si>
  <si>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</si>
  <si>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</si>
  <si>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</si>
  <si>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</si>
  <si>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</si>
  <si>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</si>
  <si>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</si>
  <si>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</si>
  <si>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</si>
  <si>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</si>
  <si>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</si>
  <si>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</si>
  <si>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</si>
  <si>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</si>
  <si>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</si>
  <si>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</si>
  <si>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</si>
  <si>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</si>
  <si>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</si>
  <si>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</si>
  <si>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</si>
  <si>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</si>
  <si>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</si>
  <si>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</si>
  <si>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</si>
  <si>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</si>
  <si>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</si>
  <si>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</si>
  <si>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</si>
  <si>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</si>
  <si>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</si>
  <si>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</si>
  <si>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</si>
  <si>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</si>
  <si>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</si>
  <si>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</si>
  <si>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</si>
  <si>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</si>
  <si>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</si>
  <si>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</si>
  <si>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</si>
  <si>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</si>
  <si>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</si>
  <si>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</si>
  <si>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</si>
  <si>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</si>
  <si>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</si>
  <si>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</si>
  <si>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</si>
  <si>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</si>
  <si>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</si>
  <si>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</si>
  <si>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</si>
  <si>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</si>
  <si>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</si>
  <si>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</si>
  <si>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</si>
  <si>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</si>
  <si>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</si>
  <si>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</si>
  <si>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</si>
  <si>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</si>
  <si>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</si>
  <si>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</si>
  <si>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</si>
  <si>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</si>
  <si>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</si>
  <si>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</si>
  <si>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</si>
  <si>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</si>
  <si>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</si>
  <si>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</si>
  <si>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</si>
  <si>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</si>
  <si>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</si>
  <si>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</si>
  <si>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</si>
  <si>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</si>
  <si>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</si>
  <si>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</si>
  <si>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</si>
  <si>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</si>
  <si>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</si>
  <si>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</si>
  <si>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</si>
  <si>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</si>
  <si>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</si>
  <si>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</si>
  <si>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</si>
  <si>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</si>
  <si>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</si>
  <si>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</si>
  <si>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</si>
  <si>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</si>
  <si>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</si>
  <si>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</si>
  <si>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</si>
  <si>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</si>
  <si>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</si>
  <si>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</si>
  <si>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</si>
  <si>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</si>
  <si>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</si>
  <si>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</si>
  <si>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</si>
  <si>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</si>
  <si>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</si>
  <si>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</si>
  <si>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</si>
  <si>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</si>
  <si>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</si>
  <si>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</si>
  <si>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</si>
  <si>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</si>
  <si>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</si>
  <si>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</si>
  <si>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</si>
  <si>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</si>
  <si>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</si>
  <si>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</si>
  <si>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</si>
  <si>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</si>
  <si>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</si>
  <si>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</si>
  <si>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</si>
  <si>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</si>
  <si>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</si>
  <si>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</si>
  <si>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</si>
  <si>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</si>
  <si>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</si>
  <si>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</si>
  <si>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</si>
  <si>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</si>
  <si>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</si>
  <si>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</si>
  <si>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</si>
  <si>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</si>
  <si>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</si>
  <si>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</si>
  <si>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</si>
  <si>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</si>
  <si>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</si>
  <si>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</si>
  <si>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</si>
  <si>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</si>
  <si>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</si>
  <si>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</si>
  <si>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</si>
  <si>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</si>
  <si>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</si>
  <si>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</si>
  <si>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</si>
  <si>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</si>
  <si>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</si>
  <si>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</si>
  <si>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</si>
  <si>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</si>
  <si>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</si>
  <si>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</si>
  <si>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</si>
  <si>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</si>
  <si>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</si>
  <si>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</si>
  <si>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</si>
  <si>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</si>
  <si>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</si>
  <si>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</si>
  <si>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</si>
  <si>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</si>
  <si>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</si>
  <si>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</si>
  <si>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</si>
  <si>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</si>
  <si>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</si>
  <si>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</si>
  <si>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</si>
  <si>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</si>
  <si>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</si>
  <si>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</si>
  <si>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</si>
  <si>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</si>
  <si>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</si>
  <si>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</si>
  <si>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</si>
  <si>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</si>
  <si>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</si>
  <si>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</si>
  <si>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</si>
  <si>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</si>
  <si>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</si>
  <si>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</si>
  <si>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</si>
  <si>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</si>
  <si>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</si>
  <si>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</si>
  <si>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</si>
  <si>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</si>
  <si>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</si>
  <si>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</si>
  <si>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</si>
  <si>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</si>
  <si>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</si>
  <si>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</si>
  <si>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</si>
  <si>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</si>
  <si>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</si>
  <si>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</si>
  <si>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</si>
  <si>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</si>
  <si>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</si>
  <si>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</si>
  <si>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</si>
  <si>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</si>
  <si>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</si>
  <si>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</si>
  <si>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</si>
  <si>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</si>
  <si>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</si>
  <si>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</si>
  <si>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</si>
  <si>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</si>
  <si>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</si>
  <si>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</si>
  <si>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</si>
  <si>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</si>
  <si>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</si>
  <si>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</si>
  <si>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</si>
  <si>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</si>
  <si>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</si>
  <si>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</si>
  <si>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</si>
  <si>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</si>
  <si>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</si>
  <si>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</si>
  <si>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</si>
  <si>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</si>
  <si>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</si>
  <si>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</si>
  <si>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</si>
  <si>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</si>
  <si>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</si>
  <si>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</si>
  <si>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</si>
  <si>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</si>
  <si>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</si>
  <si>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</si>
  <si>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</si>
  <si>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</si>
  <si>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</si>
  <si>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</si>
  <si>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</si>
  <si>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</si>
  <si>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</si>
  <si>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</si>
  <si>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</si>
  <si>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</si>
  <si>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</si>
  <si>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</si>
  <si>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</si>
  <si>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</si>
  <si>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</si>
  <si>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</si>
  <si>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</si>
  <si>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</si>
  <si>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</si>
  <si>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</si>
  <si>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</si>
  <si>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</si>
  <si>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</si>
  <si>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</si>
  <si>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</si>
  <si>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</si>
  <si>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</si>
  <si>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</si>
  <si>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</si>
  <si>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</si>
  <si>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</si>
  <si>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</si>
  <si>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</si>
  <si>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</si>
  <si>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</si>
  <si>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</si>
  <si>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</si>
  <si>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</si>
  <si>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</si>
  <si>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</si>
  <si>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</si>
  <si>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</si>
  <si>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</si>
  <si>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</si>
  <si>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</si>
  <si>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</si>
  <si>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</si>
  <si>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</si>
  <si>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</si>
  <si>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</si>
  <si>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</si>
  <si>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</si>
  <si>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</si>
  <si>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</si>
  <si>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</si>
  <si>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</si>
  <si>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</si>
  <si>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</si>
  <si>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</si>
  <si>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</si>
  <si>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</si>
  <si>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</si>
  <si>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</si>
  <si>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</si>
  <si>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</si>
  <si>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</si>
  <si>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</si>
  <si>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</si>
  <si>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</si>
  <si>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</si>
  <si>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</si>
  <si>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</si>
  <si>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</si>
  <si>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</si>
  <si>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</si>
  <si>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</si>
  <si>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</si>
  <si>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</si>
  <si>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</si>
  <si>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</si>
  <si>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</si>
  <si>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</si>
  <si>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</si>
  <si>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</si>
  <si>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</si>
  <si>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</si>
  <si>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</si>
  <si>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</si>
  <si>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</si>
  <si>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</si>
  <si>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</si>
  <si>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</si>
  <si>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</si>
  <si>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</si>
  <si>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</si>
  <si>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</si>
  <si>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</si>
  <si>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</si>
  <si>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</si>
  <si>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</si>
  <si>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</si>
  <si>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</si>
  <si>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</si>
  <si>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</si>
  <si>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</si>
  <si>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</si>
  <si>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</si>
  <si>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</si>
  <si>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</si>
  <si>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</si>
  <si>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</si>
  <si>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</si>
  <si>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</si>
  <si>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</si>
  <si>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</si>
  <si>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</si>
  <si>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</si>
  <si>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</si>
  <si>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</si>
  <si>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</si>
  <si>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</si>
  <si>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</si>
  <si>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</si>
  <si>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</si>
  <si>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</si>
  <si>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</si>
  <si>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</si>
  <si>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</si>
  <si>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</si>
  <si>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</si>
  <si>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</si>
  <si>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</si>
  <si>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</si>
  <si>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</si>
  <si>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</si>
  <si>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</si>
  <si>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</si>
  <si>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</si>
  <si>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</si>
  <si>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</si>
  <si>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</si>
  <si>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</si>
  <si>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</si>
  <si>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</si>
  <si>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</si>
  <si>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</si>
  <si>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</si>
  <si>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</si>
  <si>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</si>
  <si>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</si>
  <si>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</si>
  <si>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</si>
  <si>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</si>
  <si>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</si>
  <si>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</si>
  <si>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</si>
  <si>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</si>
  <si>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</si>
  <si>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</si>
  <si>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</si>
  <si>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</si>
  <si>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</si>
  <si>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</si>
  <si>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</si>
  <si>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</si>
  <si>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</si>
  <si>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</si>
  <si>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</si>
  <si>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</si>
  <si>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</si>
  <si>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</si>
  <si>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</si>
  <si>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</si>
  <si>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</si>
  <si>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</si>
  <si>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</si>
  <si>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</si>
  <si>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</si>
  <si>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</si>
  <si>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</si>
  <si>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</si>
  <si>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</si>
  <si>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</si>
  <si>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</si>
  <si>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</si>
  <si>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</si>
  <si>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</si>
  <si>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</si>
  <si>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</si>
  <si>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</si>
  <si>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</si>
  <si>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</si>
  <si>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</si>
  <si>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</si>
  <si>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</si>
  <si>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</si>
  <si>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</si>
  <si>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</si>
  <si>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</si>
  <si>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</si>
  <si>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</si>
  <si>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</si>
  <si>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</si>
  <si>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</si>
  <si>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</si>
  <si>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</si>
  <si>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</si>
  <si>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</si>
  <si>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</si>
  <si>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</si>
  <si>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</si>
  <si>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</si>
  <si>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</si>
  <si>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</si>
  <si>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</si>
  <si>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</si>
  <si>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</si>
  <si>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</si>
  <si>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</si>
  <si>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</si>
  <si>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</si>
  <si>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</si>
  <si>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</si>
  <si>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</si>
  <si>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</si>
  <si>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</si>
  <si>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</si>
  <si>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</si>
  <si>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</si>
  <si>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</si>
  <si>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</si>
  <si>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</si>
  <si>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</si>
  <si>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</si>
  <si>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</si>
  <si>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</si>
  <si>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</si>
  <si>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</si>
  <si>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</si>
  <si>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</si>
  <si>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</si>
  <si>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</si>
  <si>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</si>
  <si>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</si>
  <si>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</si>
  <si>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</si>
  <si>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</si>
  <si>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</si>
  <si>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</si>
  <si>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</si>
  <si>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</si>
  <si>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</si>
  <si>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</si>
  <si>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</si>
  <si>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</si>
  <si>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</si>
  <si>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</si>
  <si>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</si>
  <si>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</si>
  <si>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</si>
  <si>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</si>
  <si>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</si>
  <si>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</si>
  <si>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</si>
  <si>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</si>
  <si>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</si>
  <si>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</si>
  <si>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</si>
  <si>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</si>
  <si>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</si>
  <si>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</si>
  <si>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</si>
  <si>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</si>
  <si>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</si>
  <si>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</si>
  <si>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</si>
  <si>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</si>
  <si>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</si>
  <si>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</si>
  <si>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</si>
  <si>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</si>
  <si>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</si>
  <si>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</si>
  <si>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</si>
  <si>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</si>
  <si>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</si>
  <si>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</si>
  <si>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</si>
  <si>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</si>
  <si>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</si>
  <si>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</si>
  <si>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</si>
  <si>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</si>
  <si>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</si>
  <si>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</si>
  <si>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</si>
  <si>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</si>
  <si>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</si>
  <si>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</si>
  <si>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</si>
  <si>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</si>
  <si>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</si>
  <si>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</si>
  <si>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</si>
  <si>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</si>
  <si>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</si>
  <si>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</si>
  <si>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</si>
  <si>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</si>
  <si>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</si>
  <si>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</si>
  <si>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</si>
  <si>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</si>
  <si>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</si>
  <si>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</si>
  <si>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</si>
  <si>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</si>
  <si>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</si>
  <si>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</si>
  <si>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</si>
  <si>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</si>
  <si>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</si>
  <si>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</si>
  <si>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</si>
  <si>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</si>
  <si>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</si>
  <si>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</si>
  <si>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</si>
  <si>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</si>
  <si>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</si>
  <si>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</si>
  <si>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</si>
  <si>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</si>
  <si>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</si>
  <si>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</si>
  <si>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</si>
  <si>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</si>
  <si>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</si>
  <si>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</si>
  <si>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</si>
  <si>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</si>
  <si>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</si>
  <si>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</si>
  <si>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</si>
  <si>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</si>
  <si>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</si>
  <si>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</si>
  <si>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</si>
  <si>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</si>
  <si>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</si>
  <si>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</si>
  <si>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</si>
  <si>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</si>
  <si>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</si>
  <si>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</si>
  <si>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</si>
  <si>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</si>
  <si>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</si>
  <si>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</si>
  <si>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</si>
  <si>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</si>
  <si>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</si>
  <si>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</si>
  <si>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</si>
  <si>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</si>
  <si>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</si>
  <si>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</si>
  <si>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</si>
  <si>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</si>
  <si>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</si>
  <si>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</si>
  <si>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</si>
  <si>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</si>
  <si>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</si>
  <si>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</si>
  <si>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</si>
  <si>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</si>
  <si>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</si>
  <si>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</si>
  <si>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</si>
  <si>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</si>
  <si>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</si>
  <si>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</si>
  <si>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</si>
  <si>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</si>
  <si>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</si>
  <si>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</si>
  <si>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</si>
  <si>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</si>
  <si>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</si>
  <si>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</si>
  <si>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</si>
  <si>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</si>
  <si>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</si>
  <si>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</si>
  <si>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</si>
  <si>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</si>
  <si>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</si>
  <si>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</si>
  <si>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</si>
  <si>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</si>
  <si>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</si>
  <si>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</si>
  <si>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</si>
  <si>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</si>
  <si>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</si>
  <si>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</si>
  <si>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</si>
  <si>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</si>
  <si>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</si>
  <si>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</si>
  <si>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</si>
  <si>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</si>
  <si>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</si>
  <si>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</si>
  <si>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</si>
  <si>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</si>
  <si>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</si>
  <si>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</si>
  <si>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</si>
  <si>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</si>
  <si>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</si>
  <si>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</si>
  <si>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</si>
  <si>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</si>
  <si>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</si>
  <si>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</si>
  <si>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</si>
  <si>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</si>
  <si>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</si>
  <si>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</si>
  <si>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</si>
  <si>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</si>
  <si>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</si>
  <si>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</si>
  <si>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</si>
  <si>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</si>
  <si>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</si>
  <si>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</si>
  <si>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</si>
  <si>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</si>
  <si>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</si>
  <si>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</si>
  <si>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</si>
  <si>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</si>
  <si>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</si>
  <si>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</si>
  <si>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</si>
  <si>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</si>
  <si>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</si>
  <si>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</si>
  <si>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</si>
  <si>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</si>
  <si>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</si>
  <si>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</si>
  <si>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</si>
  <si>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</si>
  <si>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</si>
  <si>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</si>
  <si>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</si>
  <si>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</si>
  <si>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</si>
  <si>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</si>
  <si>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</si>
  <si>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</si>
  <si>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</si>
  <si>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</si>
  <si>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</si>
  <si>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</si>
  <si>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</si>
  <si>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</si>
  <si>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</si>
  <si>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</si>
  <si>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</si>
  <si>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</si>
  <si>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</si>
  <si>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</si>
  <si>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</si>
  <si>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</si>
  <si>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</si>
  <si>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</si>
  <si>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</si>
  <si>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</si>
  <si>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</si>
  <si>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</si>
  <si>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</si>
  <si>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</si>
  <si>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</si>
  <si>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</si>
  <si>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</si>
  <si>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</si>
  <si>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</si>
  <si>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</si>
  <si>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</si>
  <si>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</si>
  <si>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</si>
  <si>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</si>
  <si>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</si>
  <si>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</si>
  <si>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</si>
  <si>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</si>
  <si>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</si>
  <si>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</si>
  <si>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</si>
  <si>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</si>
  <si>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</si>
  <si>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</si>
  <si>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</si>
  <si>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</si>
  <si>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</si>
  <si>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</si>
  <si>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</si>
  <si>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</si>
  <si>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</si>
  <si>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</si>
  <si>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</si>
  <si>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</si>
  <si>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</si>
  <si>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</si>
  <si>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</si>
  <si>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</si>
  <si>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</si>
  <si>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</si>
  <si>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</si>
  <si>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</si>
  <si>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</si>
  <si>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</si>
  <si>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</si>
  <si>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</si>
  <si>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</si>
  <si>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</si>
  <si>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</si>
  <si>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</si>
  <si>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</si>
  <si>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</si>
  <si>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</si>
  <si>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</si>
  <si>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</si>
  <si>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</si>
  <si>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</si>
  <si>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</si>
  <si>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</si>
  <si>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</si>
  <si>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</si>
  <si>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</si>
  <si>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</si>
  <si>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</si>
  <si>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</si>
  <si>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</si>
  <si>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</si>
  <si>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</si>
  <si>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</si>
  <si>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</si>
  <si>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</si>
  <si>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</si>
  <si>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</si>
  <si>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</si>
  <si>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</si>
  <si>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</si>
  <si>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</si>
  <si>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</si>
  <si>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</si>
  <si>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</si>
  <si>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</si>
  <si>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</si>
  <si>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</si>
  <si>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</si>
  <si>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</si>
  <si>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</si>
  <si>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</si>
  <si>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</si>
  <si>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</si>
  <si>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</si>
  <si>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</si>
  <si>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</si>
  <si>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</si>
  <si>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</si>
  <si>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</si>
  <si>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</si>
  <si>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</si>
  <si>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</si>
  <si>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</si>
  <si>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</si>
  <si>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</si>
  <si>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</si>
  <si>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</si>
  <si>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</si>
  <si>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</si>
  <si>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</si>
  <si>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</si>
  <si>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</si>
  <si>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</si>
  <si>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</si>
  <si>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</si>
  <si>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</si>
  <si>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</si>
  <si>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</si>
  <si>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</si>
  <si>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</si>
  <si>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</si>
  <si>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</si>
  <si>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</si>
  <si>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</si>
  <si>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</si>
  <si>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</si>
  <si>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</si>
  <si>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</si>
  <si>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</si>
  <si>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</si>
  <si>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</si>
  <si>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</si>
  <si>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</si>
  <si>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</si>
  <si>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</si>
  <si>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</si>
  <si>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</si>
  <si>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</si>
  <si>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</si>
  <si>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</si>
  <si>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</si>
  <si>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</si>
  <si>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</si>
  <si>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</si>
  <si>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</si>
  <si>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</si>
  <si>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</si>
  <si>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</si>
  <si>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</si>
  <si>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</si>
  <si>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</si>
  <si>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</si>
  <si>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</si>
  <si>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</si>
  <si>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</si>
  <si>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</si>
  <si>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</si>
  <si>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</si>
  <si>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</si>
  <si>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</si>
  <si>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</si>
  <si>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</si>
  <si>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</si>
  <si>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</si>
  <si>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</si>
  <si>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</si>
  <si>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</si>
  <si>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</si>
  <si>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</si>
  <si>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</si>
  <si>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</si>
  <si>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</si>
  <si>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</si>
  <si>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</si>
  <si>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</si>
  <si>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</si>
  <si>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</si>
  <si>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</si>
  <si>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</si>
  <si>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</si>
  <si>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</si>
  <si>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</si>
  <si>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</si>
  <si>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</si>
  <si>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</si>
  <si>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</si>
  <si>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</si>
  <si>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</si>
  <si>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</si>
  <si>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</si>
  <si>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</si>
  <si>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</si>
  <si>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</si>
  <si>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</si>
  <si>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</si>
  <si>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</si>
  <si>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</si>
  <si>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</si>
  <si>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</si>
  <si>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</si>
  <si>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</si>
  <si>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</si>
  <si>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</si>
  <si>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</si>
  <si>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</si>
  <si>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</si>
  <si>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</si>
  <si>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</si>
  <si>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</si>
  <si>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</si>
  <si>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</si>
  <si>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</si>
  <si>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</si>
  <si>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</si>
  <si>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</si>
  <si>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</si>
  <si>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</si>
  <si>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</si>
  <si>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</si>
  <si>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</si>
  <si>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</si>
  <si>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</si>
  <si>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</si>
  <si>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</si>
  <si>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</si>
  <si>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</si>
  <si>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</si>
  <si>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</si>
  <si>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</si>
  <si>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</si>
  <si>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</si>
  <si>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</si>
  <si>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</si>
  <si>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</si>
  <si>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</si>
  <si>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</si>
  <si>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</si>
  <si>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</si>
  <si>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</si>
  <si>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</si>
  <si>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</si>
  <si>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</si>
  <si>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</si>
  <si>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</si>
  <si>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</si>
  <si>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</si>
  <si>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</si>
  <si>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</si>
  <si>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</si>
  <si>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</si>
  <si>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</si>
  <si>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</si>
  <si>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</si>
  <si>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</si>
  <si>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</si>
  <si>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</si>
  <si>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</si>
  <si>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</si>
  <si>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</si>
  <si>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</si>
  <si>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</si>
  <si>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</si>
  <si>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</si>
  <si>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</si>
  <si>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</si>
  <si>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</si>
  <si>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</si>
  <si>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</si>
  <si>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</si>
  <si>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</si>
  <si>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</si>
  <si>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</si>
  <si>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</si>
  <si>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</si>
  <si>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</si>
  <si>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</si>
  <si>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</si>
  <si>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</si>
  <si>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</si>
  <si>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</si>
  <si>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</si>
  <si>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</si>
  <si>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</si>
  <si>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</si>
  <si>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</si>
  <si>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</si>
  <si>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</si>
  <si>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</si>
  <si>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</si>
  <si>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</si>
  <si>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</si>
  <si>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</si>
  <si>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</si>
  <si>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</si>
  <si>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</si>
  <si>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</si>
  <si>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</si>
  <si>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</si>
  <si>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</si>
  <si>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</si>
  <si>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</si>
  <si>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</si>
  <si>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</si>
  <si>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</si>
  <si>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</si>
  <si>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</si>
  <si>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</si>
  <si>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</si>
  <si>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</si>
  <si>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</si>
  <si>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</si>
  <si>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</si>
  <si>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</si>
  <si>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</si>
  <si>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</si>
  <si>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</si>
  <si>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</si>
  <si>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</si>
  <si>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</si>
  <si>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</si>
  <si>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</si>
  <si>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</si>
  <si>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</si>
  <si>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</si>
  <si>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</si>
  <si>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</si>
  <si>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</si>
  <si>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</si>
  <si>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</si>
  <si>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</si>
  <si>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</si>
  <si>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</si>
  <si>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</si>
  <si>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</si>
  <si>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</si>
  <si>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</si>
  <si>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</si>
  <si>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</si>
  <si>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</si>
  <si>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</si>
  <si>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</si>
  <si>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</si>
  <si>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</si>
  <si>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</si>
  <si>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</si>
  <si>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</si>
  <si>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</si>
  <si>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</si>
  <si>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</si>
  <si>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</si>
  <si>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</si>
  <si>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</si>
  <si>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</si>
  <si>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</si>
  <si>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</si>
  <si>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</si>
  <si>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</si>
  <si>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</si>
  <si>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</si>
  <si>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</si>
  <si>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</si>
  <si>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</si>
  <si>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</si>
  <si>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</si>
  <si>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</si>
  <si>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</si>
  <si>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</si>
  <si>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</si>
  <si>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</si>
  <si>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</si>
  <si>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</si>
  <si>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</si>
  <si>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</si>
  <si>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</si>
  <si>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</si>
  <si>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</si>
  <si>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</si>
  <si>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</si>
  <si>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</si>
  <si>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</si>
  <si>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</si>
  <si>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</si>
  <si>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</si>
  <si>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</si>
  <si>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</si>
  <si>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</si>
  <si>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</si>
  <si>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</si>
  <si>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</si>
  <si>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</si>
  <si>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</si>
  <si>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</si>
  <si>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</si>
  <si>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</si>
  <si>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</si>
  <si>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</si>
  <si>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</si>
  <si>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</si>
  <si>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</si>
  <si>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</si>
  <si>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</si>
  <si>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</si>
  <si>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</si>
  <si>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</si>
  <si>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</si>
  <si>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</si>
  <si>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</si>
  <si>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</si>
  <si>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</si>
  <si>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</si>
  <si>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</si>
  <si>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</si>
  <si>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</si>
  <si>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</si>
  <si>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</si>
  <si>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</si>
  <si>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</si>
  <si>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</si>
  <si>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</si>
  <si>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</si>
  <si>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</si>
  <si>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</si>
  <si>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</si>
  <si>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</si>
  <si>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</si>
  <si>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</si>
  <si>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</si>
  <si>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</si>
  <si>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</si>
  <si>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</si>
  <si>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</si>
  <si>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</si>
  <si>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</si>
  <si>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</si>
  <si>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</si>
  <si>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</si>
  <si>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</si>
  <si>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</si>
  <si>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</si>
  <si>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</si>
  <si>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</si>
  <si>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</si>
  <si>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</si>
  <si>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</si>
  <si>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</si>
  <si>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</si>
  <si>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</si>
  <si>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</si>
  <si>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</si>
  <si>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</si>
  <si>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</si>
  <si>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</si>
  <si>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</si>
  <si>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</si>
  <si>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</si>
  <si>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</si>
  <si>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</si>
  <si>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</si>
  <si>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</si>
  <si>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</si>
  <si>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</si>
  <si>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</si>
  <si>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</si>
  <si>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</si>
  <si>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</si>
  <si>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</si>
  <si>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</si>
  <si>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</si>
  <si>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</si>
  <si>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</si>
  <si>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</si>
  <si>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</si>
  <si>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</si>
  <si>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</si>
  <si>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</si>
  <si>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</si>
  <si>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</si>
  <si>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</si>
  <si>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</si>
  <si>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</si>
  <si>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</si>
  <si>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</si>
  <si>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</si>
  <si>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</si>
  <si>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</si>
  <si>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</si>
  <si>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</si>
  <si>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</si>
  <si>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</si>
  <si>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</si>
  <si>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</si>
  <si>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</si>
  <si>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</si>
  <si>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</si>
  <si>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</si>
  <si>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</si>
  <si>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</si>
  <si>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</si>
  <si>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</si>
  <si>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</si>
  <si>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</si>
  <si>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</si>
  <si>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</si>
  <si>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</si>
  <si>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</si>
  <si>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</si>
  <si>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</si>
  <si>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</si>
  <si>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</si>
  <si>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</si>
  <si>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</si>
  <si>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</si>
  <si>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</si>
  <si>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</si>
  <si>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</si>
  <si>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</si>
  <si>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</si>
  <si>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</si>
  <si>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</si>
  <si>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</si>
  <si>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</si>
  <si>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</si>
  <si>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</si>
  <si>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</si>
  <si>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</si>
  <si>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</si>
  <si>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</si>
  <si>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</si>
  <si>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</si>
  <si>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</si>
  <si>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</si>
  <si>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</si>
  <si>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</si>
  <si>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</si>
  <si>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</si>
  <si>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</si>
  <si>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</si>
  <si>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</si>
  <si>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</si>
  <si>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</si>
  <si>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</si>
  <si>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</si>
  <si>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</si>
  <si>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</si>
  <si>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</si>
  <si>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</si>
  <si>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</si>
  <si>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</si>
  <si>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</si>
  <si>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</si>
  <si>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</si>
  <si>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</si>
  <si>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</si>
  <si>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</si>
  <si>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</si>
  <si>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</si>
  <si>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</si>
  <si>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</si>
  <si>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</si>
  <si>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</si>
  <si>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</si>
  <si>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</si>
  <si>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</si>
  <si>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</si>
  <si>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</si>
  <si>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</si>
  <si>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</si>
  <si>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</si>
  <si>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</si>
  <si>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</si>
  <si>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</si>
  <si>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</si>
  <si>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</si>
  <si>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</si>
  <si>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</si>
  <si>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</si>
  <si>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</si>
  <si>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</si>
  <si>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</si>
  <si>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</si>
  <si>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</si>
  <si>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</si>
  <si>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</si>
  <si>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</si>
  <si>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</si>
  <si>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</si>
  <si>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</si>
  <si>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</si>
  <si>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</si>
  <si>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</si>
  <si>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</si>
  <si>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</si>
  <si>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</si>
  <si>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</si>
  <si>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</si>
  <si>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</si>
  <si>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</si>
  <si>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</si>
  <si>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</si>
  <si>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</si>
  <si>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</si>
  <si>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</si>
  <si>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</si>
  <si>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</si>
  <si>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</si>
  <si>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</si>
  <si>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</si>
  <si>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</si>
  <si>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</si>
  <si>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</si>
  <si>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</si>
  <si>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</si>
  <si>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</si>
  <si>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</si>
  <si>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</si>
  <si>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</si>
  <si>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</si>
  <si>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</si>
  <si>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</si>
  <si>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</si>
  <si>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</si>
  <si>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</si>
  <si>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</si>
  <si>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</si>
  <si>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</si>
  <si>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</si>
  <si>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</si>
  <si>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</si>
  <si>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</si>
  <si>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</si>
  <si>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</si>
  <si>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</si>
  <si>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</si>
  <si>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</si>
  <si>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</si>
  <si>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</si>
  <si>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</si>
  <si>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</si>
  <si>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</si>
  <si>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</si>
  <si>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</si>
  <si>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</si>
  <si>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</si>
  <si>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</si>
  <si>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</si>
  <si>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</si>
  <si>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</si>
  <si>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</si>
  <si>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</si>
  <si>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</si>
  <si>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</si>
  <si>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</si>
  <si>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</si>
  <si>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</si>
  <si>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</si>
  <si>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</si>
  <si>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</si>
  <si>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</si>
  <si>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</si>
  <si>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</si>
  <si>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</si>
  <si>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</si>
  <si>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</si>
  <si>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</si>
  <si>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</si>
  <si>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</si>
  <si>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</si>
  <si>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</si>
  <si>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</si>
  <si>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</si>
  <si>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</si>
  <si>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</si>
  <si>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</si>
  <si>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</si>
  <si>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</si>
  <si>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</si>
  <si>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</si>
  <si>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</si>
  <si>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</si>
  <si>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</si>
  <si>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</si>
  <si>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</si>
  <si>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</si>
  <si>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</si>
  <si>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</si>
  <si>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</si>
  <si>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</si>
  <si>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</si>
  <si>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</si>
  <si>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</si>
  <si>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</si>
  <si>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</si>
  <si>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</si>
  <si>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</si>
  <si>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</si>
  <si>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</si>
  <si>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</si>
  <si>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</si>
  <si>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</si>
  <si>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</si>
  <si>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</si>
  <si>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</si>
  <si>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</si>
  <si>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</si>
  <si>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</si>
  <si>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</si>
  <si>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</si>
  <si>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</si>
  <si>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</si>
  <si>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</si>
  <si>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</si>
  <si>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</si>
  <si>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</si>
  <si>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</si>
  <si>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</si>
  <si>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</si>
  <si>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</si>
  <si>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</si>
  <si>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</si>
  <si>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</si>
  <si>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</si>
  <si>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</si>
  <si>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</si>
  <si>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</si>
  <si>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</si>
  <si>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</si>
  <si>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</si>
  <si>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</si>
  <si>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</si>
  <si>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</si>
  <si>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</si>
  <si>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</si>
  <si>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</si>
  <si>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</si>
  <si>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</si>
  <si>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</si>
  <si>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</si>
  <si>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</si>
  <si>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</si>
  <si>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</si>
  <si>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</si>
  <si>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</si>
  <si>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</si>
  <si>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</si>
  <si>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</si>
  <si>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</si>
  <si>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</si>
  <si>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</si>
  <si>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</si>
  <si>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</si>
  <si>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</si>
  <si>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</si>
  <si>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</si>
  <si>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</si>
  <si>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</si>
  <si>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</si>
  <si>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</si>
  <si>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</si>
  <si>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</si>
  <si>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</si>
  <si>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</si>
  <si>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</si>
  <si>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</si>
  <si>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</si>
  <si>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</si>
  <si>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</si>
  <si>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</si>
  <si>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</si>
  <si>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</si>
  <si>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</si>
  <si>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</si>
  <si>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</si>
  <si>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</si>
  <si>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</si>
  <si>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</si>
  <si>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</si>
  <si>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</si>
  <si>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</si>
  <si>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</si>
  <si>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</si>
  <si>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</si>
  <si>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</si>
  <si>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</si>
  <si>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</si>
  <si>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</si>
  <si>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</si>
  <si>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</si>
  <si>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</si>
  <si>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</si>
  <si>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</si>
  <si>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</si>
  <si>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</si>
  <si>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</si>
  <si>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</si>
  <si>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</si>
  <si>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</si>
  <si>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</si>
  <si>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</si>
  <si>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</si>
  <si>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</si>
  <si>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</si>
  <si>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</si>
  <si>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</si>
  <si>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</si>
  <si>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</si>
  <si>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</si>
  <si>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</si>
  <si>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</si>
  <si>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</si>
  <si>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</si>
  <si>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</si>
  <si>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</si>
  <si>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</si>
  <si>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</si>
  <si>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</si>
  <si>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</si>
  <si>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</si>
  <si>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</si>
  <si>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</si>
  <si>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</si>
  <si>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</si>
  <si>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</si>
  <si>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</si>
  <si>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</si>
  <si>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</si>
  <si>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</si>
  <si>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</si>
  <si>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</si>
  <si>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</si>
  <si>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</si>
  <si>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</si>
  <si>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</si>
  <si>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</si>
  <si>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</si>
  <si>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</si>
  <si>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</si>
  <si>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</si>
  <si>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</si>
  <si>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</si>
  <si>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</si>
  <si>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</si>
  <si>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</si>
  <si>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</si>
  <si>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</si>
  <si>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</si>
  <si>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</si>
  <si>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</si>
  <si>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</si>
  <si>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</si>
  <si>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</si>
  <si>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</si>
  <si>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</si>
  <si>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</si>
  <si>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</si>
  <si>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</si>
  <si>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</si>
  <si>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</si>
  <si>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</si>
  <si>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</si>
  <si>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</si>
  <si>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</si>
  <si>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</si>
  <si>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</si>
  <si>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</si>
  <si>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</si>
  <si>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</si>
  <si>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</si>
  <si>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</si>
  <si>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</si>
  <si>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</si>
  <si>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</si>
  <si>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</si>
  <si>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</si>
  <si>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</si>
  <si>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</si>
  <si>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</si>
  <si>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</si>
  <si>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</si>
  <si>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</si>
  <si>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</si>
  <si>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</si>
  <si>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</si>
  <si>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</si>
  <si>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</si>
  <si>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</si>
  <si>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</si>
  <si>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</si>
  <si>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</si>
  <si>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</si>
  <si>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</si>
  <si>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</si>
  <si>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</si>
  <si>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</si>
  <si>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</si>
  <si>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</si>
  <si>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</si>
  <si>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</si>
  <si>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</si>
  <si>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</si>
  <si>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</si>
  <si>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</si>
  <si>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</si>
  <si>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</si>
  <si>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</si>
  <si>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</si>
  <si>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</si>
  <si>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</si>
  <si>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</si>
  <si>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</si>
  <si>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</si>
  <si>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</si>
  <si>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</si>
  <si>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</si>
  <si>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</si>
  <si>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</si>
  <si>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</si>
  <si>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</si>
  <si>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</si>
  <si>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</si>
  <si>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</si>
  <si>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</si>
  <si>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</si>
  <si>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</si>
  <si>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</si>
  <si>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</si>
  <si>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</si>
  <si>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</si>
  <si>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</si>
  <si>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</si>
  <si>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</si>
  <si>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</si>
  <si>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</si>
  <si>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</si>
  <si>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</si>
  <si>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</si>
  <si>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</si>
  <si>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</si>
  <si>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</si>
  <si>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</si>
  <si>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</si>
  <si>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</si>
  <si>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</si>
  <si>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</si>
  <si>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</si>
  <si>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</si>
  <si>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</si>
  <si>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</si>
  <si>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</si>
  <si>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</si>
  <si>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</si>
  <si>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</si>
  <si>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</si>
  <si>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</si>
  <si>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</si>
  <si>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</si>
  <si>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</si>
  <si>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</si>
  <si>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</si>
  <si>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</si>
  <si>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</si>
  <si>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</si>
  <si>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</si>
  <si>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</si>
  <si>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</si>
  <si>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</si>
  <si>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</si>
  <si>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</si>
  <si>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</si>
  <si>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</si>
  <si>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</si>
  <si>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</si>
  <si>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</si>
  <si>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</si>
  <si>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</si>
  <si>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</si>
  <si>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</si>
  <si>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</si>
  <si>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</si>
  <si>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</si>
  <si>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</si>
  <si>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</si>
  <si>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</si>
  <si>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</si>
  <si>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</si>
  <si>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</si>
  <si>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</si>
  <si>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</si>
  <si>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</si>
  <si>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</si>
  <si>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</si>
  <si>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</si>
  <si>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</si>
  <si>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</si>
  <si>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</si>
  <si>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</si>
  <si>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</si>
  <si>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</si>
  <si>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</si>
  <si>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</si>
  <si>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</si>
  <si>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</si>
  <si>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</si>
  <si>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</si>
  <si>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</si>
  <si>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</si>
  <si>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</si>
  <si>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</si>
  <si>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</si>
  <si>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</si>
  <si>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</si>
  <si>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</si>
  <si>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</si>
  <si>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</si>
  <si>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</si>
  <si>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</si>
  <si>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</si>
  <si>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</si>
  <si>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</si>
  <si>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</si>
  <si>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</si>
  <si>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</si>
  <si>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</si>
  <si>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</si>
  <si>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</si>
  <si>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</si>
  <si>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</si>
  <si>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</si>
  <si>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</si>
  <si>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</si>
  <si>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</si>
  <si>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</si>
  <si>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</si>
  <si>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</si>
  <si>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</si>
  <si>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</si>
  <si>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</si>
  <si>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</si>
  <si>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</si>
  <si>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</si>
  <si>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</si>
  <si>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</si>
  <si>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</si>
  <si>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</si>
  <si>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</si>
  <si>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</si>
  <si>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</si>
  <si>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</si>
  <si>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</si>
  <si>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</si>
  <si>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</si>
  <si>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</si>
  <si>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</si>
  <si>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</si>
  <si>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</si>
  <si>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</si>
  <si>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</si>
  <si>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</si>
  <si>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</si>
  <si>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</si>
  <si>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</si>
  <si>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</si>
  <si>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</si>
  <si>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</si>
  <si>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</si>
  <si>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</si>
  <si>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</si>
  <si>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</si>
  <si>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</si>
  <si>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</si>
  <si>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</si>
  <si>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</si>
  <si>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</si>
  <si>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</si>
  <si>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</si>
  <si>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</si>
  <si>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</si>
  <si>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</si>
  <si>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</si>
  <si>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</si>
  <si>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</si>
  <si>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</si>
  <si>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</si>
  <si>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</si>
  <si>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</si>
  <si>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</si>
  <si>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</si>
  <si>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</si>
  <si>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</si>
  <si>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</si>
  <si>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</si>
  <si>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</si>
  <si>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</si>
  <si>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</si>
  <si>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</si>
  <si>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</si>
  <si>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</si>
  <si>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</si>
  <si>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</si>
  <si>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</si>
  <si>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</si>
  <si>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</si>
  <si>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</si>
  <si>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</si>
  <si>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</si>
  <si>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</si>
  <si>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</si>
  <si>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</si>
  <si>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</si>
  <si>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</si>
  <si>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</si>
  <si>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</si>
  <si>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</si>
  <si>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</si>
  <si>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</si>
  <si>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</si>
  <si>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</si>
  <si>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</si>
  <si>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</si>
  <si>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</si>
  <si>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</si>
  <si>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</si>
  <si>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</si>
  <si>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</si>
  <si>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</si>
  <si>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</si>
  <si>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</si>
  <si>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</si>
  <si>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</si>
  <si>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</si>
  <si>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</si>
  <si>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</si>
  <si>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</si>
  <si>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</si>
  <si>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</si>
  <si>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</si>
  <si>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</si>
  <si>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</si>
  <si>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</si>
  <si>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</si>
  <si>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</si>
  <si>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</si>
  <si>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</si>
  <si>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</si>
  <si>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</si>
  <si>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</si>
  <si>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</si>
  <si>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</si>
  <si>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</si>
  <si>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</si>
  <si>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</si>
  <si>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</si>
  <si>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</si>
  <si>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</si>
  <si>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</si>
  <si>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</si>
  <si>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</si>
  <si>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</si>
  <si>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</si>
  <si>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</si>
  <si>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</si>
  <si>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</si>
  <si>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</si>
  <si>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</si>
  <si>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</si>
  <si>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</si>
  <si>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</si>
  <si>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</si>
  <si>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</si>
  <si>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</si>
  <si>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</si>
  <si>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</si>
  <si>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</si>
  <si>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</si>
  <si>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</si>
  <si>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</si>
  <si>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</si>
  <si>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</si>
  <si>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</si>
  <si>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</si>
  <si>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</si>
  <si>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</si>
  <si>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</si>
  <si>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</si>
  <si>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</si>
  <si>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</si>
  <si>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</si>
  <si>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</si>
  <si>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</si>
  <si>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</si>
  <si>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</si>
  <si>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</si>
  <si>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</si>
  <si>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</si>
  <si>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</si>
  <si>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</si>
  <si>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</si>
  <si>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</si>
  <si>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</si>
  <si>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</si>
  <si>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</si>
  <si>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</si>
  <si>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</si>
  <si>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</si>
  <si>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</si>
  <si>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</si>
  <si>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</si>
  <si>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</si>
  <si>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</si>
  <si>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</si>
  <si>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</si>
  <si>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</si>
  <si>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</si>
  <si>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</si>
  <si>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</si>
  <si>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</si>
  <si>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</si>
  <si>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</si>
  <si>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</si>
  <si>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</si>
  <si>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</si>
  <si>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</si>
  <si>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</si>
  <si>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</si>
  <si>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</si>
  <si>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</si>
  <si>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</si>
  <si>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</si>
  <si>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</si>
  <si>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</si>
  <si>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</si>
  <si>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</si>
  <si>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</si>
  <si>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</si>
  <si>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</si>
  <si>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</si>
  <si>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</si>
  <si>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</si>
  <si>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</si>
  <si>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</si>
  <si>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</si>
  <si>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</si>
  <si>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</si>
  <si>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</si>
  <si>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</si>
  <si>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</si>
  <si>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</si>
  <si>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</si>
  <si>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</si>
  <si>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</si>
  <si>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</si>
  <si>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</si>
  <si>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</si>
  <si>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</si>
  <si>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</si>
  <si>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</si>
  <si>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</si>
  <si>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</si>
  <si>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</si>
  <si>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</si>
  <si>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</si>
  <si>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</si>
  <si>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</si>
  <si>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</si>
  <si>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</si>
  <si>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</si>
  <si>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</si>
  <si>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</si>
  <si>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</si>
  <si>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</si>
  <si>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</si>
  <si>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</si>
  <si>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</si>
  <si>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</si>
  <si>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</si>
  <si>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</si>
  <si>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</si>
  <si>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</si>
  <si>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</si>
  <si>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</si>
  <si>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</si>
  <si>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</si>
  <si>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</si>
  <si>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</si>
  <si>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</si>
  <si>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</si>
  <si>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</si>
  <si>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</si>
  <si>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</si>
  <si>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</si>
  <si>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</si>
  <si>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</si>
  <si>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</si>
  <si>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</si>
  <si>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</si>
  <si>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</si>
  <si>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</si>
  <si>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</si>
  <si>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</si>
  <si>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</si>
  <si>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</si>
  <si>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</si>
  <si>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</si>
  <si>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</si>
  <si>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</si>
  <si>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</si>
  <si>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</si>
  <si>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</si>
  <si>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</si>
  <si>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</si>
  <si>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</si>
  <si>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</si>
  <si>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</si>
  <si>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</si>
  <si>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</si>
  <si>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</si>
  <si>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</si>
  <si>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</si>
  <si>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</si>
  <si>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</si>
  <si>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</si>
  <si>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</si>
  <si>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</si>
  <si>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</si>
  <si>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</si>
  <si>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</si>
  <si>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</si>
  <si>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</si>
  <si>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</si>
  <si>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</si>
  <si>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</si>
  <si>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</si>
  <si>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</si>
  <si>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</si>
  <si>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</si>
  <si>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</si>
  <si>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</si>
  <si>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</si>
  <si>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</si>
  <si>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</si>
  <si>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</si>
  <si>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</si>
  <si>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</si>
  <si>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</si>
  <si>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</si>
  <si>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</si>
  <si>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</si>
  <si>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</si>
  <si>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</si>
  <si>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</si>
  <si>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</si>
  <si>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</si>
  <si>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</si>
  <si>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</si>
  <si>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</si>
  <si>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</si>
  <si>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</si>
  <si>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</si>
  <si>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</si>
  <si>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</si>
  <si>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</si>
  <si>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</si>
  <si>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</si>
  <si>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</si>
  <si>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</si>
  <si>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</si>
  <si>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</si>
  <si>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</si>
  <si>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</si>
  <si>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</si>
  <si>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</si>
  <si>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</si>
  <si>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</si>
  <si>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</si>
  <si>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</si>
  <si>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</si>
  <si>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</si>
  <si>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</si>
  <si>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</si>
  <si>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</si>
  <si>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</si>
  <si>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</si>
  <si>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</si>
  <si>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</si>
  <si>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</si>
  <si>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</si>
  <si>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</si>
  <si>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</si>
  <si>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</si>
  <si>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</si>
  <si>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</si>
  <si>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</si>
  <si>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</si>
  <si>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</si>
  <si>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</si>
  <si>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</si>
  <si>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</si>
  <si>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</si>
  <si>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</si>
  <si>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</si>
  <si>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</si>
  <si>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</si>
  <si>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</si>
  <si>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</si>
  <si>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</si>
  <si>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</si>
  <si>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</si>
  <si>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</si>
  <si>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</si>
  <si>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</si>
  <si>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</si>
  <si>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</si>
  <si>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</si>
  <si>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</si>
  <si>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</si>
  <si>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</si>
  <si>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</si>
  <si>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</si>
  <si>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</si>
  <si>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</si>
  <si>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</si>
  <si>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</si>
  <si>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</si>
  <si>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</si>
  <si>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</si>
  <si>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</si>
  <si>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</si>
  <si>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</si>
  <si>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</si>
  <si>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</si>
  <si>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</si>
  <si>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</si>
  <si>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</si>
  <si>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</si>
  <si>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</si>
  <si>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</si>
  <si>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</si>
  <si>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</si>
  <si>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</si>
  <si>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</si>
  <si>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</si>
  <si>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</si>
  <si>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</si>
  <si>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</si>
  <si>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</si>
  <si>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</si>
  <si>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</si>
  <si>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</si>
  <si>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</si>
  <si>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</si>
  <si>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</si>
  <si>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</si>
  <si>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</si>
  <si>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</si>
  <si>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</si>
  <si>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</si>
  <si>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</si>
  <si>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</si>
  <si>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</si>
  <si>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</si>
  <si>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</si>
  <si>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</si>
  <si>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</si>
  <si>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</si>
  <si>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</si>
  <si>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</si>
  <si>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</si>
  <si>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</si>
  <si>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</si>
  <si>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</si>
  <si>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</si>
  <si>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</si>
  <si>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</si>
  <si>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</si>
  <si>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</si>
  <si>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</si>
  <si>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</si>
  <si>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</si>
  <si>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</si>
  <si>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</si>
  <si>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</si>
  <si>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</si>
  <si>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</si>
  <si>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</si>
  <si>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</si>
  <si>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</si>
  <si>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</si>
  <si>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</si>
  <si>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</si>
  <si>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</si>
  <si>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</si>
  <si>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</si>
  <si>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</si>
  <si>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</si>
  <si>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</si>
  <si>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</si>
  <si>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</si>
  <si>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</si>
  <si>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</si>
  <si>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</si>
  <si>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</si>
  <si>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</si>
  <si>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</si>
  <si>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</si>
  <si>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</si>
  <si>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</si>
  <si>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</si>
  <si>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</si>
  <si>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</si>
  <si>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</si>
  <si>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</si>
  <si>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</si>
  <si>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</si>
  <si>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</si>
  <si>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</si>
  <si>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</si>
  <si>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</si>
  <si>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</si>
  <si>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</si>
  <si>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</si>
  <si>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</si>
  <si>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</si>
  <si>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</si>
  <si>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</si>
  <si>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</si>
  <si>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</si>
  <si>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</si>
  <si>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</si>
  <si>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</si>
  <si>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</si>
  <si>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</si>
  <si>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</si>
  <si>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</si>
  <si>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</si>
  <si>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</si>
  <si>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</si>
  <si>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</si>
  <si>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</si>
  <si>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</si>
  <si>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</si>
  <si>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</si>
  <si>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</si>
  <si>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</si>
  <si>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</si>
  <si>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</si>
  <si>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</si>
  <si>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</si>
  <si>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</si>
  <si>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</si>
  <si>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</si>
  <si>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</si>
  <si>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</si>
  <si>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</si>
  <si>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</si>
  <si>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</si>
  <si>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</si>
  <si>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</si>
  <si>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</si>
  <si>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</si>
  <si>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</si>
  <si>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</si>
  <si>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</si>
  <si>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</si>
  <si>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</si>
  <si>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</si>
  <si>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</si>
  <si>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</si>
  <si>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</si>
  <si>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</si>
  <si>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</si>
  <si>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</si>
  <si>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</si>
  <si>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</si>
  <si>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</si>
  <si>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</si>
  <si>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</si>
  <si>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</si>
  <si>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</si>
  <si>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</si>
  <si>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</si>
  <si>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</si>
  <si>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</si>
  <si>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</si>
  <si>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</si>
  <si>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</si>
  <si>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</si>
  <si>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</si>
  <si>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</si>
  <si>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</si>
  <si>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</si>
  <si>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</si>
  <si>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</si>
  <si>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</si>
  <si>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</si>
  <si>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</si>
  <si>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</si>
  <si>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</si>
  <si>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</si>
  <si>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</si>
  <si>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</si>
  <si>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</si>
  <si>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</si>
  <si>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</si>
  <si>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</si>
  <si>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</si>
  <si>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</si>
  <si>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</si>
  <si>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</si>
  <si>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</si>
  <si>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</si>
  <si>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</si>
  <si>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</si>
  <si>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</si>
  <si>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</si>
  <si>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</si>
  <si>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</si>
  <si>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</si>
  <si>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</si>
  <si>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</si>
  <si>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</si>
  <si>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</si>
  <si>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</si>
  <si>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</si>
  <si>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</si>
  <si>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</si>
  <si>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</si>
  <si>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</si>
  <si>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</si>
  <si>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</si>
  <si>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</si>
  <si>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</si>
  <si>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</si>
  <si>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</si>
  <si>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</si>
  <si>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</si>
  <si>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</si>
  <si>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</si>
  <si>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</si>
  <si>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</si>
  <si>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</si>
  <si>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</si>
  <si>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</si>
  <si>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</si>
  <si>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</si>
  <si>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</si>
  <si>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</si>
  <si>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</si>
  <si>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</si>
  <si>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</si>
  <si>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</si>
  <si>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</si>
  <si>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</si>
  <si>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</si>
  <si>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</si>
  <si>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</si>
  <si>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</si>
  <si>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</si>
  <si>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</si>
  <si>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</si>
  <si>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</si>
  <si>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</si>
  <si>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</si>
  <si>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</si>
  <si>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</si>
  <si>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</si>
  <si>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</si>
  <si>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</si>
  <si>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</si>
  <si>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</si>
  <si>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</si>
  <si>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</si>
  <si>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</si>
  <si>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</si>
  <si>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</si>
  <si>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</si>
  <si>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</si>
  <si>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</si>
  <si>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</si>
  <si>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</si>
  <si>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</si>
  <si>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</si>
  <si>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</si>
  <si>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</si>
  <si>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</si>
  <si>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</si>
  <si>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</si>
  <si>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</si>
  <si>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</si>
  <si>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</si>
  <si>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</si>
  <si>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</si>
  <si>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</si>
  <si>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</si>
  <si>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</si>
  <si>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</si>
  <si>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</si>
  <si>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</si>
  <si>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</si>
  <si>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</si>
  <si>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</si>
  <si>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</si>
  <si>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</si>
  <si>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</si>
  <si>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</si>
  <si>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</si>
  <si>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</si>
  <si>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</si>
  <si>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</si>
  <si>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</si>
  <si>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</si>
  <si>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</si>
  <si>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</si>
  <si>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</si>
  <si>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</si>
  <si>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</si>
  <si>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</si>
  <si>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</si>
  <si>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</si>
  <si>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</si>
  <si>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</si>
  <si>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</si>
  <si>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</si>
  <si>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</si>
  <si>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</si>
  <si>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</si>
  <si>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</si>
  <si>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</si>
  <si>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</si>
  <si>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</si>
  <si>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</si>
  <si>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</si>
  <si>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</si>
  <si>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</si>
  <si>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</si>
  <si>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</si>
  <si>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</si>
  <si>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</si>
  <si>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</si>
  <si>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</si>
  <si>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</si>
  <si>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</si>
  <si>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</si>
  <si>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</si>
  <si>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</si>
  <si>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</si>
  <si>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</si>
  <si>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</si>
  <si>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</si>
  <si>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</si>
  <si>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</si>
  <si>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</si>
  <si>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</si>
  <si>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</si>
  <si>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</si>
  <si>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</si>
  <si>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</si>
  <si>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</si>
  <si>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</si>
  <si>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</si>
  <si>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</si>
  <si>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</si>
  <si>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</si>
  <si>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</si>
  <si>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</si>
  <si>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</si>
  <si>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</si>
  <si>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</si>
  <si>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</si>
  <si>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</si>
  <si>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</si>
  <si>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</si>
  <si>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</si>
  <si>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</si>
  <si>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</si>
  <si>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</si>
  <si>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</si>
  <si>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</si>
  <si>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</si>
  <si>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</si>
  <si>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</si>
  <si>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</si>
  <si>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</si>
  <si>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</si>
  <si>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</si>
  <si>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</si>
  <si>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</si>
  <si>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</si>
  <si>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</si>
  <si>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</si>
  <si>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</si>
  <si>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</si>
  <si>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</si>
  <si>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</si>
  <si>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</si>
  <si>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</si>
  <si>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</si>
  <si>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</si>
  <si>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</si>
  <si>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</si>
  <si>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</si>
  <si>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</si>
  <si>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</si>
  <si>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</si>
  <si>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</si>
  <si>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</si>
  <si>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</si>
  <si>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</si>
  <si>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</si>
  <si>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</si>
  <si>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</si>
  <si>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</si>
  <si>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</si>
  <si>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</si>
  <si>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</si>
  <si>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</si>
  <si>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</si>
  <si>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</si>
  <si>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</si>
  <si>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</si>
  <si>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</si>
  <si>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</si>
  <si>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</si>
  <si>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</si>
  <si>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</si>
  <si>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</si>
  <si>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</si>
  <si>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</si>
  <si>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</si>
  <si>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</si>
  <si>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</si>
  <si>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</si>
  <si>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</si>
  <si>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</si>
  <si>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</si>
  <si>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</si>
  <si>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</si>
  <si>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</si>
  <si>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</si>
  <si>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</si>
  <si>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</si>
  <si>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</si>
  <si>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</si>
  <si>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</si>
  <si>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</si>
  <si>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</si>
  <si>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</si>
  <si>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</si>
  <si>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</si>
  <si>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</si>
  <si>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</si>
  <si>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</si>
  <si>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</si>
  <si>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</si>
  <si>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</si>
  <si>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</si>
  <si>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</si>
  <si>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</si>
  <si>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</si>
  <si>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</si>
  <si>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</si>
  <si>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</si>
  <si>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</si>
  <si>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</si>
  <si>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</si>
  <si>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</si>
  <si>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</si>
  <si>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</si>
  <si>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</si>
  <si>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</si>
  <si>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</si>
  <si>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</si>
  <si>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</si>
  <si>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</si>
  <si>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</si>
  <si>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</si>
  <si>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</si>
  <si>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</si>
  <si>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</si>
  <si>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</si>
  <si>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</si>
  <si>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</si>
  <si>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</si>
  <si>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</si>
  <si>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</si>
  <si>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</si>
  <si>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</si>
  <si>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</si>
  <si>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</si>
  <si>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</si>
  <si>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</si>
  <si>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</si>
  <si>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</si>
  <si>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</si>
  <si>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</si>
  <si>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</si>
  <si>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</si>
  <si>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</si>
  <si>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</si>
  <si>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</si>
  <si>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</si>
  <si>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</si>
  <si>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</si>
  <si>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</si>
  <si>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</si>
  <si>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</si>
  <si>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</si>
  <si>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</si>
  <si>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</si>
  <si>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</si>
  <si>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</si>
  <si>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</si>
  <si>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</si>
  <si>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</si>
  <si>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</si>
  <si>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</si>
  <si>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</si>
  <si>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</si>
  <si>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</si>
  <si>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</si>
  <si>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</si>
  <si>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</si>
  <si>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</si>
  <si>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</si>
  <si>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</si>
  <si>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</si>
  <si>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</si>
  <si>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</si>
  <si>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</si>
  <si>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</si>
  <si>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</si>
  <si>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</si>
  <si>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</si>
  <si>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</si>
  <si>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</si>
  <si>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</si>
  <si>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</si>
  <si>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</si>
  <si>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</si>
  <si>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</si>
  <si>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</si>
  <si>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</si>
  <si>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</si>
  <si>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</si>
  <si>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</si>
  <si>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</si>
  <si>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</si>
  <si>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</si>
  <si>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</si>
  <si>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</si>
  <si>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</si>
  <si>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</si>
  <si>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</si>
  <si>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</si>
  <si>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</si>
  <si>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</si>
  <si>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</si>
  <si>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</si>
  <si>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</si>
  <si>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</si>
  <si>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</si>
  <si>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</si>
  <si>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</si>
  <si>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</si>
  <si>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</si>
  <si>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</si>
  <si>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</si>
  <si>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</si>
  <si>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</si>
  <si>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</si>
  <si>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</si>
  <si>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</si>
  <si>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</si>
  <si>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</si>
  <si>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</si>
  <si>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</si>
  <si>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</si>
  <si>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</si>
  <si>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</si>
  <si>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</si>
  <si>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</si>
  <si>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</si>
  <si>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</si>
  <si>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</si>
  <si>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</si>
  <si>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</si>
  <si>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</si>
  <si>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</si>
  <si>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</si>
  <si>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</si>
  <si>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</si>
  <si>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</si>
  <si>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</si>
  <si>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</si>
  <si>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</si>
  <si>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</si>
  <si>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</si>
  <si>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</si>
  <si>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</si>
  <si>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</si>
  <si>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</si>
  <si>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</si>
  <si>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</si>
  <si>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</si>
  <si>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</si>
  <si>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</si>
  <si>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</si>
  <si>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</si>
  <si>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</si>
  <si>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</si>
  <si>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</si>
  <si>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</si>
  <si>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</si>
  <si>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</si>
  <si>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</si>
  <si>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</si>
  <si>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</si>
  <si>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</si>
  <si>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</si>
  <si>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</si>
  <si>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</si>
  <si>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</si>
  <si>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</si>
  <si>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</si>
  <si>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</si>
  <si>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</si>
  <si>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</si>
  <si>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</si>
  <si>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</si>
  <si>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</si>
  <si>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</si>
  <si>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</si>
  <si>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</si>
  <si>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</si>
  <si>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</si>
  <si>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</si>
  <si>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</si>
  <si>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</si>
  <si>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</si>
  <si>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</si>
  <si>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</si>
  <si>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</si>
  <si>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</si>
  <si>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</si>
  <si>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</si>
  <si>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</si>
  <si>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</si>
  <si>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</si>
  <si>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</si>
  <si>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</si>
  <si>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</si>
  <si>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</si>
  <si>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</si>
  <si>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</si>
  <si>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</si>
  <si>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</si>
  <si>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</si>
  <si>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</si>
  <si>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</si>
  <si>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</si>
  <si>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</si>
  <si>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</si>
  <si>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</si>
  <si>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</si>
  <si>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</si>
  <si>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</si>
  <si>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</si>
  <si>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</si>
  <si>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</si>
  <si>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</si>
  <si>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</si>
  <si>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</si>
  <si>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</si>
  <si>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</si>
  <si>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</si>
  <si>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</si>
  <si>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</si>
  <si>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</si>
  <si>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</si>
  <si>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</si>
  <si>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</si>
  <si>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</si>
  <si>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</si>
  <si>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</si>
  <si>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</si>
  <si>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</si>
  <si>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</si>
  <si>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</si>
  <si>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</si>
  <si>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</si>
  <si>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</si>
  <si>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</si>
  <si>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</si>
  <si>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</si>
  <si>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</si>
  <si>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</si>
  <si>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</si>
  <si>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</si>
  <si>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</si>
  <si>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</si>
  <si>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</si>
  <si>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</si>
  <si>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</si>
  <si>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</si>
  <si>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</si>
  <si>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</si>
  <si>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</si>
  <si>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</si>
  <si>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</si>
  <si>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</si>
  <si>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</si>
  <si>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</si>
  <si>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</si>
  <si>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</si>
  <si>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</si>
  <si>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</si>
  <si>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</si>
  <si>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</si>
  <si>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</si>
  <si>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</si>
  <si>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</si>
  <si>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</si>
  <si>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</si>
  <si>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</si>
  <si>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</si>
  <si>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</si>
  <si>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</si>
  <si>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</si>
  <si>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</si>
  <si>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</si>
  <si>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</si>
  <si>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</si>
  <si>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</si>
  <si>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</si>
  <si>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</si>
  <si>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</si>
  <si>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</si>
  <si>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</si>
  <si>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</si>
  <si>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</si>
  <si>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</si>
  <si>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</si>
  <si>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</si>
  <si>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</si>
  <si>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</si>
  <si>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</si>
  <si>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</si>
  <si>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</si>
  <si>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</si>
  <si>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</si>
  <si>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</si>
  <si>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</si>
  <si>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</si>
  <si>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</si>
  <si>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</si>
  <si>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</si>
  <si>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</si>
  <si>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</si>
  <si>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</si>
  <si>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</si>
  <si>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</si>
  <si>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</si>
  <si>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</si>
  <si>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</si>
  <si>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</si>
  <si>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</si>
  <si>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</si>
  <si>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</si>
  <si>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</si>
  <si>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</si>
  <si>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</si>
  <si>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</si>
  <si>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</si>
  <si>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</si>
  <si>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</si>
  <si>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</si>
  <si>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</si>
  <si>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</si>
  <si>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</si>
  <si>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</si>
  <si>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</si>
  <si>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</si>
  <si>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</si>
  <si>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</si>
  <si>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</si>
  <si>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</si>
  <si>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</si>
  <si>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</si>
  <si>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</si>
  <si>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</si>
  <si>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</si>
  <si>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</si>
  <si>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</si>
  <si>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</si>
  <si>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</si>
  <si>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</si>
  <si>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</si>
  <si>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</si>
  <si>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</si>
  <si>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</si>
  <si>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</si>
  <si>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</si>
  <si>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</si>
  <si>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</si>
  <si>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</si>
  <si>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</si>
  <si>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</si>
  <si>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</si>
  <si>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</si>
  <si>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</si>
  <si>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</si>
  <si>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</si>
  <si>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</si>
  <si>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</si>
  <si>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</si>
  <si>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</si>
  <si>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</si>
  <si>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</si>
  <si>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</si>
  <si>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</si>
  <si>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</si>
  <si>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</si>
  <si>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</si>
  <si>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</si>
  <si>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</si>
  <si>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</si>
  <si>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</si>
  <si>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</si>
  <si>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</si>
  <si>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</si>
  <si>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</si>
  <si>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</si>
  <si>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</si>
  <si>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</si>
  <si>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</si>
  <si>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</si>
  <si>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</si>
  <si>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</si>
  <si>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</si>
  <si>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</si>
  <si>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</si>
  <si>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</si>
  <si>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</si>
  <si>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</si>
  <si>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</si>
  <si>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</si>
  <si>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</si>
  <si>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</si>
  <si>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</si>
  <si>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</si>
  <si>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</si>
  <si>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</si>
  <si>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</si>
  <si>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</si>
  <si>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</si>
  <si>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</si>
  <si>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</si>
  <si>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</si>
  <si>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</si>
  <si>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</si>
  <si>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</si>
  <si>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</si>
  <si>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</si>
  <si>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</si>
  <si>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</si>
  <si>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</si>
  <si>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</si>
  <si>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</si>
  <si>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</si>
  <si>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</si>
  <si>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</si>
  <si>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</si>
  <si>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</si>
  <si>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</si>
  <si>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</si>
  <si>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</si>
  <si>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</si>
  <si>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</si>
  <si>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</si>
  <si>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</si>
  <si>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</si>
  <si>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</si>
  <si>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</si>
  <si>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</si>
  <si>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</si>
  <si>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</si>
  <si>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</si>
  <si>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</si>
  <si>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</si>
  <si>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</si>
  <si>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</si>
  <si>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</si>
  <si>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</si>
  <si>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</si>
  <si>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</si>
  <si>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</si>
  <si>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</si>
  <si>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</si>
  <si>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</si>
  <si>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</si>
  <si>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</si>
  <si>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</si>
  <si>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</si>
  <si>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</si>
  <si>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</si>
  <si>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</si>
  <si>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</si>
  <si>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</si>
  <si>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</si>
  <si>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</si>
  <si>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</si>
  <si>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</si>
  <si>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</si>
  <si>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</si>
  <si>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</si>
  <si>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</si>
  <si>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</si>
  <si>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</si>
  <si>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</si>
  <si>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</si>
  <si>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</si>
  <si>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</si>
  <si>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</si>
  <si>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</si>
  <si>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</si>
  <si>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</si>
  <si>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</si>
  <si>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</si>
  <si>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</si>
  <si>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</si>
  <si>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</si>
  <si>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</si>
  <si>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</si>
  <si>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</si>
  <si>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</si>
  <si>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</si>
  <si>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</si>
  <si>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</si>
  <si>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</si>
  <si>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</si>
  <si>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</si>
  <si>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</si>
  <si>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</si>
  <si>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</si>
  <si>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</si>
  <si>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</si>
  <si>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</si>
  <si>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</si>
  <si>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</si>
  <si>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</si>
  <si>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</si>
  <si>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</si>
  <si>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</si>
  <si>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</si>
  <si>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</si>
  <si>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</si>
  <si>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</si>
  <si>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</si>
  <si>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</si>
  <si>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</si>
  <si>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</si>
  <si>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</si>
  <si>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</si>
  <si>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</si>
  <si>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</si>
  <si>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</si>
  <si>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</si>
  <si>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</si>
  <si>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</si>
  <si>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</si>
  <si>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</si>
  <si>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</si>
  <si>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</si>
  <si>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</si>
  <si>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</si>
  <si>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</si>
  <si>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</si>
  <si>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</si>
  <si>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</si>
  <si>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</si>
  <si>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</si>
  <si>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</si>
  <si>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</si>
  <si>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</si>
  <si>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</si>
  <si>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</si>
  <si>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</si>
  <si>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</si>
  <si>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</si>
  <si>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</si>
  <si>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</si>
  <si>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</si>
  <si>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</si>
  <si>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</si>
  <si>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</si>
  <si>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</si>
  <si>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</si>
  <si>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</si>
  <si>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</si>
  <si>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</si>
  <si>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</si>
  <si>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</si>
  <si>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</si>
  <si>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</si>
  <si>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</si>
  <si>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</si>
  <si>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</si>
  <si>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</si>
  <si>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</si>
  <si>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</si>
  <si>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</si>
  <si>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</si>
  <si>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</si>
  <si>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</si>
  <si>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</si>
  <si>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</si>
  <si>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</si>
  <si>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</si>
  <si>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</si>
  <si>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</si>
  <si>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</si>
  <si>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</si>
  <si>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</si>
  <si>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</si>
  <si>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</si>
  <si>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</si>
  <si>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</si>
  <si>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</si>
  <si>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</si>
  <si>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</si>
  <si>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</si>
  <si>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</si>
  <si>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</si>
  <si>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</si>
  <si>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</si>
  <si>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</si>
  <si>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</si>
  <si>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</si>
  <si>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</si>
  <si>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</si>
  <si>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</si>
  <si>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</si>
  <si>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</si>
  <si>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</si>
  <si>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</si>
  <si>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</si>
  <si>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</si>
  <si>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</si>
  <si>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</si>
  <si>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</si>
  <si>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</si>
  <si>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</si>
  <si>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</si>
  <si>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</si>
  <si>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</si>
  <si>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</si>
  <si>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</si>
  <si>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</si>
  <si>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</si>
  <si>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</si>
  <si>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</si>
  <si>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</si>
  <si>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</si>
  <si>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</si>
  <si>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</si>
  <si>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</si>
  <si>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</si>
  <si>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</si>
  <si>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</si>
  <si>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</si>
  <si>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</si>
  <si>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</si>
  <si>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</si>
  <si>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</si>
  <si>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</si>
  <si>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</si>
  <si>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</si>
  <si>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</si>
  <si>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</si>
  <si>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</si>
  <si>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</si>
  <si>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</si>
  <si>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</si>
  <si>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</si>
  <si>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</si>
  <si>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</si>
  <si>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</si>
  <si>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</si>
  <si>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</si>
  <si>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</si>
  <si>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</si>
  <si>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</si>
  <si>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</si>
  <si>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</si>
  <si>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</si>
  <si>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</si>
  <si>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</si>
  <si>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</si>
  <si>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</si>
  <si>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</si>
  <si>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</si>
  <si>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</si>
  <si>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</si>
  <si>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</si>
  <si>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</si>
  <si>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</si>
  <si>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</si>
  <si>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</si>
  <si>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</si>
  <si>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</si>
  <si>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</si>
  <si>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</si>
  <si>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</si>
  <si>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</si>
  <si>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</si>
  <si>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</si>
  <si>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</si>
  <si>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</si>
  <si>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</si>
  <si>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</si>
  <si>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</si>
  <si>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</si>
  <si>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</si>
  <si>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</si>
  <si>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</si>
  <si>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</si>
  <si>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</si>
  <si>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</si>
  <si>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</si>
  <si>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</si>
  <si>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</si>
  <si>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</si>
  <si>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</si>
  <si>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</si>
  <si>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</si>
  <si>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</si>
  <si>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</si>
  <si>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</si>
  <si>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</si>
  <si>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</si>
  <si>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</si>
  <si>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</si>
  <si>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</si>
  <si>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</si>
  <si>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</si>
  <si>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</si>
  <si>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</si>
  <si>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</si>
  <si>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</si>
  <si>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</si>
  <si>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</si>
  <si>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</si>
  <si>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</si>
  <si>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</si>
  <si>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</si>
  <si>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</si>
  <si>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</si>
  <si>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</si>
  <si>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</si>
  <si>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</si>
  <si>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</si>
  <si>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</si>
  <si>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</si>
  <si>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</si>
  <si>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</si>
  <si>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</si>
  <si>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</si>
  <si>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</si>
  <si>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</si>
  <si>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</si>
  <si>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</si>
  <si>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</si>
  <si>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</si>
  <si>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</si>
  <si>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</si>
  <si>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</si>
  <si>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</si>
  <si>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</si>
  <si>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</si>
  <si>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</si>
  <si>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</si>
  <si>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</si>
  <si>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</si>
  <si>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</si>
  <si>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</si>
  <si>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</si>
  <si>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</si>
  <si>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</si>
  <si>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</si>
  <si>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</si>
  <si>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</si>
  <si>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</si>
  <si>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</si>
  <si>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</si>
  <si>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</si>
  <si>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</si>
  <si>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</si>
  <si>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</si>
  <si>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</si>
  <si>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</si>
  <si>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</si>
  <si>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</si>
  <si>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</si>
  <si>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</si>
  <si>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</si>
  <si>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</si>
  <si>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</si>
  <si>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</si>
  <si>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</si>
  <si>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</si>
  <si>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</si>
  <si>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</si>
  <si>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</si>
  <si>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</si>
  <si>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</si>
  <si>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</si>
  <si>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</si>
  <si>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</si>
  <si>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</si>
  <si>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</si>
  <si>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</si>
  <si>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</si>
  <si>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</si>
  <si>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</si>
  <si>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</si>
  <si>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</si>
  <si>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</si>
  <si>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</si>
  <si>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</si>
  <si>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</si>
  <si>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</si>
  <si>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</si>
  <si>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</si>
  <si>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</si>
  <si>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</si>
  <si>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</si>
  <si>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</si>
  <si>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</si>
  <si>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</si>
  <si>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</si>
  <si>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</si>
  <si>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</si>
  <si>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</si>
  <si>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</si>
  <si>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</si>
  <si>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</si>
  <si>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</si>
  <si>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</si>
  <si>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</si>
  <si>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</si>
  <si>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</si>
  <si>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</si>
  <si>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</si>
  <si>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</si>
  <si>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</si>
  <si>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</si>
  <si>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</si>
  <si>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</si>
  <si>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</si>
  <si>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</si>
  <si>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</si>
  <si>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</si>
  <si>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</si>
  <si>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</si>
  <si>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</si>
  <si>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</si>
  <si>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</si>
  <si>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</si>
  <si>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</si>
  <si>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</si>
  <si>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</si>
  <si>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</si>
  <si>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</si>
  <si>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</si>
  <si>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</si>
  <si>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</si>
  <si>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</si>
  <si>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</si>
  <si>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</si>
  <si>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</si>
  <si>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</si>
  <si>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</si>
  <si>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</si>
  <si>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</si>
  <si>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</si>
  <si>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</si>
  <si>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</si>
  <si>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</si>
  <si>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</si>
  <si>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</si>
  <si>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</si>
  <si>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</si>
  <si>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</si>
  <si>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</si>
  <si>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</si>
  <si>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</si>
  <si>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</si>
  <si>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</si>
  <si>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</si>
  <si>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</si>
  <si>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</si>
  <si>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</si>
  <si>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</si>
  <si>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</si>
  <si>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</si>
  <si>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</si>
  <si>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</si>
  <si>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</si>
  <si>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</si>
  <si>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</si>
  <si>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</si>
  <si>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</si>
  <si>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</si>
  <si>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</si>
  <si>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</si>
  <si>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</si>
  <si>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</si>
  <si>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</si>
  <si>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</si>
  <si>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</si>
  <si>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</si>
  <si>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</si>
  <si>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</si>
  <si>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</si>
  <si>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</si>
  <si>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</si>
  <si>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</si>
  <si>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</si>
  <si>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</si>
  <si>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</si>
  <si>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</si>
  <si>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</si>
  <si>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</si>
  <si>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</si>
  <si>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</si>
  <si>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</si>
  <si>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</si>
  <si>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</si>
  <si>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</si>
  <si>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</si>
  <si>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</si>
  <si>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</si>
  <si>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</si>
  <si>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</si>
  <si>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</si>
  <si>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</si>
  <si>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</si>
  <si>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</si>
  <si>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</si>
  <si>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</si>
  <si>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</si>
  <si>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</si>
  <si>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</si>
  <si>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</si>
  <si>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</si>
  <si>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</si>
  <si>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</si>
  <si>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</si>
  <si>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</si>
  <si>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</si>
  <si>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</si>
  <si>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</si>
  <si>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</si>
  <si>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</si>
  <si>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</si>
  <si>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</si>
  <si>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</si>
  <si>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</si>
  <si>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</si>
  <si>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</si>
  <si>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</si>
  <si>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</si>
  <si>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</si>
  <si>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</si>
  <si>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</si>
  <si>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</si>
  <si>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</si>
  <si>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</si>
  <si>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</si>
  <si>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</si>
  <si>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</si>
  <si>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</si>
  <si>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</si>
  <si>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</si>
  <si>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</si>
  <si>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</si>
  <si>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</si>
  <si>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</si>
  <si>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</si>
  <si>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</si>
  <si>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</si>
  <si>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</si>
  <si>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</si>
  <si>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</si>
  <si>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</si>
  <si>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</si>
  <si>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</si>
  <si>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</si>
  <si>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</si>
  <si>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</si>
  <si>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</si>
  <si>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</si>
  <si>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</si>
  <si>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</si>
  <si>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</si>
  <si>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</si>
  <si>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</si>
  <si>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</si>
  <si>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</si>
  <si>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</si>
  <si>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</si>
  <si>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</si>
  <si>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</si>
  <si>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</si>
  <si>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</si>
  <si>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</si>
  <si>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</si>
  <si>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</si>
  <si>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</si>
  <si>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</si>
  <si>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</si>
  <si>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</si>
  <si>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</si>
  <si>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</si>
  <si>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</si>
  <si>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</si>
  <si>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</si>
  <si>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</si>
  <si>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</si>
  <si>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</si>
  <si>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</si>
  <si>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</si>
  <si>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</si>
  <si>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</si>
  <si>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</si>
  <si>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</si>
  <si>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</si>
  <si>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</si>
  <si>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</si>
  <si>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</si>
  <si>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</si>
  <si>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</si>
  <si>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</si>
  <si>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</si>
  <si>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</si>
  <si>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</si>
  <si>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</si>
  <si>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</si>
  <si>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</si>
  <si>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</si>
  <si>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</si>
  <si>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</si>
  <si>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</si>
  <si>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</si>
  <si>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</si>
  <si>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</si>
  <si>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</si>
  <si>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</si>
  <si>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</si>
  <si>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</si>
  <si>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</si>
  <si>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</si>
  <si>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</si>
  <si>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</si>
  <si>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</si>
  <si>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</si>
  <si>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</si>
  <si>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</si>
  <si>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</si>
  <si>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</si>
  <si>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</si>
  <si>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</si>
  <si>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</si>
  <si>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</si>
  <si>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</si>
  <si>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</si>
  <si>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</si>
  <si>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</si>
  <si>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</si>
  <si>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</si>
  <si>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</si>
  <si>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</si>
  <si>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</si>
  <si>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</si>
  <si>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</si>
  <si>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</si>
  <si>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</si>
  <si>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</si>
  <si>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</si>
  <si>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</si>
  <si>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</si>
  <si>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</si>
  <si>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</si>
  <si>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</si>
  <si>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</si>
  <si>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</si>
  <si>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</si>
  <si>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</si>
  <si>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</si>
  <si>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</si>
  <si>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</si>
  <si>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</si>
  <si>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</si>
  <si>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</si>
  <si>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</si>
  <si>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</si>
  <si>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</si>
  <si>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</si>
  <si>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</si>
  <si>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</si>
  <si>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</si>
  <si>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</si>
  <si>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</si>
  <si>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</si>
  <si>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</si>
  <si>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</si>
  <si>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</si>
  <si>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</si>
  <si>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</si>
  <si>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</si>
  <si>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</si>
  <si>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</si>
  <si>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</si>
  <si>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</si>
  <si>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</si>
  <si>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</si>
  <si>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</si>
  <si>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</si>
  <si>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</si>
  <si>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</si>
  <si>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</si>
  <si>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</si>
  <si>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</si>
  <si>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</si>
  <si>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</si>
  <si>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</si>
  <si>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</si>
  <si>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</si>
  <si>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</si>
  <si>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</si>
  <si>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</si>
  <si>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</si>
  <si>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</si>
  <si>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</si>
  <si>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</si>
  <si>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</si>
  <si>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</si>
  <si>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</si>
  <si>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</si>
  <si>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</si>
  <si>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</si>
  <si>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</si>
  <si>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</si>
  <si>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</si>
  <si>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</si>
  <si>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</si>
  <si>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</si>
  <si>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</si>
  <si>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</si>
  <si>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</si>
  <si>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</si>
  <si>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</si>
  <si>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</si>
  <si>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</si>
  <si>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</si>
  <si>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</si>
  <si>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</si>
  <si>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</si>
  <si>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</si>
  <si>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</si>
  <si>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</si>
  <si>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</si>
  <si>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</si>
  <si>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</si>
  <si>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</si>
  <si>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</si>
  <si>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</si>
  <si>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</si>
  <si>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</si>
  <si>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</si>
  <si>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</si>
  <si>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</si>
  <si>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</si>
  <si>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</si>
  <si>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</si>
  <si>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</si>
  <si>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</si>
  <si>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</si>
  <si>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</si>
  <si>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</si>
  <si>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</si>
  <si>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</si>
  <si>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</si>
  <si>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</si>
  <si>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</si>
  <si>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</si>
  <si>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</si>
  <si>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</si>
  <si>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</si>
  <si>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</si>
  <si>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</si>
  <si>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</si>
  <si>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</si>
  <si>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</si>
  <si>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</si>
  <si>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</si>
  <si>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</si>
  <si>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</si>
  <si>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</si>
  <si>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</si>
  <si>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</si>
  <si>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</si>
  <si>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</si>
  <si>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</si>
  <si>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</si>
  <si>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</si>
  <si>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</si>
  <si>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</si>
  <si>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</si>
  <si>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</si>
  <si>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</si>
  <si>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</si>
  <si>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</si>
  <si>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</si>
  <si>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</si>
  <si>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</si>
  <si>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</si>
  <si>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</si>
  <si>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</si>
  <si>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</si>
  <si>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</si>
  <si>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</si>
  <si>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</si>
  <si>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</si>
  <si>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</si>
  <si>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</si>
  <si>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</si>
  <si>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</si>
  <si>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</si>
  <si>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</si>
  <si>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</si>
  <si>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</si>
  <si>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</si>
  <si>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</si>
  <si>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</si>
  <si>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</si>
  <si>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</si>
  <si>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</si>
  <si>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</si>
  <si>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</si>
  <si>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</si>
  <si>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</si>
  <si>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</si>
  <si>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</si>
  <si>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</si>
  <si>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</si>
  <si>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</si>
  <si>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</si>
  <si>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</si>
  <si>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</si>
  <si>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</si>
  <si>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</si>
  <si>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</si>
  <si>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</si>
  <si>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</si>
  <si>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</si>
  <si>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</si>
  <si>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</si>
  <si>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</si>
  <si>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</si>
  <si>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</si>
  <si>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</si>
  <si>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</si>
  <si>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</si>
  <si>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</si>
  <si>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</si>
  <si>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</si>
  <si>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</si>
  <si>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</si>
  <si>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</si>
  <si>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</si>
  <si>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</si>
  <si>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</si>
  <si>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</si>
  <si>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</si>
  <si>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</si>
  <si>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</si>
  <si>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</si>
  <si>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</si>
  <si>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</si>
  <si>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</si>
  <si>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</si>
  <si>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</si>
  <si>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</si>
  <si>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</si>
  <si>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</si>
  <si>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</si>
  <si>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</si>
  <si>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</si>
  <si>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</si>
  <si>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</si>
  <si>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</si>
  <si>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</si>
  <si>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</si>
  <si>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</si>
  <si>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</si>
  <si>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</si>
  <si>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</si>
  <si>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</si>
  <si>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</si>
  <si>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</si>
  <si>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</si>
  <si>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</si>
  <si>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</si>
  <si>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</si>
  <si>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</si>
  <si>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</si>
  <si>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</si>
  <si>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</si>
  <si>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</si>
  <si>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</si>
  <si>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</si>
  <si>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</si>
  <si>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</si>
  <si>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</si>
  <si>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</si>
  <si>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</si>
  <si>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</si>
  <si>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</si>
  <si>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</si>
  <si>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</si>
  <si>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</si>
  <si>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</si>
  <si>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</si>
  <si>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</si>
  <si>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</si>
  <si>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</si>
  <si>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</si>
  <si>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</si>
  <si>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</si>
  <si>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</si>
  <si>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</si>
  <si>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</si>
  <si>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</si>
  <si>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</si>
  <si>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</si>
  <si>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</si>
  <si>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</si>
  <si>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</si>
  <si>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</si>
  <si>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</si>
  <si>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</si>
  <si>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</si>
  <si>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</si>
  <si>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</si>
  <si>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</si>
  <si>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</si>
  <si>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</si>
  <si>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</si>
  <si>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</si>
  <si>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</si>
  <si>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</si>
  <si>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</si>
  <si>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</si>
  <si>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</si>
  <si>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</si>
  <si>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</si>
  <si>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</si>
  <si>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</si>
  <si>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</si>
  <si>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</si>
  <si>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</si>
  <si>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</si>
  <si>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</si>
  <si>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</si>
  <si>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</si>
  <si>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</si>
  <si>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</si>
  <si>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</si>
  <si>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</si>
  <si>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</si>
  <si>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</si>
  <si>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</si>
  <si>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</si>
  <si>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</si>
  <si>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</si>
  <si>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</si>
  <si>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</si>
  <si>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</si>
  <si>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</si>
  <si>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</si>
  <si>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</si>
  <si>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</si>
  <si>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</si>
  <si>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</si>
  <si>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</si>
  <si>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</si>
  <si>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</si>
  <si>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</si>
  <si>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</si>
  <si>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</si>
  <si>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</si>
  <si>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</si>
  <si>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</si>
  <si>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</si>
  <si>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</si>
  <si>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</si>
  <si>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</si>
  <si>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</si>
  <si>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</si>
  <si>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</si>
  <si>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</si>
  <si>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</si>
  <si>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</si>
  <si>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</si>
  <si>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</si>
  <si>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</si>
  <si>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</si>
  <si>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</si>
  <si>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</si>
  <si>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</si>
  <si>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</si>
  <si>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</si>
  <si>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</si>
  <si>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</si>
  <si>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</si>
  <si>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</si>
  <si>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</si>
  <si>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</si>
  <si>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</si>
  <si>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</si>
  <si>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</si>
  <si>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</si>
  <si>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</si>
  <si>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</si>
  <si>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</si>
  <si>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</si>
  <si>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</si>
  <si>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</si>
  <si>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</si>
  <si>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</si>
  <si>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</si>
  <si>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</si>
  <si>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</si>
  <si>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</si>
  <si>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</si>
  <si>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</si>
  <si>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</si>
  <si>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</si>
  <si>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</si>
  <si>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</si>
  <si>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</si>
  <si>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</si>
  <si>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</si>
  <si>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</si>
  <si>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</si>
  <si>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</si>
  <si>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</si>
  <si>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</si>
  <si>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</si>
  <si>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</si>
  <si>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</si>
  <si>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</si>
  <si>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</si>
  <si>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</si>
  <si>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</si>
  <si>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</si>
  <si>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</si>
  <si>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</si>
  <si>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</si>
  <si>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</si>
  <si>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</si>
  <si>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</si>
  <si>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</si>
  <si>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</si>
  <si>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</si>
  <si>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</si>
  <si>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</si>
  <si>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</si>
  <si>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</si>
  <si>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</si>
  <si>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</si>
  <si>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</si>
  <si>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</si>
  <si>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</si>
  <si>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</si>
  <si>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</si>
  <si>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</si>
  <si>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</si>
  <si>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</si>
  <si>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</si>
  <si>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</si>
  <si>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</si>
  <si>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</si>
  <si>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</si>
  <si>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</si>
  <si>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</si>
  <si>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</si>
  <si>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</si>
  <si>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</si>
  <si>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</si>
  <si>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</si>
  <si>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</si>
  <si>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</si>
  <si>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</si>
  <si>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</si>
  <si>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</si>
  <si>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</si>
  <si>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</si>
  <si>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</si>
  <si>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</si>
  <si>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</si>
  <si>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</si>
  <si>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</si>
  <si>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</si>
  <si>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</si>
  <si>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</si>
  <si>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</si>
  <si>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</si>
  <si>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</si>
  <si>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</si>
  <si>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</si>
  <si>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</si>
  <si>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</si>
  <si>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</si>
  <si>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</si>
  <si>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</si>
  <si>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</si>
  <si>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</si>
  <si>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</si>
  <si>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</si>
  <si>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</si>
  <si>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</si>
  <si>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</si>
  <si>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</si>
  <si>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</si>
  <si>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</si>
  <si>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</si>
  <si>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</si>
  <si>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</si>
  <si>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</si>
  <si>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</si>
  <si>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</si>
  <si>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</si>
  <si>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</si>
  <si>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</si>
  <si>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</si>
  <si>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</si>
  <si>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</si>
  <si>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</si>
  <si>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</si>
  <si>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</si>
  <si>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</si>
  <si>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</si>
  <si>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</si>
  <si>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</si>
  <si>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</si>
  <si>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</si>
  <si>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</si>
  <si>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</si>
  <si>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</si>
  <si>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</si>
  <si>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</si>
  <si>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</si>
  <si>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</si>
  <si>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</si>
  <si>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</si>
  <si>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</si>
  <si>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</si>
  <si>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</si>
  <si>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</si>
  <si>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</si>
  <si>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</si>
  <si>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</si>
  <si>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</si>
  <si>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</si>
  <si>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</si>
  <si>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</si>
  <si>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</si>
  <si>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</si>
  <si>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</si>
  <si>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</si>
  <si>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</si>
  <si>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</si>
  <si>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</si>
  <si>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</si>
  <si>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</si>
  <si>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</si>
  <si>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</si>
  <si>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</si>
  <si>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</si>
  <si>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</si>
  <si>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</si>
  <si>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</si>
  <si>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</si>
  <si>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</si>
  <si>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</si>
  <si>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</si>
  <si>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</si>
  <si>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</si>
  <si>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</si>
  <si>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</si>
  <si>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</si>
  <si>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</si>
  <si>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</si>
  <si>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</si>
  <si>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</si>
  <si>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</si>
  <si>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</si>
  <si>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</si>
  <si>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</si>
  <si>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</si>
  <si>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</si>
  <si>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</si>
  <si>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</si>
  <si>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</si>
  <si>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</si>
  <si>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</si>
  <si>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</si>
  <si>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</si>
  <si>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</si>
  <si>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</si>
  <si>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</si>
  <si>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</si>
  <si>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</si>
  <si>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</si>
  <si>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</si>
  <si>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</si>
  <si>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</si>
  <si>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</si>
  <si>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</si>
  <si>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</si>
  <si>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</si>
  <si>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</si>
  <si>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</si>
  <si>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</si>
  <si>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</si>
  <si>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</si>
  <si>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</si>
  <si>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</si>
  <si>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</si>
  <si>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</si>
  <si>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</si>
  <si>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</si>
  <si>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</si>
  <si>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</si>
  <si>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</si>
  <si>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</si>
  <si>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</si>
  <si>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</si>
  <si>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</si>
  <si>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</si>
  <si>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</si>
  <si>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</si>
  <si>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</si>
  <si>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</si>
  <si>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</si>
  <si>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</si>
  <si>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</si>
  <si>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</si>
  <si>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</si>
  <si>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</si>
  <si>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</si>
  <si>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</si>
  <si>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</si>
  <si>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</si>
  <si>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</si>
  <si>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</si>
  <si>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</si>
  <si>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</si>
  <si>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</si>
  <si>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</si>
  <si>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</si>
  <si>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</si>
  <si>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</si>
  <si>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</si>
  <si>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</si>
  <si>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</si>
  <si>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</si>
  <si>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</si>
  <si>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</si>
  <si>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</si>
  <si>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</si>
  <si>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</si>
  <si>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</si>
  <si>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</si>
  <si>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</si>
  <si>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</si>
  <si>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</si>
  <si>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</si>
  <si>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</si>
  <si>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</si>
  <si>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</si>
  <si>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</si>
  <si>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</si>
  <si>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</si>
  <si>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</si>
  <si>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</si>
  <si>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</si>
  <si>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</si>
  <si>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</si>
  <si>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</si>
  <si>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</si>
  <si>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</si>
  <si>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</si>
  <si>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</si>
  <si>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</si>
  <si>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</si>
  <si>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</si>
  <si>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</si>
  <si>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</si>
  <si>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</si>
  <si>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</si>
  <si>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</si>
  <si>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</si>
  <si>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</si>
  <si>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</si>
  <si>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</si>
  <si>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</si>
  <si>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</si>
  <si>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</si>
  <si>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</si>
  <si>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</si>
  <si>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</si>
  <si>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</si>
  <si>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</si>
  <si>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</si>
  <si>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</si>
  <si>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</si>
  <si>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</si>
  <si>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</si>
  <si>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</si>
  <si>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</si>
  <si>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</si>
  <si>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</si>
  <si>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</si>
  <si>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</si>
  <si>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</si>
  <si>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</si>
  <si>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</si>
  <si>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</si>
  <si>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</si>
  <si>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</si>
  <si>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</si>
  <si>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</si>
  <si>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</si>
  <si>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</si>
  <si>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</si>
  <si>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</si>
  <si>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</si>
  <si>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</si>
  <si>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</si>
  <si>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</si>
  <si>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</si>
  <si>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</si>
  <si>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</si>
  <si>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</si>
  <si>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</si>
  <si>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</si>
  <si>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</si>
  <si>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</si>
  <si>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</si>
  <si>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</si>
  <si>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</si>
  <si>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</si>
  <si>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</si>
  <si>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</si>
  <si>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</si>
  <si>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</si>
  <si>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</si>
  <si>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</si>
  <si>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</si>
  <si>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</si>
  <si>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</si>
  <si>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</si>
  <si>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</si>
  <si>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</si>
  <si>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</si>
  <si>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</si>
  <si>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</si>
  <si>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</si>
  <si>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</si>
  <si>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</si>
  <si>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</si>
  <si>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</si>
  <si>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</si>
  <si>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</si>
  <si>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</si>
  <si>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</si>
  <si>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</si>
  <si>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</si>
  <si>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</si>
  <si>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</si>
  <si>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</si>
  <si>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</si>
  <si>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</si>
  <si>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</si>
  <si>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</si>
  <si>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</si>
  <si>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</si>
  <si>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</si>
  <si>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</si>
  <si>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</si>
  <si>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</si>
  <si>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</si>
  <si>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</si>
  <si>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</si>
  <si>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</si>
  <si>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</si>
  <si>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</si>
  <si>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</si>
  <si>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</si>
  <si>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</si>
  <si>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</si>
  <si>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</si>
  <si>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</si>
  <si>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</si>
  <si>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</si>
  <si>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</si>
  <si>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</si>
  <si>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</si>
  <si>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</si>
  <si>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</si>
  <si>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</si>
  <si>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</si>
  <si>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</si>
  <si>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</si>
  <si>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</si>
  <si>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</si>
  <si>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</si>
  <si>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</si>
  <si>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</si>
  <si>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</si>
  <si>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</si>
  <si>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</si>
  <si>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</si>
  <si>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</si>
  <si>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</si>
  <si>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</si>
  <si>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</si>
  <si>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</si>
  <si>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</si>
  <si>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</si>
  <si>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</si>
  <si>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</si>
  <si>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</si>
  <si>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</si>
  <si>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</si>
  <si>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</si>
  <si>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</si>
  <si>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</si>
  <si>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</si>
  <si>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</si>
  <si>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</si>
  <si>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</si>
  <si>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</si>
  <si>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</si>
  <si>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</si>
  <si>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</si>
  <si>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</si>
  <si>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</si>
  <si>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</si>
  <si>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</si>
  <si>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</si>
  <si>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</si>
  <si>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</si>
  <si>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</si>
  <si>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</si>
  <si>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</si>
  <si>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</si>
  <si>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</si>
  <si>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</si>
  <si>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</si>
  <si>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</si>
  <si>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</si>
  <si>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</si>
  <si>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</si>
  <si>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</si>
  <si>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</si>
  <si>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</si>
  <si>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</si>
  <si>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</si>
  <si>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</si>
  <si>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</si>
  <si>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</si>
  <si>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</si>
  <si>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</si>
  <si>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</si>
  <si>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</si>
  <si>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</si>
  <si>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</si>
  <si>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</si>
  <si>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</si>
  <si>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</si>
  <si>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</si>
  <si>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</si>
  <si>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</si>
  <si>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</si>
  <si>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</si>
  <si>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</si>
  <si>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</si>
  <si>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</si>
  <si>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</si>
  <si>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</si>
  <si>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</si>
  <si>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</si>
  <si>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</si>
  <si>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</si>
  <si>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</si>
  <si>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</si>
  <si>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</si>
  <si>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</si>
  <si>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</si>
  <si>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</si>
  <si>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</si>
  <si>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</si>
  <si>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</si>
  <si>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</si>
  <si>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</si>
  <si>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</si>
  <si>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</si>
  <si>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</si>
  <si>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</si>
  <si>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</si>
  <si>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</si>
  <si>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</si>
  <si>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</si>
  <si>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</si>
  <si>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</si>
  <si>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</si>
  <si>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</si>
  <si>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</si>
  <si>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</si>
  <si>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</si>
  <si>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</si>
  <si>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</si>
  <si>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</si>
  <si>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</si>
  <si>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</si>
  <si>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</si>
  <si>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</si>
  <si>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</si>
  <si>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</si>
  <si>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</si>
  <si>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</si>
  <si>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</si>
  <si>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</si>
  <si>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</si>
  <si>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</si>
  <si>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</si>
  <si>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</si>
  <si>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</si>
  <si>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</si>
  <si>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</si>
  <si>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</si>
  <si>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</si>
  <si>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</si>
  <si>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</si>
  <si>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</si>
  <si>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</si>
  <si>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</si>
  <si>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</si>
  <si>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</si>
  <si>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</si>
  <si>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</si>
  <si>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</si>
  <si>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</si>
  <si>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</si>
  <si>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</si>
  <si>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</si>
  <si>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</si>
  <si>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</si>
  <si>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</si>
  <si>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</si>
  <si>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</si>
  <si>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</si>
  <si>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</si>
  <si>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</si>
  <si>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</si>
  <si>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</si>
  <si>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</si>
  <si>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</si>
  <si>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</si>
  <si>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</si>
  <si>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</si>
  <si>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</si>
  <si>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</si>
  <si>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</si>
  <si>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</si>
  <si>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</si>
  <si>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</si>
  <si>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</si>
  <si>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</si>
  <si>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</si>
  <si>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</si>
  <si>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</si>
  <si>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</si>
  <si>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</si>
  <si>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</si>
  <si>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</si>
  <si>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</si>
  <si>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</si>
  <si>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</si>
  <si>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</si>
  <si>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</si>
  <si>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</si>
  <si>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</si>
  <si>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</si>
  <si>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</si>
  <si>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</si>
  <si>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</si>
  <si>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</si>
  <si>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</si>
  <si>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</si>
  <si>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</si>
  <si>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</si>
  <si>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</si>
  <si>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</si>
  <si>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</si>
  <si>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</si>
  <si>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</si>
  <si>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</si>
  <si>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</si>
  <si>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</si>
  <si>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</si>
  <si>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</si>
  <si>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</si>
  <si>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</si>
  <si>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</si>
  <si>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</si>
  <si>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</si>
  <si>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</si>
  <si>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</si>
  <si>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</si>
  <si>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</si>
  <si>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</si>
  <si>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</si>
  <si>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</si>
  <si>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</si>
  <si>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</si>
  <si>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</si>
  <si>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</si>
  <si>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</si>
  <si>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</si>
  <si>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</si>
  <si>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</si>
  <si>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</si>
  <si>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</si>
  <si>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</si>
  <si>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</si>
  <si>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</si>
  <si>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</si>
  <si>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</si>
  <si>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</si>
  <si>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</si>
  <si>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</si>
  <si>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</si>
  <si>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</si>
  <si>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</si>
  <si>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</si>
  <si>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</si>
  <si>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</si>
  <si>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</si>
  <si>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</si>
  <si>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</si>
  <si>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</si>
  <si>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</si>
  <si>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</si>
  <si>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</si>
  <si>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</si>
  <si>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</si>
  <si>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</si>
  <si>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</si>
  <si>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</si>
  <si>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</si>
  <si>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</si>
  <si>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</si>
  <si>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</si>
  <si>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</si>
  <si>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</si>
  <si>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</si>
  <si>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</si>
  <si>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</si>
  <si>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</si>
  <si>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</si>
  <si>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</si>
  <si>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</si>
  <si>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</si>
  <si>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</si>
  <si>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</si>
  <si>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</si>
  <si>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</si>
  <si>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</si>
  <si>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</si>
  <si>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</si>
  <si>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</si>
  <si>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</si>
  <si>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</si>
  <si>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</si>
  <si>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</si>
  <si>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</si>
  <si>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</si>
  <si>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</si>
  <si>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</si>
  <si>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</si>
  <si>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</si>
  <si>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</si>
  <si>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</si>
  <si>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</si>
  <si>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</si>
  <si>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</si>
  <si>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</si>
  <si>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</si>
  <si>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</si>
  <si>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</si>
  <si>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</si>
  <si>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</si>
  <si>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</si>
  <si>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</si>
  <si>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</si>
  <si>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</si>
  <si>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</si>
  <si>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</si>
  <si>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</si>
  <si>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</si>
  <si>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</si>
  <si>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</si>
  <si>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</si>
  <si>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</si>
  <si>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</si>
  <si>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</si>
  <si>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</si>
  <si>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</si>
  <si>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</si>
  <si>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</si>
  <si>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</si>
  <si>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</si>
  <si>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</si>
  <si>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</si>
  <si>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</si>
  <si>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</si>
  <si>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</si>
  <si>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</si>
  <si>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</si>
  <si>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</si>
  <si>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</si>
  <si>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</si>
  <si>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</si>
  <si>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</si>
  <si>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</si>
  <si>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</si>
  <si>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</si>
  <si>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</si>
  <si>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</si>
  <si>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</si>
  <si>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</si>
  <si>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</si>
  <si>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</si>
  <si>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</si>
  <si>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</si>
  <si>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</si>
  <si>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</si>
  <si>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</si>
  <si>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</si>
  <si>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</si>
  <si>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</si>
  <si>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</si>
  <si>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</si>
  <si>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</si>
  <si>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</si>
  <si>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</si>
  <si>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</si>
  <si>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</si>
  <si>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</si>
  <si>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</si>
  <si>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</si>
  <si>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</si>
  <si>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</si>
  <si>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</si>
  <si>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</si>
  <si>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</si>
  <si>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</si>
  <si>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</si>
  <si>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</si>
  <si>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</si>
  <si>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</si>
  <si>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</si>
  <si>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</si>
  <si>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</si>
  <si>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</si>
  <si>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</si>
  <si>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</si>
  <si>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</si>
  <si>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</si>
  <si>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</si>
  <si>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</si>
  <si>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</si>
  <si>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</si>
  <si>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</si>
  <si>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</si>
  <si>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</si>
  <si>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</si>
  <si>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</si>
  <si>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</si>
  <si>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</si>
  <si>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</si>
  <si>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</si>
  <si>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</si>
  <si>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</si>
  <si>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</si>
  <si>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</si>
  <si>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</si>
  <si>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</si>
  <si>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</si>
  <si>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</si>
  <si>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</si>
  <si>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</si>
  <si>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</si>
  <si>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</si>
  <si>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</si>
  <si>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</si>
  <si>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</si>
  <si>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</si>
  <si>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</si>
  <si>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</si>
  <si>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</si>
  <si>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</si>
  <si>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</si>
  <si>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</si>
  <si>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</si>
  <si>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</si>
  <si>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</si>
  <si>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</si>
  <si>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</si>
  <si>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</si>
  <si>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</si>
  <si>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</si>
  <si>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</si>
  <si>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</si>
  <si>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</si>
  <si>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</si>
  <si>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</si>
  <si>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</si>
  <si>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</si>
  <si>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</si>
  <si>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</si>
  <si>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</si>
  <si>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</si>
  <si>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</si>
  <si>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</si>
  <si>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</si>
  <si>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</si>
  <si>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</si>
  <si>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</si>
  <si>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</si>
  <si>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</si>
  <si>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</si>
  <si>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</si>
  <si>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</si>
  <si>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</si>
  <si>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</si>
  <si>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</si>
  <si>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</si>
  <si>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</si>
  <si>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</si>
  <si>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</si>
  <si>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</si>
  <si>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</si>
  <si>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</si>
  <si>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</si>
  <si>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</si>
  <si>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</si>
  <si>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</si>
  <si>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</si>
  <si>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</si>
  <si>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</si>
  <si>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</si>
  <si>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</si>
  <si>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</si>
  <si>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</si>
  <si>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</si>
  <si>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</si>
  <si>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</si>
  <si>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</si>
  <si>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</si>
  <si>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</si>
  <si>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</si>
  <si>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</si>
  <si>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</si>
  <si>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</si>
  <si>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</si>
  <si>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</si>
  <si>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</si>
  <si>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</si>
  <si>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</si>
  <si>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</si>
  <si>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</si>
  <si>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</si>
  <si>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</si>
  <si>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</si>
  <si>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</si>
  <si>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</si>
  <si>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</si>
  <si>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</si>
  <si>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</si>
  <si>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</si>
  <si>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</si>
  <si>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</si>
  <si>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</si>
  <si>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</si>
  <si>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</si>
  <si>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</si>
  <si>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</si>
  <si>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</si>
  <si>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</si>
  <si>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</si>
  <si>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</si>
  <si>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</si>
  <si>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</si>
  <si>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</si>
  <si>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</si>
  <si>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</si>
  <si>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</si>
  <si>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</si>
  <si>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</si>
  <si>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</si>
  <si>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</si>
  <si>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</si>
  <si>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</si>
  <si>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</si>
  <si>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</si>
  <si>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</si>
  <si>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</si>
  <si>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</si>
  <si>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</si>
  <si>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</si>
  <si>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</si>
  <si>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</si>
  <si>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</si>
  <si>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</si>
  <si>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</si>
  <si>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</si>
  <si>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</si>
  <si>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</si>
  <si>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</si>
  <si>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</si>
  <si>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</si>
  <si>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</si>
  <si>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</si>
  <si>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</si>
  <si>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</si>
  <si>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</si>
  <si>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</si>
  <si>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</si>
  <si>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</si>
  <si>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</si>
  <si>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</si>
  <si>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</si>
  <si>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</si>
  <si>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</si>
  <si>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</si>
  <si>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</si>
  <si>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</si>
  <si>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</si>
  <si>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</si>
  <si>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</si>
  <si>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</si>
  <si>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</si>
  <si>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</si>
  <si>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</si>
  <si>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</si>
  <si>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</si>
  <si>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</si>
  <si>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</si>
  <si>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</si>
  <si>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</si>
  <si>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</si>
  <si>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</si>
  <si>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</si>
  <si>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</si>
  <si>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</si>
  <si>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</si>
  <si>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</si>
  <si>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</si>
  <si>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</si>
  <si>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</si>
  <si>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</si>
  <si>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</si>
  <si>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</si>
  <si>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</si>
  <si>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</si>
  <si>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</si>
  <si>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</si>
  <si>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</si>
  <si>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</si>
  <si>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</si>
  <si>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</si>
  <si>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</si>
  <si>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</si>
  <si>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</si>
  <si>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</si>
  <si>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</si>
  <si>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</si>
  <si>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</si>
  <si>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</si>
  <si>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</si>
  <si>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</si>
  <si>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</si>
  <si>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</si>
  <si>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</si>
  <si>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</si>
  <si>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</si>
  <si>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</si>
  <si>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</si>
  <si>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</si>
  <si>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</si>
  <si>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</si>
  <si>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</si>
  <si>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</si>
  <si>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</si>
  <si>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</si>
  <si>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</si>
  <si>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</si>
  <si>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</si>
  <si>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</si>
  <si>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</si>
  <si>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</si>
  <si>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</si>
  <si>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</si>
  <si>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</si>
  <si>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</si>
  <si>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</si>
  <si>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</si>
  <si>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</si>
  <si>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</si>
  <si>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</si>
  <si>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</si>
  <si>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</si>
  <si>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</si>
  <si>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</si>
  <si>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</si>
  <si>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</si>
  <si>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</si>
  <si>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</si>
  <si>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</si>
  <si>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</si>
  <si>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</si>
  <si>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</si>
  <si>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</si>
  <si>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</si>
  <si>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</si>
  <si>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</si>
  <si>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</si>
  <si>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</si>
  <si>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</si>
  <si>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</si>
  <si>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</si>
  <si>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</si>
  <si>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</si>
  <si>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</si>
  <si>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</si>
  <si>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</si>
  <si>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</si>
  <si>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</si>
  <si>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</si>
  <si>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</si>
  <si>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</si>
  <si>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</si>
  <si>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</si>
  <si>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</si>
  <si>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</si>
  <si>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</si>
  <si>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</si>
  <si>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</si>
  <si>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</si>
  <si>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</si>
  <si>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</si>
  <si>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</si>
  <si>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</si>
  <si>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</si>
  <si>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</si>
  <si>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</si>
  <si>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</si>
  <si>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</si>
  <si>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</si>
  <si>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</si>
  <si>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</si>
  <si>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</si>
  <si>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</si>
  <si>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</si>
  <si>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</si>
  <si>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</si>
  <si>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</si>
  <si>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</si>
  <si>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</si>
  <si>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</si>
  <si>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</si>
  <si>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</si>
  <si>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</si>
  <si>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</si>
  <si>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</si>
  <si>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</si>
  <si>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</si>
  <si>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</si>
  <si>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</si>
  <si>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</si>
  <si>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</si>
  <si>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</si>
  <si>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</si>
  <si>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</si>
  <si>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</si>
  <si>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</si>
  <si>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</si>
  <si>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</si>
  <si>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</si>
  <si>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</si>
  <si>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</si>
  <si>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</si>
  <si>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</si>
  <si>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</si>
  <si>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</si>
  <si>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</si>
  <si>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</si>
  <si>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</si>
  <si>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</si>
  <si>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</si>
  <si>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</si>
  <si>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</si>
  <si>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</si>
  <si>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</si>
  <si>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</si>
  <si>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</si>
  <si>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</si>
  <si>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</si>
  <si>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</si>
  <si>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</si>
  <si>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</si>
  <si>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</si>
  <si>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</si>
  <si>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</si>
  <si>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</si>
  <si>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</si>
  <si>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</si>
  <si>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</si>
  <si>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</si>
  <si>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</si>
  <si>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</si>
  <si>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</si>
  <si>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</si>
  <si>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</si>
  <si>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</si>
  <si>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</si>
  <si>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</si>
  <si>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</si>
  <si>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</si>
  <si>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</si>
  <si>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</si>
  <si>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</si>
  <si>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</si>
  <si>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</si>
  <si>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</si>
  <si>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</si>
  <si>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</si>
  <si>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</si>
  <si>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</si>
  <si>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</si>
  <si>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</si>
  <si>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</si>
  <si>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</si>
  <si>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</si>
  <si>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</si>
  <si>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</si>
  <si>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</si>
  <si>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</si>
  <si>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</si>
  <si>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</si>
  <si>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</si>
  <si>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</si>
  <si>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</si>
  <si>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</si>
  <si>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</si>
  <si>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</si>
  <si>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</si>
  <si>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</si>
  <si>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</si>
  <si>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</si>
  <si>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</si>
  <si>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</si>
  <si>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</si>
  <si>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</si>
  <si>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</si>
  <si>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</si>
  <si>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</si>
  <si>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</si>
  <si>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</si>
  <si>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</si>
  <si>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</si>
  <si>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</si>
  <si>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</si>
  <si>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</si>
  <si>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</si>
  <si>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</si>
  <si>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</si>
  <si>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</si>
  <si>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</si>
  <si>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</si>
  <si>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</si>
  <si>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</si>
  <si>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</si>
  <si>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</si>
  <si>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</si>
  <si>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</si>
  <si>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</si>
  <si>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</si>
  <si>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</si>
  <si>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</si>
  <si>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</si>
  <si>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</si>
  <si>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</si>
  <si>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</si>
  <si>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</si>
  <si>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</si>
  <si>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</si>
  <si>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</si>
  <si>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</si>
  <si>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</si>
  <si>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</si>
  <si>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</si>
  <si>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</si>
  <si>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</si>
  <si>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</si>
  <si>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</si>
  <si>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</si>
  <si>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</si>
  <si>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</si>
  <si>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</si>
  <si>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</si>
  <si>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</si>
  <si>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</si>
  <si>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</si>
  <si>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</si>
  <si>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</si>
  <si>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</si>
  <si>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</si>
  <si>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</si>
  <si>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</si>
  <si>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</si>
  <si>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</si>
  <si>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</si>
  <si>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</si>
  <si>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</si>
  <si>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</si>
  <si>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</si>
  <si>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</si>
  <si>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</si>
  <si>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</si>
  <si>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</si>
  <si>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</si>
  <si>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</si>
  <si>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</si>
  <si>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</si>
  <si>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</si>
  <si>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</si>
  <si>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</si>
  <si>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</si>
  <si>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</si>
  <si>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</si>
  <si>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</si>
  <si>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</si>
  <si>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</si>
  <si>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</si>
  <si>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</si>
  <si>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</si>
  <si>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</si>
  <si>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</si>
  <si>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</si>
  <si>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</si>
  <si>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</si>
  <si>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</si>
  <si>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</si>
  <si>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</si>
  <si>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</si>
  <si>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</si>
  <si>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</si>
  <si>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</si>
  <si>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</si>
  <si>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</si>
  <si>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</si>
  <si>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</si>
  <si>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</si>
  <si>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</si>
  <si>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</si>
  <si>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</si>
  <si>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</si>
  <si>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</si>
  <si>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</si>
  <si>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</si>
  <si>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</si>
  <si>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</si>
  <si>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</si>
  <si>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</si>
  <si>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</si>
  <si>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</si>
  <si>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</si>
  <si>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</si>
  <si>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</si>
  <si>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</si>
  <si>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</si>
  <si>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</si>
  <si>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</si>
  <si>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</si>
  <si>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</si>
  <si>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</si>
  <si>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</si>
  <si>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</si>
  <si>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</si>
  <si>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</si>
  <si>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</si>
  <si>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</si>
  <si>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</si>
  <si>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</si>
  <si>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</si>
  <si>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</si>
  <si>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</si>
  <si>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</si>
  <si>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</si>
  <si>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</si>
  <si>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</si>
  <si>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</si>
  <si>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</si>
  <si>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</si>
  <si>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</si>
  <si>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</si>
  <si>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</si>
  <si>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</si>
  <si>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</si>
  <si>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</si>
  <si>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</si>
  <si>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</si>
  <si>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</si>
  <si>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</si>
  <si>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</si>
  <si>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</si>
  <si>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</si>
  <si>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</si>
  <si>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</si>
  <si>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</si>
  <si>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</si>
  <si>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</si>
  <si>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</si>
  <si>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</si>
  <si>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</si>
  <si>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</si>
  <si>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</si>
  <si>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</si>
  <si>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</si>
  <si>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</si>
  <si>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</si>
  <si>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</si>
  <si>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</si>
  <si>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</si>
  <si>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</si>
  <si>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</si>
  <si>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</si>
  <si>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</si>
  <si>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</si>
  <si>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</si>
  <si>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</si>
  <si>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</si>
  <si>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</si>
  <si>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</si>
  <si>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</si>
  <si>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</si>
  <si>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</si>
  <si>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</si>
  <si>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</si>
  <si>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</si>
  <si>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</si>
  <si>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</si>
  <si>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</si>
  <si>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</si>
  <si>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</si>
  <si>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</si>
  <si>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</si>
  <si>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</si>
  <si>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</si>
  <si>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</si>
  <si>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</si>
  <si>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</si>
  <si>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</si>
  <si>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</si>
  <si>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</si>
  <si>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</si>
  <si>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</si>
  <si>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</si>
  <si>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</si>
  <si>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</si>
  <si>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</si>
  <si>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</si>
  <si>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</si>
  <si>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</si>
  <si>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</si>
  <si>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</si>
  <si>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</si>
  <si>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</si>
  <si>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</si>
  <si>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</si>
  <si>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</si>
  <si>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</si>
  <si>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</si>
  <si>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</si>
  <si>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</si>
  <si>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</si>
  <si>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</si>
  <si>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</si>
  <si>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</si>
  <si>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</si>
  <si>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</si>
  <si>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</si>
  <si>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</si>
  <si>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</si>
  <si>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</si>
  <si>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</si>
  <si>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</si>
  <si>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</si>
  <si>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</si>
  <si>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</si>
  <si>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</si>
  <si>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</si>
  <si>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</si>
  <si>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</si>
  <si>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</si>
  <si>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</si>
  <si>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</si>
  <si>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</si>
  <si>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</si>
  <si>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</si>
  <si>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</si>
  <si>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</si>
  <si>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</si>
  <si>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</si>
  <si>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</si>
  <si>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</si>
  <si>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</si>
  <si>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</si>
  <si>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</si>
  <si>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</si>
  <si>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</si>
  <si>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</si>
  <si>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</si>
  <si>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</si>
  <si>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</si>
  <si>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</si>
  <si>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</si>
  <si>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</si>
  <si>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</si>
  <si>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</si>
  <si>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</si>
  <si>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</si>
  <si>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</si>
  <si>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</si>
  <si>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</si>
  <si>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</si>
  <si>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</si>
  <si>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</si>
  <si>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</si>
  <si>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</si>
  <si>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</si>
  <si>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</si>
  <si>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</si>
  <si>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</si>
  <si>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</si>
  <si>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</si>
  <si>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</si>
  <si>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</si>
  <si>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</si>
  <si>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</si>
  <si>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</si>
  <si>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</si>
  <si>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</si>
  <si>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</si>
  <si>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</si>
  <si>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</si>
  <si>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</si>
  <si>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</si>
  <si>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</si>
  <si>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</si>
  <si>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</si>
  <si>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</si>
  <si>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</si>
  <si>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</si>
  <si>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</si>
  <si>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</si>
  <si>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</si>
  <si>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</si>
  <si>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</si>
  <si>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</si>
  <si>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</si>
  <si>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</si>
  <si>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</si>
  <si>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</si>
  <si>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</si>
  <si>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</si>
  <si>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</si>
  <si>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</si>
  <si>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</si>
  <si>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</si>
  <si>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</si>
  <si>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</si>
  <si>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</si>
  <si>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</si>
  <si>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</si>
  <si>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</si>
  <si>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</si>
  <si>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</si>
  <si>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</si>
  <si>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</si>
  <si>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</si>
  <si>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</si>
  <si>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</si>
  <si>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</si>
  <si>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</si>
  <si>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</si>
  <si>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</si>
  <si>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</si>
  <si>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</si>
  <si>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</si>
  <si>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</si>
  <si>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</si>
  <si>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</si>
  <si>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</si>
  <si>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</si>
  <si>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</si>
  <si>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</si>
  <si>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</si>
  <si>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</si>
  <si>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</si>
  <si>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</si>
  <si>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</si>
  <si>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</si>
  <si>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</si>
  <si>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</si>
  <si>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</si>
  <si>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</si>
  <si>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</si>
  <si>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</si>
  <si>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</si>
  <si>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</si>
  <si>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</si>
  <si>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</si>
  <si>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</si>
  <si>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</si>
  <si>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</si>
  <si>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</si>
  <si>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</si>
  <si>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</si>
  <si>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</si>
  <si>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</si>
  <si>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</si>
  <si>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</si>
  <si>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</si>
  <si>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</si>
  <si>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</si>
  <si>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</si>
  <si>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</si>
  <si>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</si>
  <si>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</si>
  <si>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</si>
  <si>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</si>
  <si>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</si>
  <si>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</si>
  <si>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</si>
  <si>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</si>
  <si>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</si>
  <si>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</si>
  <si>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</si>
  <si>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</si>
  <si>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</si>
  <si>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</si>
  <si>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</si>
  <si>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</si>
  <si>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</si>
  <si>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</si>
  <si>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</si>
  <si>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</si>
  <si>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</si>
  <si>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</si>
  <si>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</si>
  <si>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</si>
  <si>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</si>
  <si>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</si>
  <si>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</si>
  <si>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</si>
  <si>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</si>
  <si>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</si>
  <si>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</si>
  <si>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</si>
  <si>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</si>
  <si>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</si>
  <si>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</si>
  <si>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</si>
  <si>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</si>
  <si>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</si>
  <si>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</si>
  <si>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</si>
  <si>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</si>
  <si>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</si>
  <si>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</si>
  <si>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</si>
  <si>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</si>
  <si>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</si>
  <si>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</si>
  <si>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</si>
  <si>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</si>
  <si>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</si>
  <si>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</si>
  <si>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</si>
  <si>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</si>
  <si>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</si>
  <si>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</si>
  <si>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</si>
  <si>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</si>
  <si>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</si>
  <si>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</si>
  <si>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</si>
  <si>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</si>
  <si>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</si>
  <si>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</si>
  <si>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</si>
  <si>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</si>
  <si>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</si>
  <si>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</si>
  <si>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</si>
  <si>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</si>
  <si>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</si>
  <si>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</si>
  <si>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</si>
  <si>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</si>
  <si>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</si>
  <si>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</si>
  <si>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</si>
  <si>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</si>
  <si>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</si>
  <si>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</si>
  <si>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</si>
  <si>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</si>
  <si>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</si>
  <si>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</si>
  <si>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</si>
  <si>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</si>
  <si>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</si>
  <si>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</si>
  <si>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</si>
  <si>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</si>
  <si>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</si>
  <si>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</si>
  <si>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</si>
  <si>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</si>
  <si>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</si>
  <si>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</si>
  <si>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</si>
  <si>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</si>
  <si>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</si>
  <si>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</si>
  <si>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</si>
  <si>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</si>
  <si>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</si>
  <si>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</si>
  <si>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</si>
  <si>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</si>
  <si>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</si>
  <si>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</si>
  <si>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</si>
  <si>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</si>
  <si>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</si>
  <si>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</si>
  <si>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</si>
  <si>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</si>
  <si>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</si>
  <si>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</si>
  <si>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</si>
  <si>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</si>
  <si>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</si>
  <si>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</si>
  <si>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</si>
  <si>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</si>
  <si>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</si>
  <si>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</si>
  <si>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</si>
  <si>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</si>
  <si>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</si>
  <si>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</si>
  <si>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</si>
  <si>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</si>
  <si>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</si>
  <si>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</si>
  <si>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</si>
  <si>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</si>
  <si>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</si>
  <si>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</si>
  <si>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</si>
  <si>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</si>
  <si>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</si>
  <si>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</si>
  <si>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</si>
  <si>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</si>
  <si>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</si>
  <si>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</si>
  <si>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</si>
  <si>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</si>
  <si>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</si>
  <si>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</si>
  <si>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</si>
  <si>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</si>
  <si>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</si>
  <si>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</si>
  <si>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</si>
  <si>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</si>
  <si>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</si>
  <si>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</si>
  <si>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</si>
  <si>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</si>
  <si>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</si>
  <si>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</si>
  <si>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</si>
  <si>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</si>
  <si>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</si>
  <si>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</si>
  <si>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</si>
  <si>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</si>
  <si>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</si>
  <si>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</si>
  <si>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</si>
  <si>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</si>
  <si>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</si>
  <si>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</si>
  <si>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</si>
  <si>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</si>
  <si>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</si>
  <si>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</si>
  <si>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</si>
  <si>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</si>
  <si>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</si>
  <si>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</si>
  <si>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</si>
  <si>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</si>
  <si>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</si>
  <si>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</si>
  <si>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</si>
  <si>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</si>
  <si>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</si>
  <si>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</si>
  <si>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</si>
  <si>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</si>
  <si>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</si>
  <si>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</si>
  <si>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</si>
  <si>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</si>
  <si>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</si>
  <si>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</si>
  <si>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</si>
  <si>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</si>
  <si>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</si>
  <si>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</si>
  <si>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</si>
  <si>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</si>
  <si>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</si>
  <si>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</si>
  <si>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</si>
  <si>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</si>
  <si>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</si>
  <si>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</si>
  <si>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</si>
  <si>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</si>
  <si>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</si>
  <si>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</si>
  <si>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</si>
  <si>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</si>
  <si>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</si>
  <si>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</si>
  <si>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</si>
  <si>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</si>
  <si>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</si>
  <si>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</si>
  <si>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</si>
  <si>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</si>
  <si>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</si>
  <si>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</si>
  <si>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</si>
  <si>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</si>
  <si>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</si>
  <si>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</si>
  <si>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</si>
  <si>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</si>
  <si>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</si>
  <si>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</si>
  <si>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</si>
  <si>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</si>
  <si>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</si>
  <si>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</si>
  <si>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</si>
  <si>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</si>
  <si>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</si>
  <si>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</si>
  <si>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</si>
  <si>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</si>
  <si>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</si>
  <si>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</si>
  <si>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</si>
  <si>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</si>
  <si>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</si>
  <si>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</si>
  <si>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</si>
  <si>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</si>
  <si>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</si>
  <si>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</si>
  <si>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</si>
  <si>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</si>
  <si>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</si>
  <si>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</si>
  <si>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</si>
  <si>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</si>
  <si>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</si>
  <si>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</si>
  <si>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</si>
  <si>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</si>
  <si>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</si>
  <si>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</si>
  <si>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</si>
  <si>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</si>
  <si>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</si>
  <si>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</si>
  <si>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</si>
  <si>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</si>
  <si>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</si>
  <si>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</si>
  <si>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</si>
  <si>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</si>
  <si>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</si>
  <si>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</si>
  <si>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</si>
  <si>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</si>
  <si>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</si>
  <si>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</si>
  <si>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</si>
  <si>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</si>
  <si>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</si>
  <si>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</si>
  <si>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</si>
  <si>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</si>
  <si>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</si>
  <si>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</si>
  <si>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</si>
  <si>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</si>
  <si>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</si>
  <si>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</si>
  <si>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</si>
  <si>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</si>
  <si>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</si>
  <si>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</si>
  <si>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</si>
  <si>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</si>
  <si>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</si>
  <si>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</si>
  <si>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</si>
  <si>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</si>
  <si>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</si>
  <si>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</si>
  <si>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</si>
  <si>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</si>
  <si>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</si>
  <si>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</si>
  <si>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</si>
  <si>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</si>
  <si>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</si>
  <si>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</si>
  <si>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</si>
  <si>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</si>
  <si>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</si>
  <si>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</si>
  <si>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</si>
  <si>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</si>
  <si>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</si>
  <si>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</si>
  <si>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</si>
  <si>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</si>
  <si>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</si>
  <si>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</si>
  <si>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</si>
  <si>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</si>
  <si>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</si>
  <si>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</si>
  <si>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</si>
  <si>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</si>
  <si>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</si>
  <si>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</si>
  <si>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</si>
  <si>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</si>
  <si>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</si>
  <si>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</si>
  <si>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</si>
  <si>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</si>
  <si>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</si>
  <si>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</si>
  <si>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</si>
  <si>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</si>
  <si>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</si>
  <si>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</si>
  <si>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</si>
  <si>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</si>
  <si>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</si>
  <si>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</si>
  <si>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</si>
  <si>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</si>
  <si>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</si>
  <si>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</si>
  <si>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</si>
  <si>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</si>
  <si>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</si>
  <si>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</si>
  <si>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</si>
  <si>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</si>
  <si>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</si>
  <si>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</si>
  <si>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</si>
  <si>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</si>
  <si>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</si>
  <si>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</si>
  <si>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</si>
  <si>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</si>
  <si>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</si>
  <si>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</si>
  <si>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</si>
  <si>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</si>
  <si>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</si>
  <si>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</si>
  <si>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</si>
  <si>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</si>
  <si>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</si>
  <si>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</si>
  <si>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</si>
  <si>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</si>
  <si>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</si>
  <si>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</si>
  <si>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</si>
  <si>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</si>
  <si>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</si>
  <si>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</si>
  <si>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</si>
  <si>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</si>
  <si>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</si>
  <si>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</si>
  <si>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</si>
  <si>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</si>
  <si>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</si>
  <si>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</si>
  <si>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</si>
  <si>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</si>
  <si>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</si>
  <si>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</si>
  <si>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</si>
  <si>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</si>
  <si>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</si>
  <si>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</si>
  <si>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</si>
  <si>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</si>
  <si>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</si>
  <si>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</si>
  <si>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</si>
  <si>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</si>
  <si>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</si>
  <si>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</si>
  <si>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</si>
  <si>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</si>
  <si>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</si>
  <si>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</si>
  <si>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</si>
  <si>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</si>
  <si>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</si>
  <si>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</si>
  <si>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</si>
  <si>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</si>
  <si>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</si>
  <si>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</si>
  <si>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</si>
  <si>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</si>
  <si>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</si>
  <si>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</si>
  <si>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</si>
  <si>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</si>
  <si>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</si>
  <si>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</si>
  <si>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</si>
  <si>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</si>
  <si>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</si>
  <si>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</si>
  <si>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</si>
  <si>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</si>
  <si>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</si>
  <si>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</si>
  <si>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</si>
  <si>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</si>
  <si>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</si>
  <si>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</si>
  <si>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</si>
  <si>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</si>
  <si>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</si>
  <si>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</si>
  <si>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</si>
  <si>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</si>
  <si>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</si>
  <si>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</si>
  <si>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</si>
  <si>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</si>
  <si>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</si>
  <si>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</si>
  <si>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</si>
  <si>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</si>
  <si>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</si>
  <si>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</si>
  <si>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</si>
  <si>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</si>
  <si>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</si>
  <si>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</si>
  <si>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</si>
  <si>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</si>
  <si>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</si>
  <si>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</si>
  <si>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</si>
  <si>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</si>
  <si>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</si>
  <si>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</si>
  <si>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</si>
  <si>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</si>
  <si>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</si>
  <si>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</si>
  <si>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</si>
  <si>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</si>
  <si>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</si>
  <si>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</si>
  <si>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</si>
  <si>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</si>
  <si>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</si>
  <si>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</si>
  <si>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</si>
  <si>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</si>
  <si>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</si>
  <si>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</si>
  <si>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</si>
  <si>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</si>
  <si>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</si>
  <si>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</si>
  <si>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</si>
  <si>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</si>
  <si>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</si>
  <si>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</si>
  <si>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</si>
  <si>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</si>
  <si>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</si>
  <si>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</si>
  <si>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</si>
  <si>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</si>
  <si>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</si>
  <si>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</si>
  <si>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</si>
  <si>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</si>
  <si>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</si>
  <si>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</si>
  <si>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</si>
  <si>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</si>
  <si>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</si>
  <si>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</si>
  <si>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</si>
  <si>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</si>
  <si>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</si>
  <si>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</si>
  <si>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</si>
  <si>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</si>
  <si>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</si>
  <si>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</si>
  <si>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</si>
  <si>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</si>
  <si>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</si>
  <si>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</si>
  <si>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</si>
  <si>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</si>
  <si>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</si>
  <si>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</si>
  <si>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</si>
  <si>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</si>
  <si>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</si>
  <si>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</si>
  <si>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</si>
  <si>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</si>
  <si>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</si>
  <si>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</si>
  <si>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</si>
  <si>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</si>
  <si>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</si>
  <si>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</si>
  <si>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</si>
  <si>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</si>
  <si>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</si>
  <si>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</si>
  <si>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</si>
  <si>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</si>
  <si>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</si>
  <si>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</si>
  <si>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</si>
  <si>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</si>
  <si>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</si>
  <si>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</si>
  <si>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</si>
  <si>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</si>
  <si>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</si>
  <si>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</si>
  <si>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</si>
  <si>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</si>
  <si>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</si>
  <si>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</si>
  <si>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</si>
  <si>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</si>
  <si>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</si>
  <si>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</si>
  <si>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</si>
  <si>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</si>
  <si>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</si>
  <si>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</si>
  <si>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</si>
  <si>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</si>
  <si>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</si>
  <si>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</si>
  <si>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</si>
  <si>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</si>
  <si>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</si>
  <si>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</si>
  <si>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</si>
  <si>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</si>
  <si>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</si>
  <si>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</si>
  <si>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</si>
  <si>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</si>
  <si>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</si>
  <si>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</si>
  <si>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</si>
  <si>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</si>
  <si>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</si>
  <si>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</si>
  <si>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</si>
  <si>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</si>
  <si>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</si>
  <si>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</si>
  <si>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</si>
  <si>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</si>
  <si>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</si>
  <si>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</si>
  <si>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</si>
  <si>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</si>
  <si>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</si>
  <si>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</si>
  <si>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</si>
  <si>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</si>
  <si>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</si>
  <si>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</si>
  <si>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</si>
  <si>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</si>
  <si>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</si>
  <si>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</si>
  <si>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</si>
  <si>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</si>
  <si>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</si>
  <si>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</si>
  <si>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</si>
  <si>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</si>
  <si>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</si>
  <si>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</si>
  <si>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</si>
  <si>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</si>
  <si>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</si>
  <si>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</si>
  <si>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</si>
  <si>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</si>
  <si>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</si>
  <si>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</si>
  <si>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</si>
  <si>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</si>
  <si>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</si>
  <si>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</si>
  <si>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</si>
  <si>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</si>
  <si>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</si>
  <si>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</si>
  <si>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</si>
  <si>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</si>
  <si>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</si>
  <si>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</si>
  <si>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</si>
  <si>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</si>
  <si>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</si>
  <si>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</si>
  <si>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</si>
  <si>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</si>
  <si>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</si>
  <si>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</si>
  <si>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</si>
  <si>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</si>
  <si>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</si>
  <si>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</si>
  <si>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</si>
  <si>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</si>
  <si>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</si>
  <si>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</si>
  <si>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</si>
  <si>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</si>
  <si>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</si>
  <si>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</si>
  <si>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</si>
  <si>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</si>
  <si>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</si>
  <si>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</si>
  <si>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</si>
  <si>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</si>
  <si>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</si>
  <si>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</si>
  <si>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</si>
  <si>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</si>
  <si>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</si>
  <si>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</si>
  <si>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</si>
  <si>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</si>
  <si>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</si>
  <si>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</si>
  <si>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</si>
  <si>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</si>
  <si>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</si>
  <si>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</si>
  <si>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</si>
  <si>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</si>
  <si>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</si>
  <si>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</si>
  <si>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</si>
  <si>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</si>
  <si>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</si>
  <si>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</si>
  <si>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</si>
  <si>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</si>
  <si>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</si>
  <si>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</si>
  <si>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</si>
  <si>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</si>
  <si>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</si>
  <si>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</si>
  <si>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</si>
  <si>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</si>
  <si>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</si>
  <si>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</si>
  <si>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</si>
  <si>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</si>
  <si>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</si>
  <si>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</si>
  <si>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</si>
  <si>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</si>
  <si>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</si>
  <si>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</si>
  <si>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</si>
  <si>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</si>
  <si>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</si>
  <si>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</si>
  <si>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</si>
  <si>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</si>
  <si>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</si>
  <si>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</si>
  <si>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</si>
  <si>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</si>
  <si>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</si>
  <si>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</si>
  <si>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</si>
  <si>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</si>
  <si>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</si>
  <si>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</si>
  <si>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</si>
  <si>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</si>
  <si>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</si>
  <si>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</si>
  <si>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</si>
  <si>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</si>
  <si>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</si>
  <si>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</si>
  <si>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</si>
  <si>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</si>
  <si>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</si>
  <si>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</si>
  <si>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</si>
  <si>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</si>
  <si>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</si>
  <si>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</si>
  <si>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</si>
  <si>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</si>
  <si>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</si>
  <si>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</si>
  <si>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</si>
  <si>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</si>
  <si>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</si>
  <si>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</si>
  <si>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</si>
  <si>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</si>
  <si>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</si>
  <si>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</si>
  <si>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</si>
  <si>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</si>
  <si>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</si>
  <si>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</si>
  <si>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</si>
  <si>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</si>
  <si>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</si>
  <si>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</si>
  <si>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</si>
  <si>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</si>
  <si>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</si>
  <si>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</si>
  <si>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</si>
  <si>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</si>
  <si>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</si>
  <si>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</si>
  <si>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</si>
  <si>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</si>
  <si>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</si>
  <si>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</si>
  <si>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</si>
  <si>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</si>
  <si>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</si>
  <si>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</si>
  <si>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</si>
  <si>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</si>
  <si>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</si>
  <si>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</si>
  <si>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</si>
  <si>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</si>
  <si>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</si>
  <si>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</si>
  <si>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</si>
  <si>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</si>
  <si>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</si>
  <si>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</si>
  <si>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</si>
  <si>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</si>
  <si>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</si>
  <si>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</si>
  <si>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</si>
  <si>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</si>
  <si>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</si>
  <si>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</si>
  <si>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</si>
  <si>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</si>
  <si>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</si>
  <si>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</si>
  <si>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</si>
  <si>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</si>
  <si>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</si>
  <si>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</si>
  <si>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</si>
  <si>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</si>
  <si>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</si>
  <si>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</si>
  <si>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</si>
  <si>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</si>
  <si>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</si>
  <si>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</si>
  <si>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</si>
  <si>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</si>
  <si>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</si>
  <si>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</si>
  <si>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</si>
  <si>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</si>
  <si>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</si>
  <si>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</si>
  <si>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</si>
  <si>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</si>
  <si>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</si>
  <si>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</si>
  <si>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</si>
  <si>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</si>
  <si>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</si>
  <si>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</si>
  <si>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</si>
  <si>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</si>
  <si>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</si>
  <si>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</si>
  <si>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</si>
  <si>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</si>
  <si>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</si>
  <si>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</si>
  <si>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</si>
  <si>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</si>
  <si>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</si>
  <si>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</si>
  <si>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</si>
  <si>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</si>
  <si>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</si>
  <si>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</si>
  <si>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</si>
  <si>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</si>
  <si>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</si>
  <si>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</si>
  <si>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</si>
  <si>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</si>
  <si>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</si>
  <si>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</si>
  <si>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</si>
  <si>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</si>
  <si>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</si>
  <si>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</si>
  <si>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</si>
  <si>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</si>
  <si>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</si>
  <si>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</si>
  <si>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</si>
  <si>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</si>
  <si>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</si>
  <si>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</si>
  <si>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</si>
  <si>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</si>
  <si>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</si>
  <si>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</si>
  <si>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</si>
  <si>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</si>
  <si>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</si>
  <si>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</si>
  <si>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</si>
  <si>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</si>
  <si>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</si>
  <si>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</si>
  <si>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</si>
  <si>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</si>
  <si>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</si>
  <si>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</si>
  <si>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</si>
  <si>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</si>
  <si>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</si>
  <si>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</si>
  <si>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</si>
  <si>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</si>
  <si>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</si>
  <si>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</si>
  <si>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</si>
  <si>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</si>
  <si>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</si>
  <si>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</si>
  <si>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</si>
  <si>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</si>
  <si>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</si>
  <si>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</si>
  <si>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</si>
  <si>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</si>
  <si>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</si>
  <si>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</si>
  <si>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</si>
  <si>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</si>
  <si>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</si>
  <si>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</si>
  <si>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</si>
  <si>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</si>
  <si>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</si>
  <si>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</si>
  <si>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</si>
  <si>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</si>
  <si>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</si>
  <si>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</si>
  <si>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</si>
  <si>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</si>
  <si>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</si>
  <si>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</si>
  <si>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</si>
  <si>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</si>
  <si>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</si>
  <si>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</si>
  <si>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</si>
  <si>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</si>
  <si>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</si>
  <si>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</si>
  <si>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</si>
  <si>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</si>
  <si>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</si>
  <si>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</si>
  <si>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</si>
  <si>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</si>
  <si>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</si>
  <si>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</si>
  <si>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</si>
  <si>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</si>
  <si>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</si>
  <si>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</si>
  <si>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</si>
  <si>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</si>
  <si>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</si>
  <si>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</si>
  <si>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</si>
  <si>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</si>
  <si>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</si>
  <si>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</si>
  <si>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</si>
  <si>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</si>
  <si>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</si>
  <si>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</si>
  <si>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</si>
  <si>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</si>
  <si>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</si>
  <si>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</si>
  <si>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</si>
  <si>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</si>
  <si>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</si>
  <si>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</si>
  <si>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</si>
  <si>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</si>
  <si>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</si>
  <si>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</si>
  <si>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</si>
  <si>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</si>
  <si>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</si>
  <si>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</si>
  <si>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</si>
  <si>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</si>
  <si>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</si>
  <si>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</si>
  <si>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</si>
  <si>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</si>
  <si>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</si>
  <si>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</si>
  <si>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</si>
  <si>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</si>
  <si>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</si>
  <si>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</si>
  <si>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</si>
  <si>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</si>
  <si>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</si>
  <si>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</si>
  <si>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</si>
  <si>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</si>
  <si>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</si>
  <si>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</si>
  <si>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</si>
  <si>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</si>
  <si>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</si>
  <si>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</si>
  <si>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</si>
  <si>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</si>
  <si>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</si>
  <si>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</si>
  <si>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</si>
  <si>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</si>
  <si>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</si>
  <si>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</si>
  <si>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</si>
  <si>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</si>
  <si>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</si>
  <si>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</si>
  <si>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</si>
  <si>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</si>
  <si>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</si>
  <si>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</si>
  <si>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</si>
  <si>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</si>
  <si>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</si>
  <si>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</si>
  <si>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</si>
  <si>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</si>
  <si>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</si>
  <si>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</si>
  <si>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</si>
  <si>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</si>
  <si>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</si>
  <si>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</si>
  <si>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</si>
  <si>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</si>
  <si>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</si>
  <si>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</si>
  <si>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</si>
  <si>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</si>
  <si>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</si>
  <si>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</si>
  <si>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</si>
  <si>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</si>
  <si>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</si>
  <si>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</si>
  <si>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</si>
  <si>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</si>
  <si>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</si>
  <si>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</si>
  <si>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</si>
  <si>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</si>
  <si>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</si>
  <si>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</si>
  <si>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</si>
  <si>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</si>
  <si>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</si>
  <si>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</si>
  <si>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</si>
  <si>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</si>
  <si>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</si>
  <si>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</si>
  <si>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</si>
  <si>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</si>
  <si>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</si>
  <si>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</si>
  <si>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</si>
  <si>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</si>
  <si>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</si>
  <si>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</si>
  <si>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</si>
  <si>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</si>
  <si>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</si>
  <si>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</si>
  <si>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</si>
  <si>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</si>
  <si>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</si>
  <si>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</si>
  <si>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</si>
  <si>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</si>
  <si>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</si>
  <si>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</si>
  <si>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</si>
  <si>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</si>
  <si>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</si>
  <si>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</si>
  <si>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</si>
  <si>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</si>
  <si>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</si>
  <si>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</si>
  <si>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</si>
  <si>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</si>
  <si>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</si>
  <si>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</si>
  <si>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</si>
  <si>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</si>
  <si>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</si>
  <si>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</si>
  <si>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</si>
  <si>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</si>
  <si>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</si>
  <si>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</si>
  <si>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</si>
  <si>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</si>
  <si>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</si>
  <si>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</si>
  <si>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</si>
  <si>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</si>
  <si>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</si>
  <si>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</si>
  <si>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</si>
  <si>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</si>
  <si>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</si>
  <si>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</si>
  <si>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</si>
  <si>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</si>
  <si>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</si>
  <si>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</si>
  <si>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</si>
  <si>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</si>
  <si>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</si>
  <si>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</si>
  <si>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</si>
  <si>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</si>
  <si>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</si>
  <si>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</si>
  <si>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</si>
  <si>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</si>
  <si>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</si>
  <si>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</si>
  <si>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</si>
  <si>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</si>
  <si>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</si>
  <si>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</si>
  <si>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</si>
  <si>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</si>
  <si>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</si>
  <si>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</si>
  <si>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</si>
  <si>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</si>
  <si>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</si>
  <si>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</si>
  <si>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</si>
  <si>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</si>
  <si>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</si>
  <si>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</si>
  <si>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</si>
  <si>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</si>
  <si>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</si>
  <si>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</si>
  <si>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</si>
  <si>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</si>
  <si>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</si>
  <si>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</si>
  <si>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</si>
  <si>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</si>
  <si>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</si>
  <si>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</si>
  <si>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</si>
  <si>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</si>
  <si>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</si>
  <si>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</si>
  <si>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</si>
  <si>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</si>
  <si>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</si>
  <si>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</si>
  <si>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</si>
  <si>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</si>
  <si>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</si>
  <si>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</si>
  <si>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</si>
  <si>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</si>
  <si>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</si>
  <si>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</si>
  <si>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</si>
  <si>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</si>
  <si>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</si>
  <si>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</si>
  <si>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</si>
  <si>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</si>
  <si>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</si>
  <si>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</si>
  <si>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</si>
  <si>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</si>
  <si>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</si>
  <si>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</si>
  <si>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</si>
  <si>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</si>
  <si>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</si>
  <si>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</si>
  <si>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</si>
  <si>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</si>
  <si>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</si>
  <si>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</si>
  <si>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</si>
  <si>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</si>
  <si>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</si>
  <si>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</si>
  <si>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</si>
  <si>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</si>
  <si>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</si>
  <si>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</si>
  <si>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</si>
  <si>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</si>
  <si>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</si>
  <si>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</si>
  <si>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</si>
  <si>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</si>
  <si>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</si>
  <si>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</si>
  <si>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</si>
  <si>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</si>
  <si>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</si>
  <si>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</si>
  <si>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</si>
  <si>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</si>
  <si>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</si>
  <si>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</si>
  <si>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</si>
  <si>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</si>
  <si>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</si>
  <si>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</si>
  <si>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</si>
  <si>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</si>
  <si>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</si>
  <si>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</si>
  <si>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</si>
  <si>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</si>
  <si>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</si>
  <si>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</si>
  <si>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</si>
  <si>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</si>
  <si>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</si>
  <si>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</si>
  <si>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</si>
  <si>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</si>
  <si>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</si>
  <si>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</si>
  <si>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</si>
  <si>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</si>
  <si>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</si>
  <si>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</si>
  <si>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</si>
  <si>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</si>
  <si>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</si>
  <si>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</si>
  <si>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</si>
  <si>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</si>
  <si>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</si>
  <si>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</si>
  <si>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</si>
  <si>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</si>
  <si>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</si>
  <si>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</si>
  <si>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</si>
  <si>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</si>
  <si>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</si>
  <si>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</si>
  <si>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</si>
  <si>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</si>
  <si>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</si>
  <si>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</si>
  <si>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</si>
  <si>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</si>
  <si>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</si>
  <si>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</si>
  <si>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</si>
  <si>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</si>
  <si>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</si>
  <si>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</si>
  <si>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</si>
  <si>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</si>
  <si>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</si>
  <si>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</si>
  <si>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</si>
  <si>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</si>
  <si>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</si>
  <si>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</si>
  <si>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</si>
  <si>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</si>
  <si>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</si>
  <si>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</si>
  <si>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</si>
  <si>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</si>
  <si>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</si>
  <si>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</si>
  <si>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</si>
  <si>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</si>
  <si>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</si>
  <si>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</si>
  <si>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</si>
  <si>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</si>
  <si>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</si>
  <si>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</si>
  <si>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</si>
  <si>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</si>
  <si>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</si>
  <si>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</si>
  <si>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</si>
  <si>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</si>
  <si>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</si>
  <si>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</si>
  <si>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</si>
  <si>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</si>
  <si>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</si>
  <si>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</si>
  <si>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</si>
  <si>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</si>
  <si>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</si>
  <si>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</si>
  <si>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</si>
  <si>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</si>
  <si>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</si>
  <si>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</si>
  <si>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</si>
  <si>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</si>
  <si>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</si>
  <si>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</si>
  <si>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</si>
  <si>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</si>
  <si>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</si>
  <si>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</si>
  <si>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</si>
  <si>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</si>
  <si>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</si>
  <si>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</si>
  <si>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</si>
  <si>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</si>
  <si>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</si>
  <si>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</si>
  <si>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</si>
  <si>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</si>
  <si>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</si>
  <si>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</si>
  <si>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</si>
  <si>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</si>
  <si>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</si>
  <si>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</si>
  <si>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</si>
  <si>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</si>
  <si>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</si>
  <si>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</si>
  <si>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</si>
  <si>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</si>
  <si>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</si>
  <si>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</si>
  <si>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</si>
  <si>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</si>
  <si>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</si>
  <si>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</si>
  <si>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</si>
  <si>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</si>
  <si>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</si>
  <si>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</si>
  <si>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</si>
  <si>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</si>
  <si>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</si>
  <si>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</si>
  <si>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</si>
  <si>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</si>
  <si>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</si>
  <si>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</si>
  <si>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</si>
  <si>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</si>
  <si>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</si>
  <si>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</si>
  <si>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</si>
  <si>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</si>
  <si>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</si>
  <si>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</si>
  <si>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</si>
  <si>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</si>
  <si>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</si>
  <si>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</si>
  <si>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</si>
  <si>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</si>
  <si>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</si>
  <si>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</si>
  <si>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</si>
  <si>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</si>
  <si>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</si>
  <si>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</si>
  <si>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</si>
  <si>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</si>
  <si>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</si>
  <si>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</si>
  <si>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</si>
  <si>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</si>
  <si>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</si>
  <si>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</si>
  <si>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</si>
  <si>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</si>
  <si>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</si>
  <si>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</si>
  <si>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</si>
  <si>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</si>
  <si>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</si>
  <si>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</si>
  <si>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</si>
  <si>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</si>
  <si>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</si>
  <si>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</si>
  <si>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</si>
  <si>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</si>
  <si>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</si>
  <si>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</si>
  <si>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</si>
  <si>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</si>
  <si>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</si>
  <si>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</si>
  <si>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</si>
  <si>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</si>
  <si>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</si>
  <si>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</si>
  <si>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</si>
  <si>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</si>
  <si>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</si>
  <si>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</si>
  <si>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</si>
  <si>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</si>
  <si>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</si>
  <si>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</si>
  <si>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</si>
  <si>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</si>
  <si>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</si>
  <si>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</si>
  <si>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</si>
  <si>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</si>
  <si>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</si>
  <si>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</si>
  <si>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</si>
  <si>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</si>
  <si>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</si>
  <si>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</si>
  <si>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</si>
  <si>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</si>
  <si>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</si>
  <si>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</si>
  <si>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</si>
  <si>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</si>
  <si>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</si>
  <si>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</si>
  <si>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</si>
  <si>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</si>
  <si>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</si>
  <si>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</si>
  <si>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</si>
  <si>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</si>
  <si>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</si>
  <si>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</si>
  <si>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</si>
  <si>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</si>
  <si>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</si>
  <si>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</si>
  <si>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</si>
  <si>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</si>
  <si>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</si>
  <si>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</si>
  <si>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</si>
  <si>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</si>
  <si>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</si>
  <si>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</si>
  <si>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</si>
  <si>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</si>
  <si>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</si>
  <si>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</si>
  <si>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</si>
  <si>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</si>
  <si>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</si>
  <si>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</si>
  <si>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</si>
  <si>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</si>
  <si>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</si>
  <si>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</si>
  <si>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</si>
  <si>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</si>
  <si>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</si>
  <si>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</si>
  <si>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</si>
  <si>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</si>
  <si>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</si>
  <si>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</si>
  <si>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</si>
  <si>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</si>
  <si>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</si>
  <si>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</si>
  <si>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</si>
  <si>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</si>
  <si>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</si>
  <si>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</si>
  <si>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</si>
  <si>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</si>
  <si>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</si>
  <si>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</si>
  <si>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</si>
  <si>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</si>
  <si>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</si>
  <si>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</si>
  <si>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</si>
  <si>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</si>
  <si>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</si>
  <si>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</si>
  <si>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</si>
  <si>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</si>
  <si>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</si>
  <si>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</si>
  <si>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</si>
  <si>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</si>
  <si>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</si>
  <si>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</si>
  <si>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</si>
  <si>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</si>
  <si>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</si>
  <si>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</si>
  <si>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</si>
  <si>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</si>
  <si>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</si>
  <si>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</si>
  <si>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</si>
  <si>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</si>
  <si>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</si>
  <si>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</si>
  <si>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</si>
  <si>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</si>
  <si>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</si>
  <si>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</si>
  <si>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</si>
  <si>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</si>
  <si>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</si>
  <si>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</si>
  <si>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</si>
  <si>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</si>
  <si>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</si>
  <si>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</si>
  <si>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</si>
  <si>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</si>
  <si>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</si>
  <si>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</si>
  <si>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</si>
  <si>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</si>
  <si>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</si>
  <si>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</si>
  <si>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</si>
  <si>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</si>
  <si>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</si>
  <si>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</si>
  <si>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</si>
  <si>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</si>
  <si>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</si>
  <si>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</si>
  <si>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</si>
  <si>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</si>
  <si>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</si>
  <si>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</si>
  <si>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</si>
  <si>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</si>
  <si>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</si>
  <si>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</si>
  <si>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</si>
  <si>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</si>
  <si>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</si>
  <si>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</si>
  <si>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</si>
  <si>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</si>
  <si>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</si>
  <si>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</si>
  <si>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</si>
  <si>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</si>
  <si>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</si>
  <si>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</si>
  <si>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</si>
  <si>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</si>
  <si>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</si>
  <si>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</si>
  <si>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</si>
  <si>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</si>
  <si>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</si>
  <si>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</si>
  <si>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</si>
  <si>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</si>
  <si>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</si>
  <si>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</si>
  <si>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</si>
  <si>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</si>
  <si>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</si>
  <si>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</si>
  <si>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</si>
  <si>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</si>
  <si>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</si>
  <si>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</si>
  <si>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</si>
  <si>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</si>
  <si>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</si>
  <si>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</si>
  <si>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</si>
  <si>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</si>
  <si>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</si>
  <si>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</si>
  <si>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</si>
  <si>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</si>
  <si>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</si>
  <si>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</si>
  <si>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</si>
  <si>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</si>
  <si>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</si>
  <si>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</si>
  <si>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</si>
  <si>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</si>
  <si>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</si>
  <si>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</si>
  <si>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</si>
  <si>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</si>
  <si>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</si>
  <si>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</si>
  <si>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</si>
  <si>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</si>
  <si>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</si>
  <si>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</si>
  <si>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</si>
  <si>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</si>
  <si>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</si>
  <si>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</si>
  <si>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</si>
  <si>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</si>
  <si>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</si>
  <si>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</si>
  <si>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</si>
  <si>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</si>
  <si>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</si>
  <si>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</si>
  <si>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</si>
  <si>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</si>
  <si>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</si>
  <si>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</si>
  <si>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</si>
  <si>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</si>
  <si>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</si>
  <si>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</si>
  <si>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</si>
  <si>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</si>
  <si>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</si>
  <si>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</si>
  <si>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</si>
  <si>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</si>
  <si>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</si>
  <si>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</si>
  <si>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</si>
  <si>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</si>
  <si>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</si>
  <si>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</si>
  <si>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</si>
  <si>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</si>
  <si>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</si>
  <si>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</si>
  <si>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</si>
  <si>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</si>
  <si>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</si>
  <si>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</si>
  <si>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</si>
  <si>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</si>
  <si>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</si>
  <si>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</si>
  <si>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</si>
  <si>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</si>
  <si>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</si>
  <si>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</si>
  <si>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</si>
  <si>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</si>
  <si>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</si>
  <si>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</si>
  <si>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</si>
  <si>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</si>
  <si>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</si>
  <si>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</si>
  <si>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</si>
  <si>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</si>
  <si>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</si>
  <si>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</si>
  <si>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</si>
  <si>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</si>
  <si>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</si>
  <si>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</si>
  <si>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</si>
  <si>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</si>
  <si>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</si>
  <si>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</si>
  <si>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</si>
  <si>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</si>
  <si>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</si>
  <si>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</si>
  <si>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</si>
  <si>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</si>
  <si>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</si>
  <si>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</si>
  <si>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</si>
  <si>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</si>
  <si>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</si>
  <si>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</si>
  <si>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</si>
  <si>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</si>
  <si>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</si>
  <si>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</si>
  <si>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</si>
  <si>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</si>
  <si>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</si>
  <si>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</si>
  <si>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</si>
  <si>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</si>
  <si>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</si>
  <si>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</si>
  <si>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</si>
  <si>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</si>
  <si>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</si>
  <si>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</si>
  <si>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</si>
  <si>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</si>
  <si>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</si>
  <si>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</si>
  <si>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</si>
  <si>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</si>
  <si>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</si>
  <si>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</si>
  <si>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</si>
  <si>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</si>
  <si>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</si>
  <si>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</si>
  <si>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</si>
  <si>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</si>
  <si>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</si>
  <si>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</si>
  <si>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</si>
  <si>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</si>
  <si>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</si>
  <si>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</si>
  <si>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</si>
  <si>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</si>
  <si>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</si>
  <si>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</si>
  <si>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</si>
  <si>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</si>
  <si>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</si>
  <si>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</si>
  <si>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</si>
  <si>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</si>
  <si>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</si>
  <si>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</si>
  <si>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</si>
  <si>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</si>
  <si>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</si>
  <si>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</si>
  <si>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</si>
  <si>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</si>
  <si>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</si>
  <si>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</si>
  <si>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</si>
  <si>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</si>
  <si>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</si>
  <si>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</si>
  <si>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</si>
  <si>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</si>
  <si>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</si>
  <si>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</si>
  <si>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</si>
  <si>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</si>
  <si>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</si>
  <si>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</si>
  <si>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</si>
  <si>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</si>
  <si>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</si>
  <si>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</si>
  <si>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</si>
  <si>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</si>
  <si>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</si>
  <si>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</si>
  <si>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</si>
  <si>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</si>
  <si>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</si>
  <si>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</si>
  <si>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</si>
  <si>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</si>
  <si>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</si>
  <si>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</si>
  <si>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</si>
  <si>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</si>
  <si>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</si>
  <si>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</si>
  <si>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</si>
  <si>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</si>
  <si>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</si>
  <si>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</si>
  <si>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</si>
  <si>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</si>
  <si>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</si>
  <si>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</si>
  <si>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</si>
  <si>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</si>
  <si>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</si>
  <si>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</si>
  <si>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</si>
  <si>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</si>
  <si>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</si>
  <si>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</si>
  <si>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</si>
  <si>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</si>
  <si>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</si>
  <si>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</si>
  <si>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</si>
  <si>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</si>
  <si>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</si>
  <si>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</si>
  <si>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</si>
  <si>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</si>
  <si>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</si>
  <si>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</si>
  <si>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</si>
  <si>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</si>
  <si>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</si>
  <si>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</si>
  <si>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</si>
  <si>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</si>
  <si>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</si>
  <si>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</si>
  <si>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</si>
  <si>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</si>
  <si>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</si>
  <si>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</si>
  <si>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</si>
  <si>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</si>
  <si>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</si>
  <si>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</si>
  <si>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</si>
  <si>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</si>
  <si>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</si>
  <si>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</si>
  <si>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</si>
  <si>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</si>
  <si>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</si>
  <si>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</si>
  <si>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</si>
  <si>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</si>
  <si>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</si>
  <si>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</si>
  <si>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</si>
  <si>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</si>
  <si>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</si>
  <si>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</si>
  <si>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</si>
  <si>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</si>
  <si>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</si>
  <si>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</si>
  <si>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</si>
  <si>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</si>
  <si>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</si>
  <si>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</si>
  <si>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</si>
  <si>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</si>
  <si>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</si>
  <si>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</si>
  <si>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</si>
  <si>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</si>
  <si>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</si>
  <si>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</si>
  <si>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</si>
  <si>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</si>
  <si>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</si>
  <si>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</si>
  <si>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</si>
  <si>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</si>
  <si>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</si>
  <si>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</si>
  <si>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</si>
  <si>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</si>
  <si>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</si>
  <si>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</si>
  <si>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</si>
  <si>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</si>
  <si>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</si>
  <si>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</si>
  <si>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</si>
  <si>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</si>
  <si>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</si>
  <si>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</si>
  <si>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</si>
  <si>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</si>
  <si>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</si>
  <si>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</si>
  <si>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</si>
  <si>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</si>
  <si>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</si>
  <si>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</si>
  <si>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</si>
  <si>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</si>
  <si>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</si>
  <si>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</si>
  <si>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</si>
  <si>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</si>
  <si>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</si>
  <si>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</si>
  <si>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</si>
  <si>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</si>
  <si>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</si>
  <si>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</si>
  <si>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</si>
  <si>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</si>
  <si>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</si>
  <si>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</si>
  <si>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</si>
  <si>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</si>
  <si>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</si>
  <si>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</si>
  <si>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</si>
  <si>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</si>
  <si>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</si>
  <si>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</si>
  <si>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</si>
  <si>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</si>
  <si>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</si>
  <si>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</si>
  <si>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</si>
  <si>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</si>
  <si>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</si>
  <si>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</si>
  <si>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</si>
  <si>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</si>
  <si>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</si>
  <si>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</si>
  <si>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</si>
  <si>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</si>
  <si>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</si>
  <si>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</si>
  <si>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</si>
  <si>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</si>
  <si>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</si>
  <si>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</si>
  <si>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</si>
  <si>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</si>
  <si>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</si>
  <si>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</si>
  <si>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</si>
  <si>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</si>
  <si>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</si>
  <si>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</si>
  <si>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</si>
  <si>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</si>
  <si>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</si>
  <si>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</si>
  <si>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</si>
  <si>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</si>
  <si>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</si>
  <si>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</si>
  <si>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</si>
  <si>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</si>
  <si>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</si>
  <si>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</si>
  <si>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</si>
  <si>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</si>
  <si>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</si>
  <si>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</si>
  <si>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</si>
  <si>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</si>
  <si>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</si>
  <si>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</si>
  <si>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</si>
  <si>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</si>
  <si>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</si>
  <si>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</si>
  <si>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</si>
  <si>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</si>
  <si>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</si>
  <si>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</si>
  <si>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</si>
  <si>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</si>
  <si>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</si>
  <si>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</si>
  <si>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</si>
  <si>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</si>
  <si>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</si>
  <si>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</si>
  <si>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</si>
  <si>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</si>
  <si>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</si>
  <si>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</si>
  <si>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</si>
  <si>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</si>
  <si>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</si>
  <si>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</si>
  <si>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</si>
  <si>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</si>
  <si>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</si>
  <si>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</si>
  <si>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</si>
  <si>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</si>
  <si>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</si>
  <si>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</si>
  <si>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</si>
  <si>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</si>
  <si>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</si>
  <si>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</si>
  <si>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</si>
  <si>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</si>
  <si>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</si>
  <si>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</si>
  <si>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</si>
  <si>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</si>
  <si>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</si>
  <si>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</si>
  <si>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</si>
  <si>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</si>
  <si>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</si>
  <si>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</si>
  <si>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</si>
  <si>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</si>
  <si>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</si>
  <si>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</si>
  <si>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</si>
  <si>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</si>
  <si>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</si>
  <si>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</si>
  <si>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</si>
  <si>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</si>
  <si>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</si>
  <si>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</si>
  <si>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</si>
  <si>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</si>
  <si>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</si>
  <si>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</si>
  <si>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</si>
  <si>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</si>
  <si>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</si>
  <si>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</si>
  <si>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</si>
  <si>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</si>
  <si>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</si>
  <si>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</si>
  <si>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</si>
  <si>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</si>
  <si>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</si>
  <si>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</si>
  <si>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</si>
  <si>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</si>
  <si>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</si>
  <si>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</si>
  <si>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</si>
  <si>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</si>
  <si>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</si>
  <si>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</si>
  <si>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</si>
  <si>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</si>
  <si>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</si>
  <si>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</si>
  <si>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</si>
  <si>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</si>
  <si>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</si>
  <si>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</si>
  <si>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</si>
  <si>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</si>
  <si>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</si>
  <si>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</si>
  <si>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</si>
  <si>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</si>
  <si>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</si>
  <si>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</si>
  <si>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</si>
  <si>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</si>
  <si>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</si>
  <si>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</si>
  <si>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</si>
  <si>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</si>
  <si>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</si>
  <si>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</si>
  <si>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</si>
  <si>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</si>
  <si>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</si>
  <si>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</si>
  <si>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</si>
  <si>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</si>
  <si>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</si>
  <si>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</si>
  <si>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</si>
  <si>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</si>
  <si>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</si>
  <si>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</si>
  <si>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</si>
  <si>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</si>
  <si>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</si>
  <si>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</si>
  <si>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</si>
  <si>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</si>
  <si>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</si>
  <si>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</si>
  <si>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</si>
  <si>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</si>
  <si>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</si>
  <si>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</si>
  <si>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</si>
  <si>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</si>
  <si>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</si>
  <si>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</si>
  <si>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</si>
  <si>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</si>
  <si>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</si>
  <si>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</si>
  <si>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</si>
  <si>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</si>
  <si>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</si>
  <si>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</si>
  <si>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</si>
  <si>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</si>
  <si>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</si>
  <si>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</si>
  <si>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</si>
  <si>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</si>
  <si>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</si>
  <si>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</si>
  <si>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</si>
  <si>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</si>
  <si>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</si>
  <si>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</si>
  <si>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</si>
  <si>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</si>
  <si>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</si>
  <si>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</si>
  <si>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</si>
  <si>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</si>
  <si>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</si>
  <si>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</si>
  <si>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</si>
  <si>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</si>
  <si>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</si>
  <si>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</si>
  <si>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</si>
  <si>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</si>
  <si>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</si>
  <si>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</si>
  <si>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</si>
  <si>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</si>
  <si>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</si>
  <si>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</si>
  <si>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</si>
  <si>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</si>
  <si>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</si>
  <si>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</si>
  <si>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</si>
  <si>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</si>
  <si>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</si>
  <si>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</si>
  <si>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</si>
  <si>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</si>
  <si>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</si>
  <si>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</si>
  <si>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</si>
  <si>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</si>
  <si>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</si>
  <si>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</si>
  <si>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</si>
  <si>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</si>
  <si>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</si>
  <si>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</si>
  <si>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</si>
  <si>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</si>
  <si>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</si>
  <si>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</si>
  <si>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</si>
  <si>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</si>
  <si>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</si>
  <si>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</si>
  <si>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</si>
  <si>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</si>
  <si>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</si>
  <si>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</si>
  <si>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</si>
  <si>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</si>
  <si>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</si>
  <si>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</si>
  <si>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</si>
  <si>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</si>
  <si>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</si>
  <si>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</si>
  <si>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</si>
  <si>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</si>
  <si>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</si>
  <si>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</si>
  <si>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</si>
  <si>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</si>
  <si>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</si>
  <si>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</si>
  <si>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</si>
  <si>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</si>
  <si>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</si>
  <si>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</si>
  <si>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</si>
  <si>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</si>
  <si>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</si>
  <si>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</si>
  <si>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</si>
  <si>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</si>
  <si>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</si>
  <si>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</si>
  <si>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</si>
  <si>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</si>
  <si>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</si>
  <si>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</si>
  <si>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</si>
  <si>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</si>
  <si>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</si>
  <si>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</si>
  <si>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</si>
  <si>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</si>
  <si>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</si>
  <si>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</si>
  <si>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</si>
  <si>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</si>
  <si>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</si>
  <si>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</si>
  <si>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</si>
  <si>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</si>
  <si>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</si>
  <si>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</si>
  <si>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</si>
  <si>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</si>
  <si>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</si>
  <si>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</si>
  <si>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</si>
  <si>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</si>
  <si>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</si>
  <si>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</si>
  <si>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</si>
  <si>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</si>
  <si>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</si>
  <si>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</si>
  <si>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</si>
  <si>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</si>
  <si>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</si>
  <si>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</si>
  <si>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</si>
  <si>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</si>
  <si>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</si>
  <si>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</si>
  <si>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</si>
  <si>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</si>
  <si>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</si>
  <si>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</si>
  <si>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</si>
  <si>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</si>
  <si>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</si>
  <si>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</si>
  <si>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</si>
  <si>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</si>
  <si>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</si>
  <si>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</si>
  <si>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</si>
  <si>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</si>
  <si>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</si>
  <si>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</si>
  <si>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</si>
  <si>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</si>
  <si>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</si>
  <si>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</si>
  <si>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</si>
  <si>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</si>
  <si>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</si>
  <si>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</si>
  <si>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</si>
  <si>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</si>
  <si>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</si>
  <si>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</si>
  <si>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</si>
  <si>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</si>
  <si>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</si>
  <si>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</si>
  <si>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</si>
  <si>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</si>
  <si>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</si>
  <si>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</si>
  <si>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</si>
  <si>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</si>
  <si>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</si>
  <si>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</si>
  <si>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</si>
  <si>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</si>
  <si>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</si>
  <si>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</si>
  <si>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</si>
  <si>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</si>
  <si>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</si>
  <si>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</si>
  <si>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</si>
  <si>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</si>
  <si>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</si>
  <si>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</si>
  <si>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</si>
  <si>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</si>
  <si>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</si>
  <si>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</si>
  <si>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</si>
  <si>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</si>
  <si>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</si>
  <si>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</si>
  <si>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</si>
  <si>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</si>
  <si>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</si>
  <si>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</si>
  <si>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</si>
  <si>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</si>
  <si>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</si>
  <si>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</si>
  <si>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</si>
  <si>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</si>
  <si>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</si>
  <si>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</si>
  <si>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</si>
  <si>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</si>
  <si>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</si>
  <si>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</si>
  <si>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</si>
  <si>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</si>
  <si>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</si>
  <si>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</si>
  <si>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</si>
  <si>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</si>
  <si>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</si>
  <si>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</si>
  <si>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</si>
  <si>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</si>
  <si>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</si>
  <si>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</si>
  <si>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</si>
  <si>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</si>
  <si>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</si>
  <si>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</si>
  <si>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</si>
  <si>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</si>
  <si>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</si>
  <si>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</si>
  <si>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</si>
  <si>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</si>
  <si>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</si>
  <si>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</si>
  <si>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</si>
  <si>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</si>
  <si>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</si>
  <si>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</si>
  <si>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</si>
  <si>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</si>
  <si>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</si>
  <si>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</si>
  <si>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</si>
  <si>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</si>
  <si>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</si>
  <si>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</si>
  <si>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</si>
  <si>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</si>
  <si>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</si>
  <si>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</si>
  <si>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</si>
  <si>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</si>
  <si>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</si>
  <si>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</si>
  <si>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</si>
  <si>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</si>
  <si>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</si>
  <si>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</si>
  <si>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</si>
  <si>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</si>
  <si>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</si>
  <si>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</si>
  <si>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</si>
  <si>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</si>
  <si>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</si>
  <si>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</si>
  <si>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</si>
  <si>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</si>
  <si>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</si>
  <si>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</si>
  <si>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</si>
  <si>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</si>
  <si>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</si>
  <si>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</si>
  <si>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</si>
  <si>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</si>
  <si>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</si>
  <si>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</si>
  <si>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</si>
  <si>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</si>
  <si>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</si>
  <si>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</si>
  <si>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</si>
  <si>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</si>
  <si>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</si>
  <si>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</si>
  <si>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</si>
  <si>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</si>
  <si>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</si>
  <si>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</si>
  <si>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</si>
  <si>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</si>
  <si>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</si>
  <si>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</si>
  <si>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</si>
  <si>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</si>
  <si>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</si>
  <si>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</si>
  <si>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</si>
  <si>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</si>
  <si>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</si>
  <si>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</si>
  <si>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</si>
  <si>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</si>
  <si>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</si>
  <si>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</si>
  <si>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</si>
  <si>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</si>
  <si>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</si>
  <si>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</si>
  <si>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</si>
  <si>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</si>
  <si>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</si>
  <si>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</si>
  <si>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</si>
  <si>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</si>
  <si>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</si>
  <si>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</si>
  <si>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</si>
  <si>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</si>
  <si>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</si>
  <si>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</si>
  <si>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</si>
  <si>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</si>
  <si>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</si>
  <si>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</si>
  <si>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</si>
  <si>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</si>
  <si>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</si>
  <si>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</si>
  <si>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</si>
  <si>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</si>
  <si>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</si>
  <si>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</si>
  <si>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</si>
  <si>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</si>
  <si>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</si>
  <si>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</si>
  <si>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</si>
  <si>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</si>
  <si>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</si>
  <si>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</si>
  <si>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</si>
  <si>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</si>
  <si>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</si>
  <si>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</si>
  <si>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</si>
  <si>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</si>
  <si>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</si>
  <si>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</si>
  <si>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</si>
  <si>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</si>
  <si>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</si>
  <si>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</si>
  <si>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</si>
  <si>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</si>
  <si>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</si>
  <si>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</si>
  <si>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</si>
  <si>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</si>
  <si>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</si>
  <si>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</si>
  <si>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</si>
  <si>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</si>
  <si>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</si>
  <si>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</si>
  <si>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</si>
  <si>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</si>
  <si>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</si>
  <si>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</si>
  <si>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</si>
  <si>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</si>
  <si>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</si>
  <si>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</si>
  <si>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</si>
  <si>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</si>
  <si>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</si>
  <si>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</si>
  <si>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</si>
  <si>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</si>
  <si>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</si>
  <si>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</si>
  <si>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</si>
  <si>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</si>
  <si>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</si>
  <si>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</si>
  <si>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</si>
  <si>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</si>
  <si>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</si>
  <si>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</si>
  <si>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</si>
  <si>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</si>
  <si>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</si>
  <si>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</si>
  <si>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</si>
  <si>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</si>
  <si>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</si>
  <si>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</si>
  <si>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</si>
  <si>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</si>
  <si>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</si>
  <si>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</si>
  <si>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</si>
  <si>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</si>
  <si>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</si>
  <si>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</si>
  <si>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</si>
  <si>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</si>
  <si>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</si>
  <si>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</si>
  <si>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</si>
  <si>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</si>
  <si>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</si>
  <si>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</si>
  <si>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</si>
  <si>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</si>
  <si>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</si>
  <si>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</si>
  <si>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</si>
  <si>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</si>
  <si>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</si>
  <si>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</si>
  <si>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</si>
  <si>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</si>
  <si>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</si>
  <si>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</si>
  <si>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</si>
  <si>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</si>
  <si>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</si>
  <si>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</si>
  <si>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</si>
  <si>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</si>
  <si>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</si>
  <si>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</si>
  <si>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</si>
  <si>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</si>
  <si>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</si>
  <si>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</si>
  <si>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</si>
  <si>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</si>
  <si>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</si>
  <si>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</si>
  <si>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</si>
  <si>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</si>
  <si>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</si>
  <si>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</si>
  <si>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</si>
  <si>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</si>
  <si>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</si>
  <si>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</si>
  <si>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</si>
  <si>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</si>
  <si>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</si>
  <si>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</si>
  <si>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</si>
  <si>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</si>
  <si>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</si>
  <si>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</si>
  <si>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</si>
  <si>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</si>
  <si>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</si>
  <si>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</si>
  <si>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</si>
  <si>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</si>
  <si>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</si>
  <si>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</si>
  <si>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</si>
  <si>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</si>
  <si>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</si>
  <si>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</si>
  <si>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</si>
  <si>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</si>
  <si>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</si>
  <si>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</si>
  <si>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</si>
  <si>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</si>
  <si>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</si>
  <si>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</si>
  <si>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</si>
  <si>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</si>
  <si>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</si>
  <si>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</si>
  <si>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</si>
  <si>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</si>
  <si>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</si>
  <si>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</si>
  <si>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</si>
  <si>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</si>
  <si>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</si>
  <si>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</si>
  <si>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</si>
  <si>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</si>
  <si>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</si>
  <si>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</si>
  <si>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</si>
  <si>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</si>
  <si>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</si>
  <si>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</si>
  <si>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</si>
  <si>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</si>
  <si>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</si>
  <si>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</si>
  <si>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</si>
  <si>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</si>
  <si>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</si>
  <si>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</si>
  <si>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</si>
  <si>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</si>
  <si>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</si>
  <si>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</si>
  <si>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</si>
  <si>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</si>
  <si>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</si>
  <si>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</si>
  <si>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</si>
  <si>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</si>
  <si>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</si>
  <si>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</si>
  <si>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</si>
  <si>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</si>
  <si>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</si>
  <si>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</si>
  <si>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</si>
  <si>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</si>
  <si>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</si>
  <si>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</si>
  <si>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</si>
  <si>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</si>
  <si>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</si>
  <si>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</si>
  <si>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</si>
  <si>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</si>
  <si>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</si>
  <si>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</si>
  <si>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</si>
  <si>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</si>
  <si>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</si>
  <si>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</si>
  <si>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</si>
  <si>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</si>
  <si>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</si>
  <si>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</si>
  <si>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</si>
  <si>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</si>
  <si>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</si>
  <si>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</si>
  <si>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</si>
  <si>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</si>
  <si>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</si>
  <si>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</si>
  <si>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</si>
  <si>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</si>
  <si>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</si>
  <si>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</si>
  <si>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</si>
  <si>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</si>
  <si>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</si>
  <si>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</si>
  <si>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</si>
  <si>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</si>
  <si>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</si>
  <si>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</si>
  <si>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</si>
  <si>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</si>
  <si>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</si>
  <si>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</si>
  <si>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</si>
  <si>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</si>
  <si>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</si>
  <si>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</si>
  <si>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</si>
  <si>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</si>
  <si>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</si>
  <si>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</si>
  <si>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</si>
  <si>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</si>
  <si>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</si>
  <si>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</si>
  <si>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</si>
  <si>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</si>
  <si>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</si>
  <si>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</si>
  <si>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</si>
  <si>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</si>
  <si>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</si>
  <si>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</si>
  <si>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</si>
  <si>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</si>
  <si>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</si>
  <si>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</si>
  <si>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</si>
  <si>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</si>
  <si>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</si>
  <si>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</si>
  <si>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</si>
  <si>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</si>
  <si>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</si>
  <si>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</si>
  <si>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</si>
  <si>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</si>
  <si>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</si>
  <si>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</si>
  <si>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</si>
  <si>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</si>
  <si>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</si>
  <si>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</si>
  <si>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</si>
  <si>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</si>
  <si>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</si>
  <si>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</si>
  <si>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</si>
  <si>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</si>
  <si>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</si>
  <si>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</si>
  <si>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</si>
  <si>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</si>
  <si>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</si>
  <si>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</si>
  <si>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</si>
  <si>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</si>
  <si>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</si>
  <si>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</si>
  <si>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</si>
  <si>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</si>
  <si>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</si>
  <si>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</si>
  <si>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</si>
  <si>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</si>
  <si>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</si>
  <si>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</si>
  <si>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</si>
  <si>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</si>
  <si>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</si>
  <si>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</si>
  <si>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</si>
  <si>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</si>
  <si>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</si>
  <si>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</si>
  <si>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</si>
  <si>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</si>
  <si>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</si>
  <si>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</si>
  <si>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</si>
  <si>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</si>
  <si>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</si>
  <si>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</si>
  <si>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</si>
  <si>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</si>
  <si>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</si>
  <si>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</si>
  <si>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</si>
  <si>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</si>
  <si>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</si>
  <si>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</si>
  <si>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</si>
  <si>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</si>
  <si>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</si>
  <si>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</si>
  <si>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</si>
  <si>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</si>
  <si>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</si>
  <si>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</si>
  <si>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</si>
  <si>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</si>
  <si>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</si>
  <si>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</si>
  <si>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</si>
  <si>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</si>
  <si>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</si>
  <si>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</si>
  <si>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</si>
  <si>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</si>
  <si>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</si>
  <si>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</si>
  <si>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</si>
  <si>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</si>
  <si>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</si>
  <si>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</si>
  <si>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</si>
  <si>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</si>
  <si>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</si>
  <si>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</si>
  <si>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</si>
  <si>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</si>
  <si>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</si>
  <si>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</si>
  <si>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</si>
  <si>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</si>
  <si>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</si>
  <si>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</si>
  <si>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</si>
  <si>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</si>
  <si>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</si>
  <si>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</si>
  <si>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</si>
  <si>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</si>
  <si>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</si>
  <si>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</si>
  <si>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</si>
  <si>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</si>
  <si>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</si>
  <si>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</si>
  <si>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</si>
  <si>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</si>
  <si>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</si>
  <si>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</si>
  <si>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</si>
  <si>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</si>
  <si>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</si>
  <si>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</si>
  <si>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</si>
  <si>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</si>
  <si>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</si>
  <si>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</si>
  <si>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</si>
  <si>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</si>
  <si>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</si>
  <si>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</si>
  <si>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</si>
  <si>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</si>
  <si>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</si>
  <si>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</si>
  <si>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</si>
  <si>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</si>
  <si>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</si>
  <si>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</si>
  <si>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</si>
  <si>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</si>
  <si>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</si>
  <si>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</si>
  <si>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</si>
  <si>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</si>
  <si>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</si>
  <si>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</si>
  <si>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</si>
  <si>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</si>
  <si>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</si>
  <si>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</si>
  <si>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</si>
  <si>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</si>
  <si>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</si>
  <si>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</si>
  <si>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</si>
  <si>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</si>
  <si>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</si>
  <si>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</si>
  <si>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</si>
  <si>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</si>
  <si>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</si>
  <si>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</si>
  <si>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</si>
  <si>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</si>
  <si>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</si>
  <si>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</si>
  <si>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</si>
  <si>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</si>
  <si>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</si>
  <si>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</si>
  <si>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</si>
  <si>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</si>
  <si>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</si>
  <si>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</si>
  <si>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</si>
  <si>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</si>
  <si>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</si>
  <si>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</si>
  <si>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</si>
  <si>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</si>
  <si>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</si>
  <si>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</si>
  <si>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</si>
  <si>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</si>
  <si>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</si>
  <si>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</si>
  <si>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</si>
  <si>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</si>
  <si>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</si>
  <si>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</si>
  <si>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</si>
  <si>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</si>
  <si>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</si>
  <si>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</si>
  <si>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</si>
  <si>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</si>
  <si>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</si>
  <si>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</si>
  <si>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</si>
  <si>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</si>
  <si>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</si>
  <si>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</si>
  <si>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</si>
  <si>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</si>
  <si>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</si>
  <si>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</si>
  <si>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</si>
  <si>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</si>
  <si>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</si>
  <si>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</si>
  <si>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</si>
  <si>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</si>
  <si>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</si>
  <si>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</si>
  <si>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</si>
  <si>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</si>
  <si>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</si>
  <si>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</si>
  <si>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</si>
  <si>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</si>
  <si>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</si>
  <si>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</si>
  <si>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</si>
  <si>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</si>
  <si>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</si>
  <si>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</si>
  <si>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</si>
  <si>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</si>
  <si>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</si>
  <si>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</si>
  <si>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</si>
  <si>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</si>
  <si>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</si>
  <si>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</si>
  <si>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</si>
  <si>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</si>
  <si>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</si>
  <si>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</si>
  <si>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</si>
  <si>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</si>
  <si>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</si>
  <si>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</si>
  <si>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</si>
  <si>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</si>
  <si>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</si>
  <si>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</si>
  <si>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</si>
  <si>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</si>
  <si>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</si>
  <si>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</si>
  <si>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</si>
  <si>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</si>
  <si>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</si>
  <si>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</si>
  <si>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</si>
  <si>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</si>
  <si>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</si>
  <si>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</si>
  <si>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</si>
  <si>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</si>
  <si>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</si>
  <si>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</si>
  <si>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</si>
  <si>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</si>
  <si>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</si>
  <si>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</si>
  <si>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</si>
  <si>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</si>
  <si>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</si>
  <si>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</si>
  <si>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</si>
  <si>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</si>
  <si>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</si>
  <si>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</si>
  <si>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</si>
  <si>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</si>
  <si>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</si>
  <si>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</si>
  <si>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</si>
  <si>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</si>
  <si>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</si>
  <si>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</si>
  <si>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</si>
  <si>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</si>
  <si>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</si>
  <si>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</si>
  <si>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</si>
  <si>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</si>
  <si>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</si>
  <si>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</si>
  <si>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</si>
  <si>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</si>
  <si>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</si>
  <si>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</si>
  <si>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</si>
  <si>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</si>
  <si>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</si>
  <si>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</si>
  <si>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</si>
  <si>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</si>
  <si>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</si>
  <si>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</si>
  <si>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</si>
  <si>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</si>
  <si>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</si>
  <si>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</si>
  <si>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</si>
  <si>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</si>
  <si>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</si>
  <si>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</si>
  <si>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</si>
  <si>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</si>
  <si>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</si>
  <si>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</si>
  <si>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</si>
  <si>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</si>
  <si>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</si>
  <si>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</si>
  <si>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</si>
  <si>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</si>
  <si>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</si>
  <si>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</si>
  <si>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</si>
  <si>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</si>
  <si>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</si>
  <si>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</si>
  <si>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</si>
  <si>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</si>
  <si>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</si>
  <si>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</si>
  <si>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</si>
  <si>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</si>
  <si>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</si>
  <si>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</si>
  <si>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</si>
  <si>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</si>
  <si>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</si>
  <si>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</si>
  <si>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</si>
  <si>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</si>
  <si>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</si>
  <si>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</si>
  <si>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</si>
  <si>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</si>
  <si>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</si>
  <si>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</si>
  <si>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</si>
  <si>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</si>
  <si>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</si>
  <si>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</si>
  <si>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</si>
  <si>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</si>
  <si>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</si>
  <si>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</si>
  <si>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</si>
  <si>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</si>
  <si>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</si>
  <si>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</si>
  <si>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</si>
  <si>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</si>
  <si>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</si>
  <si>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</si>
  <si>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</si>
  <si>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</si>
  <si>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</si>
  <si>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</si>
  <si>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</si>
  <si>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</si>
  <si>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</si>
  <si>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</si>
  <si>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</si>
  <si>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</si>
  <si>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</si>
  <si>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</si>
  <si>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</si>
  <si>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</si>
  <si>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</si>
  <si>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</si>
  <si>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</si>
  <si>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</si>
  <si>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</si>
  <si>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</si>
  <si>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</si>
  <si>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</si>
  <si>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</si>
  <si>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</si>
  <si>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</si>
  <si>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</si>
  <si>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</si>
  <si>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</si>
  <si>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</si>
  <si>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</si>
  <si>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</si>
  <si>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</si>
  <si>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</si>
  <si>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</si>
  <si>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</si>
  <si>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</si>
  <si>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</si>
  <si>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</si>
  <si>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</si>
  <si>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</si>
  <si>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</si>
  <si>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</si>
  <si>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</si>
  <si>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</si>
  <si>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</si>
  <si>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</si>
  <si>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</si>
  <si>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</si>
  <si>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</si>
  <si>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</si>
  <si>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</si>
  <si>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</si>
  <si>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</si>
  <si>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</si>
  <si>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</si>
  <si>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</si>
  <si>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</si>
  <si>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</si>
  <si>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</si>
  <si>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</si>
  <si>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</si>
  <si>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</si>
  <si>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</si>
  <si>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</si>
  <si>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</si>
  <si>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</si>
  <si>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</si>
  <si>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</si>
  <si>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</si>
  <si>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</si>
  <si>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</si>
  <si>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</si>
  <si>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</si>
  <si>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</si>
  <si>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</si>
  <si>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</si>
  <si>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</si>
  <si>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</si>
  <si>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</si>
  <si>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</si>
  <si>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</si>
  <si>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</si>
  <si>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</si>
  <si>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</si>
  <si>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</si>
  <si>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</si>
  <si>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</si>
  <si>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</si>
  <si>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</si>
  <si>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</si>
  <si>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</si>
  <si>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</si>
  <si>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</si>
  <si>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</si>
  <si>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</si>
  <si>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</si>
  <si>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</si>
  <si>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</si>
  <si>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</si>
  <si>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</si>
  <si>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</si>
  <si>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</si>
  <si>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</si>
  <si>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</si>
  <si>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</si>
  <si>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</si>
  <si>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</si>
  <si>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</si>
  <si>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</si>
  <si>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</si>
  <si>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</si>
  <si>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</si>
  <si>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</si>
  <si>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</si>
  <si>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</si>
  <si>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</si>
  <si>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</si>
  <si>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</si>
  <si>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</si>
  <si>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</si>
  <si>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</si>
  <si>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</si>
  <si>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</si>
  <si>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</si>
  <si>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</si>
  <si>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</si>
  <si>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</si>
  <si>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</si>
  <si>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</si>
  <si>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</si>
  <si>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</si>
  <si>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</si>
  <si>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</si>
  <si>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</si>
  <si>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</si>
  <si>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</si>
  <si>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</si>
  <si>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</si>
  <si>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</si>
  <si>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</si>
  <si>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</si>
  <si>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</si>
  <si>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</si>
  <si>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</si>
  <si>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</si>
  <si>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</si>
  <si>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</si>
  <si>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</si>
  <si>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</si>
  <si>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</si>
  <si>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</si>
  <si>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</si>
  <si>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</si>
  <si>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</si>
  <si>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</si>
  <si>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</si>
  <si>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</si>
  <si>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</si>
  <si>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</si>
  <si>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</si>
  <si>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</si>
  <si>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</si>
  <si>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</si>
  <si>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</si>
  <si>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</si>
  <si>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</si>
  <si>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</si>
  <si>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</si>
  <si>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</si>
  <si>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</si>
  <si>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</si>
  <si>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</si>
  <si>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</si>
  <si>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</si>
  <si>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</si>
  <si>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</si>
  <si>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</si>
  <si>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</si>
  <si>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</si>
  <si>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</si>
  <si>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</si>
  <si>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</si>
  <si>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</si>
  <si>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</si>
  <si>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</si>
  <si>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</si>
  <si>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</si>
  <si>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</si>
  <si>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</si>
  <si>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</si>
  <si>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</si>
  <si>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</si>
  <si>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</si>
  <si>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</si>
  <si>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</si>
  <si>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</si>
  <si>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</si>
  <si>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</si>
  <si>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</si>
  <si>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</si>
  <si>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</si>
  <si>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</si>
  <si>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</si>
  <si>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</si>
  <si>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</si>
  <si>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</si>
  <si>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</si>
  <si>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</si>
  <si>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</si>
  <si>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</si>
  <si>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</si>
  <si>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</si>
  <si>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</si>
  <si>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</si>
  <si>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</si>
  <si>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</si>
  <si>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</si>
  <si>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</si>
  <si>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</si>
  <si>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</si>
  <si>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</si>
  <si>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</si>
  <si>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</si>
  <si>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</si>
  <si>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</si>
  <si>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</si>
  <si>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</si>
  <si>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</si>
  <si>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</si>
  <si>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</si>
  <si>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</si>
  <si>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</si>
  <si>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</si>
  <si>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</si>
  <si>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</si>
  <si>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</si>
  <si>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</si>
  <si>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</si>
  <si>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</si>
  <si>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</si>
  <si>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</si>
  <si>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</si>
  <si>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</si>
  <si>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</si>
  <si>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</si>
  <si>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</si>
  <si>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</si>
  <si>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</si>
  <si>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</si>
  <si>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</si>
  <si>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</si>
  <si>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</si>
  <si>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</si>
  <si>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</si>
  <si>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</si>
  <si>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</si>
  <si>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</si>
  <si>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</si>
  <si>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</si>
  <si>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</si>
  <si>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</si>
  <si>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</si>
  <si>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</si>
  <si>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</si>
  <si>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</si>
  <si>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</si>
  <si>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</si>
  <si>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</si>
  <si>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</si>
  <si>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</si>
  <si>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</si>
  <si>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</si>
  <si>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</si>
  <si>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</si>
  <si>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</si>
  <si>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</si>
  <si>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</si>
  <si>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</si>
  <si>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</si>
  <si>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</si>
  <si>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</si>
  <si>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</si>
  <si>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</si>
  <si>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</si>
  <si>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</si>
  <si>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</si>
  <si>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</si>
  <si>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</si>
  <si>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</si>
  <si>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</si>
  <si>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</si>
  <si>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</si>
  <si>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</si>
  <si>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</si>
  <si>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</si>
  <si>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</si>
  <si>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</si>
  <si>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</si>
  <si>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</si>
  <si>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</si>
  <si>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</si>
  <si>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</si>
  <si>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</si>
  <si>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</si>
  <si>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</si>
  <si>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</si>
  <si>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</si>
  <si>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MEX-SiCC-2016-0018
GR-683</t>
  </si>
  <si>
    <t>GR-851</t>
  </si>
  <si>
    <t>COL-SiCC-2016-0039
GR-586</t>
  </si>
  <si>
    <t>GR-702</t>
  </si>
  <si>
    <t>Agregar campo de direccion en gestion de errores de validacion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</si>
</sst>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6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2" fillId="0" borderId="0" xfId="0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4316416"/>
        <c:axId val="114317952"/>
      </c:barChart>
      <c:catAx>
        <c:axId val="11431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17952"/>
        <c:crosses val="autoZero"/>
        <c:auto val="1"/>
        <c:lblAlgn val="ctr"/>
        <c:lblOffset val="100"/>
        <c:noMultiLvlLbl val="0"/>
      </c:catAx>
      <c:valAx>
        <c:axId val="1143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164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457984"/>
        <c:axId val="114459776"/>
      </c:barChart>
      <c:catAx>
        <c:axId val="1144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459776"/>
        <c:crosses val="autoZero"/>
        <c:auto val="1"/>
        <c:lblAlgn val="ctr"/>
        <c:lblOffset val="100"/>
        <c:noMultiLvlLbl val="0"/>
      </c:catAx>
      <c:valAx>
        <c:axId val="1144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4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5901312"/>
        <c:axId val="112534656"/>
      </c:barChart>
      <c:catAx>
        <c:axId val="155901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534656"/>
        <c:crosses val="autoZero"/>
        <c:auto val="1"/>
        <c:lblAlgn val="ctr"/>
        <c:lblOffset val="100"/>
        <c:noMultiLvlLbl val="0"/>
      </c:catAx>
      <c:valAx>
        <c:axId val="1125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90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12740608"/>
        <c:axId val="112746496"/>
      </c:barChart>
      <c:catAx>
        <c:axId val="11274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746496"/>
        <c:crosses val="autoZero"/>
        <c:auto val="1"/>
        <c:lblAlgn val="ctr"/>
        <c:lblOffset val="100"/>
        <c:noMultiLvlLbl val="0"/>
      </c:catAx>
      <c:valAx>
        <c:axId val="1127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74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1189248"/>
        <c:axId val="161199232"/>
      </c:barChart>
      <c:catAx>
        <c:axId val="1611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199232"/>
        <c:crosses val="autoZero"/>
        <c:auto val="1"/>
        <c:lblAlgn val="ctr"/>
        <c:lblOffset val="100"/>
        <c:noMultiLvlLbl val="0"/>
      </c:catAx>
      <c:valAx>
        <c:axId val="161199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1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5" totalsRowShown="0" headerRowDxfId="16434" dataDxfId="16433">
  <autoFilter ref="A1:Y275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56" totalsRowShown="0" headerRowDxfId="16407" headerRowBorderDxfId="16406" headerRowCellStyle="Énfasis6">
  <autoFilter ref="A1:J956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R5" sqref="IR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17890</v>
      </c>
      <c r="IL2" s="2355"/>
      <c r="IM2" s="2354"/>
      <c r="IN2" s="2354"/>
      <c r="IO2" s="2352"/>
      <c r="IP2" s="2352"/>
      <c r="IQ2" s="2352"/>
      <c r="IR2" s="2352"/>
      <c r="IS2" s="2352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17891</v>
      </c>
      <c r="IJ3" s="2355" t="s">
        <v>17891</v>
      </c>
      <c r="IK3" s="2355"/>
      <c r="IL3" s="2355"/>
      <c r="IM3" s="2354"/>
      <c r="IN3" s="2354"/>
      <c r="IO3" s="2352"/>
      <c r="IP3" s="2352"/>
      <c r="IQ3" s="2352"/>
      <c r="IR3" s="2352"/>
      <c r="IS3" s="2352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/>
      <c r="IL4" s="2355"/>
      <c r="IM4" s="2354"/>
      <c r="IN4" s="2354"/>
      <c r="IO4" s="2352"/>
      <c r="IP4" s="2352"/>
      <c r="IQ4" s="2352"/>
      <c r="IR4" s="2352"/>
      <c r="IS4" s="2352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17892</v>
      </c>
      <c r="IK5" s="2355" t="s">
        <v>1448</v>
      </c>
      <c r="IL5" s="2355" t="s">
        <v>1448</v>
      </c>
      <c r="IM5" s="2354"/>
      <c r="IN5" s="2354"/>
      <c r="IO5" s="2355" t="s">
        <v>1448</v>
      </c>
      <c r="IP5" s="2352"/>
      <c r="IQ5" s="2352"/>
      <c r="IR5" s="2352"/>
      <c r="IS5" s="2352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"/>
  <sheetViews>
    <sheetView tabSelected="1" zoomScaleNormal="100" workbookViewId="0">
      <pane xSplit="7" ySplit="1" topLeftCell="O266" activePane="bottomRight" state="frozen"/>
      <selection pane="topRight" activeCell="E1" sqref="E1"/>
      <selection pane="bottomLeft" activeCell="A3" sqref="A3"/>
      <selection pane="bottomRight" activeCell="F273" sqref="F273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162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16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33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3.5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5</v>
      </c>
    </row>
    <row r="275" spans="1:25" ht="25.5">
      <c r="A275" s="2349">
        <v>42460</v>
      </c>
      <c r="B275" s="2258" t="s">
        <v>17893</v>
      </c>
      <c r="C275" s="2343"/>
      <c r="D275" s="2336" t="s">
        <v>49</v>
      </c>
      <c r="E275" s="2344" t="s">
        <v>17894</v>
      </c>
      <c r="F275" s="2283" t="s">
        <v>84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38" t="s">
        <v>1421</v>
      </c>
      <c r="P275" s="2349">
        <v>42460</v>
      </c>
      <c r="Q275" s="2350">
        <v>0.375</v>
      </c>
      <c r="R275" s="2326"/>
      <c r="S275" s="2385"/>
      <c r="T275" s="2338"/>
      <c r="U275" s="2344"/>
      <c r="V275" s="2340">
        <f>Tabla1[[#This Row],[Horas Estimadas Programacion]]-Tabla1[[#This Row],[Horas Reales]]</f>
        <v>4</v>
      </c>
      <c r="W275" s="2341" t="str">
        <f>IFERROR(Tabla1[[#This Row],[Diferencia]]/Tabla1[[#This Row],[Horas Reales]],"")</f>
        <v/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6"/>
  <sheetViews>
    <sheetView topLeftCell="A936" workbookViewId="0">
      <selection activeCell="C958" sqref="C95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0" t="e">
        <f>VLOOKUP(Tabla4[[#This Row],[RCR]],Tabla1[[#All],[RCR]:[Horas Factory]],2,FALSE)</f>
        <v>#N/A</v>
      </c>
      <c r="G891" s="2230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0" t="str">
        <f>VLOOKUP(Tabla4[[#This Row],[RCR]],Tabla1[[#All],[RCR]:[Horas Factory]],2,FALSE)</f>
        <v>REC</v>
      </c>
      <c r="G892" s="2230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7">
        <v>42443</v>
      </c>
      <c r="B893" s="2206" t="s">
        <v>58</v>
      </c>
      <c r="C893" s="2206" t="s">
        <v>1257</v>
      </c>
      <c r="D893" s="2206">
        <v>8</v>
      </c>
      <c r="E893" s="2209" t="s">
        <v>291</v>
      </c>
      <c r="F893" s="2230" t="str">
        <f>VLOOKUP(Tabla4[[#This Row],[RCR]],Tabla1[[#All],[RCR]:[Horas Factory]],2,FALSE)</f>
        <v>APE</v>
      </c>
      <c r="G893" s="2230" t="str">
        <f>VLOOKUP(Tabla4[[#This Row],[RCR]],Tabla1[[#All],[RCR]:[Horas Factory]],6,FALSE)</f>
        <v>Rosalvina Ramirez</v>
      </c>
      <c r="H893" s="2204"/>
      <c r="I893" s="2204"/>
      <c r="J893" s="2204"/>
    </row>
    <row r="894" spans="1:10">
      <c r="A894" s="2207">
        <v>42443</v>
      </c>
      <c r="B894" s="2206" t="s">
        <v>57</v>
      </c>
      <c r="C894" s="2206" t="s">
        <v>1379</v>
      </c>
      <c r="D894" s="2206">
        <v>1</v>
      </c>
      <c r="E894" s="2209" t="s">
        <v>291</v>
      </c>
      <c r="F894" s="2230" t="str">
        <f>VLOOKUP(Tabla4[[#This Row],[RCR]],Tabla1[[#All],[RCR]:[Horas Factory]],2,FALSE)</f>
        <v>PED</v>
      </c>
      <c r="G894" s="2230" t="str">
        <f>VLOOKUP(Tabla4[[#This Row],[RCR]],Tabla1[[#All],[RCR]:[Horas Factory]],6,FALSE)</f>
        <v>Monica Chacon</v>
      </c>
      <c r="H894" s="2204"/>
      <c r="I894" s="2204"/>
      <c r="J894" s="2204"/>
    </row>
    <row r="895" spans="1:10">
      <c r="A895" s="2207">
        <v>42443</v>
      </c>
      <c r="B895" s="2206" t="s">
        <v>56</v>
      </c>
      <c r="C895" s="2206" t="s">
        <v>1297</v>
      </c>
      <c r="D895" s="2206">
        <v>2</v>
      </c>
      <c r="E895" s="2209" t="s">
        <v>291</v>
      </c>
      <c r="F895" s="2230" t="str">
        <f>VLOOKUP(Tabla4[[#This Row],[RCR]],Tabla1[[#All],[RCR]:[Horas Factory]],2,FALSE)</f>
        <v>CRA</v>
      </c>
      <c r="G895" s="2230" t="str">
        <f>VLOOKUP(Tabla4[[#This Row],[RCR]],Tabla1[[#All],[RCR]:[Horas Factory]],6,FALSE)</f>
        <v>Rosalvina Ramirez</v>
      </c>
      <c r="H895" s="2204"/>
      <c r="I895" s="2204"/>
      <c r="J895" s="2204"/>
    </row>
    <row r="896" spans="1:10">
      <c r="A896" s="2207">
        <v>42444</v>
      </c>
      <c r="B896" s="2206" t="s">
        <v>57</v>
      </c>
      <c r="C896" s="2206" t="s">
        <v>1379</v>
      </c>
      <c r="D896" s="2206">
        <v>5</v>
      </c>
      <c r="E896" s="2209" t="s">
        <v>291</v>
      </c>
      <c r="F896" s="2230" t="str">
        <f>VLOOKUP(Tabla4[[#This Row],[RCR]],Tabla1[[#All],[RCR]:[Horas Factory]],2,FALSE)</f>
        <v>PED</v>
      </c>
      <c r="G896" s="2230" t="str">
        <f>VLOOKUP(Tabla4[[#This Row],[RCR]],Tabla1[[#All],[RCR]:[Horas Factory]],6,FALSE)</f>
        <v>Monica Chacon</v>
      </c>
      <c r="H896" s="2205"/>
      <c r="I896" s="2205"/>
      <c r="J896" s="2205"/>
    </row>
    <row r="897" spans="1:10">
      <c r="A897" s="2208">
        <v>42444</v>
      </c>
      <c r="B897" s="2208" t="s">
        <v>58</v>
      </c>
      <c r="C897" s="2206" t="s">
        <v>1257</v>
      </c>
      <c r="D897" s="2211">
        <v>8</v>
      </c>
      <c r="E897" s="2209" t="s">
        <v>291</v>
      </c>
      <c r="F897" s="2210" t="str">
        <f>VLOOKUP(Tabla4[[#This Row],[RCR]],Tabla1[[#All],[RCR]:[Horas Factory]],2,FALSE)</f>
        <v>APE</v>
      </c>
      <c r="G897" s="2210" t="str">
        <f>VLOOKUP(Tabla4[[#This Row],[RCR]],Tabla1[[#All],[RCR]:[Horas Factory]],6,FALSE)</f>
        <v>Rosalvina Ramirez</v>
      </c>
      <c r="H897" s="2210">
        <f>VLOOKUP(Tabla4[[#This Row],[RCR]],Tabla1[[#All],[RCR]:[Horas Factory]],9,FALSE)</f>
        <v>0</v>
      </c>
      <c r="I897" s="2210">
        <f>WEEKNUM(Tabla4[[#This Row],[Fecha]],2)</f>
        <v>12</v>
      </c>
      <c r="J897" s="2210">
        <f>MONTH(Tabla4[[#This Row],[Fecha]])</f>
        <v>3</v>
      </c>
    </row>
    <row r="898" spans="1:10">
      <c r="A898" s="2208">
        <v>42444</v>
      </c>
      <c r="B898" s="2208" t="s">
        <v>56</v>
      </c>
      <c r="C898" s="2206" t="s">
        <v>1297</v>
      </c>
      <c r="D898" s="2211">
        <v>6</v>
      </c>
      <c r="E898" s="2209" t="s">
        <v>291</v>
      </c>
      <c r="F898" s="2210" t="str">
        <f>VLOOKUP(Tabla4[[#This Row],[RCR]],Tabla1[[#All],[RCR]:[Horas Factory]],2,FALSE)</f>
        <v>CRA</v>
      </c>
      <c r="G898" s="2210" t="str">
        <f>VLOOKUP(Tabla4[[#This Row],[RCR]],Tabla1[[#All],[RCR]:[Horas Factory]],6,FALSE)</f>
        <v>Rosalvina Ramirez</v>
      </c>
      <c r="H898" s="2210">
        <f>VLOOKUP(Tabla4[[#This Row],[RCR]],Tabla1[[#All],[RCR]:[Horas Factory]],9,FALSE)</f>
        <v>0</v>
      </c>
      <c r="I898" s="2210">
        <f>WEEKNUM(Tabla4[[#This Row],[Fecha]],2)</f>
        <v>12</v>
      </c>
      <c r="J898" s="2210">
        <f>MONTH(Tabla4[[#This Row],[Fecha]])</f>
        <v>3</v>
      </c>
    </row>
    <row r="899" spans="1:10">
      <c r="A899" s="2208">
        <v>42445</v>
      </c>
      <c r="B899" s="2208" t="s">
        <v>58</v>
      </c>
      <c r="C899" s="2206" t="s">
        <v>1257</v>
      </c>
      <c r="D899" s="2211">
        <v>8</v>
      </c>
      <c r="E899" s="2209" t="s">
        <v>291</v>
      </c>
      <c r="F899" s="2210" t="str">
        <f>VLOOKUP(Tabla4[[#This Row],[RCR]],Tabla1[[#All],[RCR]:[Horas Factory]],2,FALSE)</f>
        <v>APE</v>
      </c>
      <c r="G899" s="2210" t="str">
        <f>VLOOKUP(Tabla4[[#This Row],[RCR]],Tabla1[[#All],[RCR]:[Horas Factory]],6,FALSE)</f>
        <v>Rosalvina Ramirez</v>
      </c>
      <c r="H899" s="2210">
        <f>VLOOKUP(Tabla4[[#This Row],[RCR]],Tabla1[[#All],[RCR]:[Horas Factory]],9,FALSE)</f>
        <v>0</v>
      </c>
      <c r="I899" s="2210">
        <f>WEEKNUM(Tabla4[[#This Row],[Fecha]],2)</f>
        <v>12</v>
      </c>
      <c r="J899" s="2210">
        <f>MONTH(Tabla4[[#This Row],[Fecha]])</f>
        <v>3</v>
      </c>
    </row>
    <row r="900" spans="1:10">
      <c r="A900" s="2208">
        <v>42445</v>
      </c>
      <c r="B900" s="2208" t="s">
        <v>56</v>
      </c>
      <c r="C900" s="2206" t="s">
        <v>1283</v>
      </c>
      <c r="D900" s="2211">
        <v>3</v>
      </c>
      <c r="E900" s="2209" t="s">
        <v>291</v>
      </c>
      <c r="F900" s="2210" t="str">
        <f>VLOOKUP(Tabla4[[#This Row],[RCR]],Tabla1[[#All],[RCR]:[Horas Factory]],2,FALSE)</f>
        <v>CCC</v>
      </c>
      <c r="G900" s="2210" t="str">
        <f>VLOOKUP(Tabla4[[#This Row],[RCR]],Tabla1[[#All],[RCR]:[Horas Factory]],6,FALSE)</f>
        <v>Jorge Florencio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42445</v>
      </c>
      <c r="B901" s="2208" t="s">
        <v>57</v>
      </c>
      <c r="C901" s="2206" t="s">
        <v>1447</v>
      </c>
      <c r="D901" s="2211">
        <v>2</v>
      </c>
      <c r="E901" s="2209" t="s">
        <v>291</v>
      </c>
      <c r="F901" s="2210" t="str">
        <f>VLOOKUP(Tabla4[[#This Row],[RCR]],Tabla1[[#All],[RCR]:[Horas Factory]],2,FALSE)</f>
        <v>APE</v>
      </c>
      <c r="G901" s="2210" t="str">
        <f>VLOOKUP(Tabla4[[#This Row],[RCR]],Tabla1[[#All],[RCR]:[Horas Factory]],6,FALSE)</f>
        <v>Sandro Quintana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s="2297" customFormat="1">
      <c r="A902" s="2309">
        <v>42445</v>
      </c>
      <c r="B902" s="2308" t="s">
        <v>54</v>
      </c>
      <c r="C902" s="2308" t="s">
        <v>17858</v>
      </c>
      <c r="D902" s="2308">
        <v>1.25</v>
      </c>
      <c r="E902" s="2286" t="s">
        <v>291</v>
      </c>
      <c r="F902" s="2292" t="e">
        <f>VLOOKUP(Tabla4[[#This Row],[RCR]],Tabla1[[#All],[RCR]:[Horas Factory]],2,FALSE)</f>
        <v>#N/A</v>
      </c>
      <c r="G902" s="2292" t="e">
        <f>VLOOKUP(Tabla4[[#This Row],[RCR]],Tabla1[[#All],[RCR]:[Horas Factory]],6,FALSE)</f>
        <v>#N/A</v>
      </c>
      <c r="H902" s="2292" t="e">
        <f>VLOOKUP(Tabla4[[#This Row],[RCR]],Tabla1[[#All],[RCR]:[Horas Factory]],9,FALSE)</f>
        <v>#N/A</v>
      </c>
      <c r="I902" s="2292">
        <f>WEEKNUM(Tabla4[[#This Row],[Fecha]],2)</f>
        <v>12</v>
      </c>
      <c r="J902" s="2292">
        <f>MONTH(Tabla4[[#This Row],[Fecha]])</f>
        <v>3</v>
      </c>
    </row>
    <row r="903" spans="1:10">
      <c r="A903" s="2216">
        <v>42443</v>
      </c>
      <c r="B903" s="2215" t="s">
        <v>56</v>
      </c>
      <c r="C903" s="2212" t="s">
        <v>1285</v>
      </c>
      <c r="D903" s="2218">
        <v>1.5</v>
      </c>
      <c r="E903" s="2219" t="s">
        <v>204</v>
      </c>
      <c r="F903" s="2213" t="str">
        <f>VLOOKUP(Tabla4[[#This Row],[RCR]],Tabla1[[#All],[RCR]:[Horas Factory]],2,FALSE)</f>
        <v>PED</v>
      </c>
      <c r="G903" s="2213" t="str">
        <f>VLOOKUP(Tabla4[[#This Row],[RCR]],Tabla1[[#All],[RCR]:[Horas Factory]],6,FALSE)</f>
        <v>Jorge Yepez</v>
      </c>
      <c r="H903" s="2213">
        <f>VLOOKUP(Tabla4[[#This Row],[RCR]],Tabla1[[#All],[RCR]:[Horas Factory]],9,FALSE)</f>
        <v>0</v>
      </c>
      <c r="I903" s="2213">
        <f>WEEKNUM(Tabla4[[#This Row],[Fecha]],2)</f>
        <v>12</v>
      </c>
      <c r="J903" s="2213">
        <f>MONTH(Tabla4[[#This Row],[Fecha]])</f>
        <v>3</v>
      </c>
    </row>
    <row r="904" spans="1:10">
      <c r="A904" s="2216">
        <v>42444</v>
      </c>
      <c r="B904" s="2215" t="s">
        <v>56</v>
      </c>
      <c r="C904" s="2212" t="s">
        <v>1285</v>
      </c>
      <c r="D904" s="2218">
        <v>1.5</v>
      </c>
      <c r="E904" s="2219" t="s">
        <v>204</v>
      </c>
      <c r="F904" s="2213" t="str">
        <f>VLOOKUP(Tabla4[[#This Row],[RCR]],Tabla1[[#All],[RCR]:[Horas Factory]],2,FALSE)</f>
        <v>PED</v>
      </c>
      <c r="G904" s="2230" t="str">
        <f>VLOOKUP(Tabla4[[#This Row],[RCR]],Tabla1[[#All],[RCR]:[Horas Factory]],6,FALSE)</f>
        <v>Jorge Yepez</v>
      </c>
      <c r="H904" s="2213">
        <f>VLOOKUP(Tabla4[[#This Row],[RCR]],Tabla1[[#All],[RCR]:[Horas Factory]],9,FALSE)</f>
        <v>0</v>
      </c>
      <c r="I904" s="2213">
        <f>WEEKNUM(Tabla4[[#This Row],[Fecha]],2)</f>
        <v>12</v>
      </c>
      <c r="J904" s="2213">
        <f>MONTH(Tabla4[[#This Row],[Fecha]])</f>
        <v>3</v>
      </c>
    </row>
    <row r="905" spans="1:10">
      <c r="A905" s="2216">
        <v>42445</v>
      </c>
      <c r="B905" s="2214" t="s">
        <v>56</v>
      </c>
      <c r="C905" s="2212" t="s">
        <v>1293</v>
      </c>
      <c r="D905" s="2218">
        <v>1</v>
      </c>
      <c r="E905" s="2219" t="s">
        <v>204</v>
      </c>
      <c r="F905" s="2213" t="str">
        <f>VLOOKUP(Tabla4[[#This Row],[RCR]],Tabla1[[#All],[RCR]:[Horas Factory]],2,FALSE)</f>
        <v>HIP</v>
      </c>
      <c r="G905" s="2230" t="str">
        <f>VLOOKUP(Tabla4[[#This Row],[RCR]],Tabla1[[#All],[RCR]:[Horas Factory]],6,FALSE)</f>
        <v>Melissa Espinoza</v>
      </c>
      <c r="H905" s="2213">
        <f>VLOOKUP(Tabla4[[#This Row],[RCR]],Tabla1[[#All],[RCR]:[Horas Factory]],9,FALSE)</f>
        <v>0</v>
      </c>
      <c r="I905" s="2213">
        <f>WEEKNUM(Tabla4[[#This Row],[Fecha]],2)</f>
        <v>12</v>
      </c>
      <c r="J905" s="2213">
        <f>MONTH(Tabla4[[#This Row],[Fecha]])</f>
        <v>3</v>
      </c>
    </row>
    <row r="906" spans="1:10">
      <c r="A906" s="2216">
        <v>42445</v>
      </c>
      <c r="B906" s="2215" t="s">
        <v>56</v>
      </c>
      <c r="C906" s="2212" t="s">
        <v>1275</v>
      </c>
      <c r="D906" s="2218">
        <v>4</v>
      </c>
      <c r="E906" s="2219" t="s">
        <v>204</v>
      </c>
      <c r="F906" s="2213" t="e">
        <f>VLOOKUP(Tabla4[[#This Row],[RCR]],Tabla1[[#All],[RCR]:[Horas Factory]],2,FALSE)</f>
        <v>#N/A</v>
      </c>
      <c r="G906" s="2230" t="e">
        <f>VLOOKUP(Tabla4[[#This Row],[RCR]],Tabla1[[#All],[RCR]:[Horas Factory]],6,FALSE)</f>
        <v>#N/A</v>
      </c>
      <c r="H906" s="2213" t="e">
        <f>VLOOKUP(Tabla4[[#This Row],[RCR]],Tabla1[[#All],[RCR]:[Horas Factory]],9,FALSE)</f>
        <v>#N/A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57</v>
      </c>
      <c r="C907" s="2212" t="s">
        <v>1261</v>
      </c>
      <c r="D907" s="2218">
        <v>3</v>
      </c>
      <c r="E907" s="2219" t="s">
        <v>204</v>
      </c>
      <c r="F907" s="2213" t="str">
        <f>VLOOKUP(Tabla4[[#This Row],[RCR]],Tabla1[[#All],[RCR]:[Horas Factory]],2,FALSE)</f>
        <v>FLX</v>
      </c>
      <c r="G907" s="2230" t="str">
        <f>VLOOKUP(Tabla4[[#This Row],[RCR]],Tabla1[[#All],[RCR]:[Horas Factory]],6,FALSE)</f>
        <v>Jorge Florencio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57</v>
      </c>
      <c r="C908" s="2212" t="s">
        <v>1379</v>
      </c>
      <c r="D908" s="2217">
        <v>4</v>
      </c>
      <c r="E908" s="2219" t="s">
        <v>204</v>
      </c>
      <c r="F908" s="2213" t="str">
        <f>VLOOKUP(Tabla4[[#This Row],[RCR]],Tabla1[[#All],[RCR]:[Horas Factory]],2,FALSE)</f>
        <v>PED</v>
      </c>
      <c r="G908" s="2213" t="str">
        <f>VLOOKUP(Tabla4[[#This Row],[RCR]],Tabla1[[#All],[RCR]:[Horas Factory]],6,FALSE)</f>
        <v>Monica Chacon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4" t="s">
        <v>57</v>
      </c>
      <c r="C909" s="2212" t="s">
        <v>938</v>
      </c>
      <c r="D909" s="2217">
        <v>2</v>
      </c>
      <c r="E909" s="2219" t="s">
        <v>204</v>
      </c>
      <c r="F909" s="2213" t="str">
        <f>VLOOKUP(Tabla4[[#This Row],[RCR]],Tabla1[[#All],[RCR]:[Horas Factory]],2,FALSE)</f>
        <v>STO</v>
      </c>
      <c r="G909" s="2213" t="str">
        <f>VLOOKUP(Tabla4[[#This Row],[RCR]],Tabla1[[#All],[RCR]:[Horas Factory]],6,FALSE)</f>
        <v>Rosalvina Ramirez</v>
      </c>
      <c r="H909" s="2213">
        <f>VLOOKUP(Tabla4[[#This Row],[RCR]],Tabla1[[#All],[RCR]:[Horas Factory]],9,FALSE)</f>
        <v>0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85">
        <v>42446</v>
      </c>
      <c r="B910" s="2285" t="s">
        <v>58</v>
      </c>
      <c r="C910" s="2284" t="s">
        <v>1424</v>
      </c>
      <c r="D910" s="2289">
        <v>8</v>
      </c>
      <c r="E910" s="2286" t="s">
        <v>291</v>
      </c>
      <c r="F910" s="2287" t="str">
        <f>VLOOKUP(Tabla4[[#This Row],[RCR]],Tabla1[[#All],[RCR]:[Horas Factory]],2,FALSE)</f>
        <v>DAT</v>
      </c>
      <c r="G910" s="2287" t="str">
        <f>VLOOKUP(Tabla4[[#This Row],[RCR]],Tabla1[[#All],[RCR]:[Horas Factory]],6,FALSE)</f>
        <v>Monica Chacon</v>
      </c>
      <c r="H910" s="2287">
        <f>VLOOKUP(Tabla4[[#This Row],[RCR]],Tabla1[[#All],[RCR]:[Horas Factory]],9,FALSE)</f>
        <v>0</v>
      </c>
      <c r="I910" s="2287">
        <f>WEEKNUM(Tabla4[[#This Row],[Fecha]],2)</f>
        <v>12</v>
      </c>
      <c r="J910" s="2287">
        <f>MONTH(Tabla4[[#This Row],[Fecha]])</f>
        <v>3</v>
      </c>
    </row>
    <row r="911" spans="1:10">
      <c r="A911" s="2285">
        <v>42446</v>
      </c>
      <c r="B911" s="2285" t="s">
        <v>56</v>
      </c>
      <c r="C911" s="2284" t="s">
        <v>1283</v>
      </c>
      <c r="D911" s="2289">
        <v>6</v>
      </c>
      <c r="E911" s="2286" t="s">
        <v>291</v>
      </c>
      <c r="F911" s="2287" t="str">
        <f>VLOOKUP(Tabla4[[#This Row],[RCR]],Tabla1[[#All],[RCR]:[Horas Factory]],2,FALSE)</f>
        <v>CCC</v>
      </c>
      <c r="G911" s="2287" t="str">
        <f>VLOOKUP(Tabla4[[#This Row],[RCR]],Tabla1[[#All],[RCR]:[Horas Factory]],6,FALSE)</f>
        <v>Jorge Florencio</v>
      </c>
      <c r="H911" s="2287">
        <f>VLOOKUP(Tabla4[[#This Row],[RCR]],Tabla1[[#All],[RCR]:[Horas Factory]],9,FALSE)</f>
        <v>0</v>
      </c>
      <c r="I911" s="2287">
        <f>WEEKNUM(Tabla4[[#This Row],[Fecha]],2)</f>
        <v>12</v>
      </c>
      <c r="J911" s="2287">
        <f>MONTH(Tabla4[[#This Row],[Fecha]])</f>
        <v>3</v>
      </c>
    </row>
    <row r="912" spans="1:10">
      <c r="A912" s="2285">
        <v>42446</v>
      </c>
      <c r="B912" s="2285" t="s">
        <v>964</v>
      </c>
      <c r="C912" s="2284" t="s">
        <v>1441</v>
      </c>
      <c r="D912" s="2289">
        <v>8</v>
      </c>
      <c r="E912" s="2286" t="s">
        <v>291</v>
      </c>
      <c r="F912" s="2287" t="e">
        <f>VLOOKUP(Tabla4[[#This Row],[RCR]],Tabla1[[#All],[RCR]:[Horas Factory]],2,FALSE)</f>
        <v>#N/A</v>
      </c>
      <c r="G912" s="2287" t="e">
        <f>VLOOKUP(Tabla4[[#This Row],[RCR]],Tabla1[[#All],[RCR]:[Horas Factory]],6,FALSE)</f>
        <v>#N/A</v>
      </c>
      <c r="H912" s="2287" t="e">
        <f>VLOOKUP(Tabla4[[#This Row],[RCR]],Tabla1[[#All],[RCR]:[Horas Factory]],9,FALSE)</f>
        <v>#N/A</v>
      </c>
      <c r="I912" s="2287">
        <f>WEEKNUM(Tabla4[[#This Row],[Fecha]],2)</f>
        <v>12</v>
      </c>
      <c r="J912" s="2287">
        <f>MONTH(Tabla4[[#This Row],[Fecha]])</f>
        <v>3</v>
      </c>
    </row>
    <row r="913" spans="1:10">
      <c r="A913" s="2285">
        <v>42447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42447</v>
      </c>
      <c r="B914" s="2285" t="s">
        <v>57</v>
      </c>
      <c r="C914" s="2284" t="s">
        <v>1447</v>
      </c>
      <c r="D914" s="2289">
        <v>8</v>
      </c>
      <c r="E914" s="2286" t="s">
        <v>291</v>
      </c>
      <c r="F914" s="2287" t="str">
        <f>VLOOKUP(Tabla4[[#This Row],[RCR]],Tabla1[[#All],[RCR]:[Horas Factory]],2,FALSE)</f>
        <v>APE</v>
      </c>
      <c r="G914" s="2287" t="str">
        <f>VLOOKUP(Tabla4[[#This Row],[RCR]],Tabla1[[#All],[RCR]:[Horas Factory]],6,FALSE)</f>
        <v>Sandro Quintana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42447</v>
      </c>
      <c r="B915" s="2285" t="s">
        <v>56</v>
      </c>
      <c r="C915" s="2284" t="s">
        <v>1283</v>
      </c>
      <c r="D915" s="2289">
        <v>4</v>
      </c>
      <c r="E915" s="2286" t="s">
        <v>291</v>
      </c>
      <c r="F915" s="2287" t="str">
        <f>VLOOKUP(Tabla4[[#This Row],[RCR]],Tabla1[[#All],[RCR]:[Horas Factory]],2,FALSE)</f>
        <v>CCC</v>
      </c>
      <c r="G915" s="2287" t="str">
        <f>VLOOKUP(Tabla4[[#This Row],[RCR]],Tabla1[[#All],[RCR]:[Horas Factory]],6,FALSE)</f>
        <v>Jorge Florencio</v>
      </c>
      <c r="H915" s="2287">
        <f>VLOOKUP(Tabla4[[#This Row],[RCR]],Tabla1[[#All],[RCR]:[Horas Factory]],9,FALSE)</f>
        <v>0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42450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13</v>
      </c>
      <c r="J916" s="2287">
        <f>MONTH(Tabla4[[#This Row],[Fecha]])</f>
        <v>3</v>
      </c>
    </row>
    <row r="917" spans="1:10">
      <c r="A917" s="2288">
        <v>42450</v>
      </c>
      <c r="B917" s="2288" t="s">
        <v>57</v>
      </c>
      <c r="C917" s="2284" t="s">
        <v>1447</v>
      </c>
      <c r="D917" s="2286">
        <v>5</v>
      </c>
      <c r="E917" s="2286" t="s">
        <v>291</v>
      </c>
      <c r="F917" s="2290" t="str">
        <f>VLOOKUP(Tabla4[[#This Row],[RCR]],Tabla1[[#All],[RCR]:[Horas Factory]],2,FALSE)</f>
        <v>APE</v>
      </c>
      <c r="G917" s="2290" t="str">
        <f>VLOOKUP(Tabla4[[#This Row],[RCR]],Tabla1[[#All],[RCR]:[Horas Factory]],6,FALSE)</f>
        <v>Sandro Quintana</v>
      </c>
      <c r="H917" s="2290">
        <f>VLOOKUP(Tabla4[[#This Row],[RCR]],Tabla1[[#All],[RCR]:[Horas Factory]],9,FALSE)</f>
        <v>0</v>
      </c>
      <c r="I917" s="2290">
        <f>WEEKNUM(Tabla4[[#This Row],[Fecha]],2)</f>
        <v>13</v>
      </c>
      <c r="J917" s="2290">
        <f>MONTH(Tabla4[[#This Row],[Fecha]])</f>
        <v>3</v>
      </c>
    </row>
    <row r="918" spans="1:10" s="2361" customFormat="1">
      <c r="A918" s="2369">
        <v>42450</v>
      </c>
      <c r="B918" s="2368" t="s">
        <v>964</v>
      </c>
      <c r="C918" s="2368" t="s">
        <v>17867</v>
      </c>
      <c r="D918" s="2368">
        <v>8</v>
      </c>
      <c r="E918" s="2370" t="s">
        <v>291</v>
      </c>
      <c r="F918" s="2367" t="e">
        <f>VLOOKUP(Tabla4[[#This Row],[RCR]],Tabla1[[#All],[RCR]:[Horas Factory]],2,FALSE)</f>
        <v>#N/A</v>
      </c>
      <c r="G918" s="2367" t="e">
        <f>VLOOKUP(Tabla4[[#This Row],[RCR]],Tabla1[[#All],[RCR]:[Horas Factory]],6,FALSE)</f>
        <v>#N/A</v>
      </c>
      <c r="H918" s="2367" t="e">
        <f>VLOOKUP(Tabla4[[#This Row],[RCR]],Tabla1[[#All],[RCR]:[Horas Factory]],9,FALSE)</f>
        <v>#N/A</v>
      </c>
      <c r="I918" s="2367">
        <f>WEEKNUM(Tabla4[[#This Row],[Fecha]],2)</f>
        <v>13</v>
      </c>
      <c r="J918" s="2367">
        <f>MONTH(Tabla4[[#This Row],[Fecha]])</f>
        <v>3</v>
      </c>
    </row>
    <row r="919" spans="1:10">
      <c r="A919" s="2296">
        <v>42446</v>
      </c>
      <c r="B919" s="2295" t="s">
        <v>56</v>
      </c>
      <c r="C919" s="2291" t="s">
        <v>1275</v>
      </c>
      <c r="D919" s="2298">
        <v>2</v>
      </c>
      <c r="E919" s="2293" t="s">
        <v>204</v>
      </c>
      <c r="F919" s="2292" t="e">
        <f>VLOOKUP(Tabla4[[#This Row],[RCR]],Tabla1[[#All],[RCR]:[Horas Factory]],2,FALSE)</f>
        <v>#N/A</v>
      </c>
      <c r="G919" s="2292" t="e">
        <f>VLOOKUP(Tabla4[[#This Row],[RCR]],Tabla1[[#All],[RCR]:[Horas Factory]],6,FALSE)</f>
        <v>#N/A</v>
      </c>
      <c r="H919" s="2292" t="e">
        <f>VLOOKUP(Tabla4[[#This Row],[RCR]],Tabla1[[#All],[RCR]:[Horas Factory]],9,FALSE)</f>
        <v>#N/A</v>
      </c>
      <c r="I919" s="2292">
        <f>WEEKNUM(Tabla4[[#This Row],[Fecha]],2)</f>
        <v>12</v>
      </c>
      <c r="J919" s="2292">
        <f>MONTH(Tabla4[[#This Row],[Fecha]])</f>
        <v>3</v>
      </c>
    </row>
    <row r="920" spans="1:10">
      <c r="A920" s="2296">
        <v>42446</v>
      </c>
      <c r="B920" s="2294" t="s">
        <v>57</v>
      </c>
      <c r="C920" s="2291" t="s">
        <v>1379</v>
      </c>
      <c r="D920" s="2298">
        <v>6</v>
      </c>
      <c r="E920" s="2293" t="s">
        <v>204</v>
      </c>
      <c r="F920" s="2292" t="str">
        <f>VLOOKUP(Tabla4[[#This Row],[RCR]],Tabla1[[#All],[RCR]:[Horas Factory]],2,FALSE)</f>
        <v>PED</v>
      </c>
      <c r="G920" s="2292" t="str">
        <f>VLOOKUP(Tabla4[[#This Row],[RCR]],Tabla1[[#All],[RCR]:[Horas Factory]],6,FALSE)</f>
        <v>Monica Chacon</v>
      </c>
      <c r="H920" s="2292">
        <f>VLOOKUP(Tabla4[[#This Row],[RCR]],Tabla1[[#All],[RCR]:[Horas Factory]],9,FALSE)</f>
        <v>0</v>
      </c>
      <c r="I920" s="2292">
        <f>WEEKNUM(Tabla4[[#This Row],[Fecha]],2)</f>
        <v>12</v>
      </c>
      <c r="J920" s="2292">
        <f>MONTH(Tabla4[[#This Row],[Fecha]])</f>
        <v>3</v>
      </c>
    </row>
    <row r="921" spans="1:10">
      <c r="A921" s="2296">
        <v>42446</v>
      </c>
      <c r="B921" s="2294" t="s">
        <v>57</v>
      </c>
      <c r="C921" s="2291" t="s">
        <v>938</v>
      </c>
      <c r="D921" s="2297">
        <v>2</v>
      </c>
      <c r="E921" s="2293" t="s">
        <v>204</v>
      </c>
      <c r="F921" s="2292" t="str">
        <f>VLOOKUP(Tabla4[[#This Row],[RCR]],Tabla1[[#All],[RCR]:[Horas Factory]],2,FALSE)</f>
        <v>STO</v>
      </c>
      <c r="G921" s="2292" t="str">
        <f>VLOOKUP(Tabla4[[#This Row],[RCR]],Tabla1[[#All],[RCR]:[Horas Factory]],6,FALSE)</f>
        <v>Rosalvina Ramirez</v>
      </c>
      <c r="H921" s="2292">
        <f>VLOOKUP(Tabla4[[#This Row],[RCR]],Tabla1[[#All],[RCR]:[Horas Factory]],9,FALSE)</f>
        <v>0</v>
      </c>
      <c r="I921" s="2292">
        <f>WEEKNUM(Tabla4[[#This Row],[Fecha]],2)</f>
        <v>12</v>
      </c>
      <c r="J921" s="2292">
        <f>MONTH(Tabla4[[#This Row],[Fecha]])</f>
        <v>3</v>
      </c>
    </row>
    <row r="922" spans="1:10">
      <c r="A922" s="2296">
        <v>42447</v>
      </c>
      <c r="B922" s="2294" t="s">
        <v>964</v>
      </c>
      <c r="C922" s="2291" t="s">
        <v>1442</v>
      </c>
      <c r="D922" s="2297">
        <v>4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42450</v>
      </c>
      <c r="B923" s="2294" t="s">
        <v>56</v>
      </c>
      <c r="C923" s="2291" t="s">
        <v>1279</v>
      </c>
      <c r="D923" s="2297">
        <v>2</v>
      </c>
      <c r="E923" s="2293" t="s">
        <v>204</v>
      </c>
      <c r="F923" s="2292" t="str">
        <f>VLOOKUP(Tabla4[[#This Row],[RCR]],Tabla1[[#All],[RCR]:[Horas Factory]],2,FALSE)</f>
        <v>MAE</v>
      </c>
      <c r="G923" s="2292" t="str">
        <f>VLOOKUP(Tabla4[[#This Row],[RCR]],Tabla1[[#All],[RCR]:[Horas Factory]],6,FALSE)</f>
        <v>Melissa Espinoza</v>
      </c>
      <c r="H923" s="2292">
        <f>VLOOKUP(Tabla4[[#This Row],[RCR]],Tabla1[[#All],[RCR]:[Horas Factory]],9,FALSE)</f>
        <v>0</v>
      </c>
      <c r="I923" s="2292">
        <f>WEEKNUM(Tabla4[[#This Row],[Fecha]],2)</f>
        <v>13</v>
      </c>
      <c r="J923" s="2292">
        <f>MONTH(Tabla4[[#This Row],[Fecha]])</f>
        <v>3</v>
      </c>
    </row>
    <row r="924" spans="1:10">
      <c r="A924" s="2296">
        <v>42450</v>
      </c>
      <c r="B924" s="2294" t="s">
        <v>56</v>
      </c>
      <c r="C924" s="2291" t="s">
        <v>1285</v>
      </c>
      <c r="D924" s="2297">
        <v>2.5</v>
      </c>
      <c r="E924" s="2293" t="s">
        <v>204</v>
      </c>
      <c r="F924" s="2292" t="str">
        <f>VLOOKUP(Tabla4[[#This Row],[RCR]],Tabla1[[#All],[RCR]:[Horas Factory]],2,FALSE)</f>
        <v>PED</v>
      </c>
      <c r="G924" s="2292" t="str">
        <f>VLOOKUP(Tabla4[[#This Row],[RCR]],Tabla1[[#All],[RCR]:[Horas Factory]],6,FALSE)</f>
        <v>Jorge Yepez</v>
      </c>
      <c r="H924" s="2292">
        <f>VLOOKUP(Tabla4[[#This Row],[RCR]],Tabla1[[#All],[RCR]:[Horas Factory]],9,FALSE)</f>
        <v>0</v>
      </c>
      <c r="I924" s="2292">
        <f>WEEKNUM(Tabla4[[#This Row],[Fecha]],2)</f>
        <v>13</v>
      </c>
      <c r="J924" s="2292">
        <f>MONTH(Tabla4[[#This Row],[Fecha]])</f>
        <v>3</v>
      </c>
    </row>
    <row r="925" spans="1:10">
      <c r="A925" s="2296">
        <v>42450</v>
      </c>
      <c r="B925" s="2295" t="s">
        <v>56</v>
      </c>
      <c r="C925" s="2291" t="s">
        <v>1283</v>
      </c>
      <c r="D925" s="2298">
        <v>3</v>
      </c>
      <c r="E925" s="2293" t="s">
        <v>204</v>
      </c>
      <c r="F925" s="2292" t="str">
        <f>VLOOKUP(Tabla4[[#This Row],[RCR]],Tabla1[[#All],[RCR]:[Horas Factory]],2,FALSE)</f>
        <v>CCC</v>
      </c>
      <c r="G925" s="2292" t="str">
        <f>VLOOKUP(Tabla4[[#This Row],[RCR]],Tabla1[[#All],[RCR]:[Horas Factory]],6,FALSE)</f>
        <v>Jorge Florencio</v>
      </c>
      <c r="H925" s="2292">
        <f>VLOOKUP(Tabla4[[#This Row],[RCR]],Tabla1[[#All],[RCR]:[Horas Factory]],9,FALSE)</f>
        <v>0</v>
      </c>
      <c r="I925" s="2292">
        <f>WEEKNUM(Tabla4[[#This Row],[Fecha]],2)</f>
        <v>13</v>
      </c>
      <c r="J925" s="2292">
        <f>MONTH(Tabla4[[#This Row],[Fecha]])</f>
        <v>3</v>
      </c>
    </row>
    <row r="926" spans="1:10">
      <c r="A926" s="2296">
        <v>42450</v>
      </c>
      <c r="B926" s="2294" t="s">
        <v>57</v>
      </c>
      <c r="C926" s="2291" t="s">
        <v>1379</v>
      </c>
      <c r="D926" s="2298">
        <v>3</v>
      </c>
      <c r="E926" s="2293" t="s">
        <v>204</v>
      </c>
      <c r="F926" s="2292" t="str">
        <f>VLOOKUP(Tabla4[[#This Row],[RCR]],Tabla1[[#All],[RCR]:[Horas Factory]],2,FALSE)</f>
        <v>PED</v>
      </c>
      <c r="G926" s="2292" t="str">
        <f>VLOOKUP(Tabla4[[#This Row],[RCR]],Tabla1[[#All],[RCR]:[Horas Factory]],6,FALSE)</f>
        <v>Monica Chacon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315">
        <v>42451</v>
      </c>
      <c r="B927" s="2314" t="s">
        <v>54</v>
      </c>
      <c r="C927" s="2310" t="s">
        <v>1275</v>
      </c>
      <c r="D927" s="2317">
        <v>1.5</v>
      </c>
      <c r="E927" s="2312" t="s">
        <v>204</v>
      </c>
      <c r="F927" s="2311" t="e">
        <f>VLOOKUP(Tabla4[[#This Row],[RCR]],Tabla1[[#All],[RCR]:[Horas Factory]],2,FALSE)</f>
        <v>#N/A</v>
      </c>
      <c r="G927" s="2311" t="e">
        <f>VLOOKUP(Tabla4[[#This Row],[RCR]],Tabla1[[#All],[RCR]:[Horas Factory]],6,FALSE)</f>
        <v>#N/A</v>
      </c>
      <c r="H927" s="2311" t="e">
        <f>VLOOKUP(Tabla4[[#This Row],[RCR]],Tabla1[[#All],[RCR]:[Horas Factory]],9,FALSE)</f>
        <v>#N/A</v>
      </c>
      <c r="I927" s="2311">
        <f>WEEKNUM(Tabla4[[#This Row],[Fecha]],2)</f>
        <v>13</v>
      </c>
      <c r="J927" s="2311">
        <f>MONTH(Tabla4[[#This Row],[Fecha]])</f>
        <v>3</v>
      </c>
    </row>
    <row r="928" spans="1:10">
      <c r="A928" s="2315">
        <v>42451</v>
      </c>
      <c r="B928" s="2313" t="s">
        <v>56</v>
      </c>
      <c r="C928" s="2310" t="s">
        <v>1279</v>
      </c>
      <c r="D928" s="2316">
        <v>1</v>
      </c>
      <c r="E928" s="2312" t="s">
        <v>204</v>
      </c>
      <c r="F928" s="2311" t="str">
        <f>VLOOKUP(Tabla4[[#This Row],[RCR]],Tabla1[[#All],[RCR]:[Horas Factory]],2,FALSE)</f>
        <v>MAE</v>
      </c>
      <c r="G928" s="2311" t="str">
        <f>VLOOKUP(Tabla4[[#This Row],[RCR]],Tabla1[[#All],[RCR]:[Horas Factory]],6,FALSE)</f>
        <v>Melissa Espinoza</v>
      </c>
      <c r="H928" s="2311">
        <f>VLOOKUP(Tabla4[[#This Row],[RCR]],Tabla1[[#All],[RCR]:[Horas Factory]],9,FALSE)</f>
        <v>0</v>
      </c>
      <c r="I928" s="2311">
        <f>WEEKNUM(Tabla4[[#This Row],[Fecha]],2)</f>
        <v>13</v>
      </c>
      <c r="J928" s="2311">
        <f>MONTH(Tabla4[[#This Row],[Fecha]])</f>
        <v>3</v>
      </c>
    </row>
    <row r="929" spans="1:10">
      <c r="A929" s="2315">
        <v>42451</v>
      </c>
      <c r="B929" s="2313" t="s">
        <v>57</v>
      </c>
      <c r="C929" s="2310" t="s">
        <v>1447</v>
      </c>
      <c r="D929" s="2316">
        <v>2</v>
      </c>
      <c r="E929" s="2312" t="s">
        <v>204</v>
      </c>
      <c r="F929" s="2311" t="str">
        <f>VLOOKUP(Tabla4[[#This Row],[RCR]],Tabla1[[#All],[RCR]:[Horas Factory]],2,FALSE)</f>
        <v>APE</v>
      </c>
      <c r="G929" s="2311" t="str">
        <f>VLOOKUP(Tabla4[[#This Row],[RCR]],Tabla1[[#All],[RCR]:[Horas Factory]],6,FALSE)</f>
        <v>Sandro Quintana</v>
      </c>
      <c r="H929" s="2311">
        <f>VLOOKUP(Tabla4[[#This Row],[RCR]],Tabla1[[#All],[RCR]:[Horas Factory]],9,FALSE)</f>
        <v>0</v>
      </c>
      <c r="I929" s="2311">
        <f>WEEKNUM(Tabla4[[#This Row],[Fecha]],2)</f>
        <v>13</v>
      </c>
      <c r="J929" s="2311">
        <f>MONTH(Tabla4[[#This Row],[Fecha]])</f>
        <v>3</v>
      </c>
    </row>
    <row r="930" spans="1:10">
      <c r="A930" s="2315">
        <v>42451</v>
      </c>
      <c r="B930" s="2314" t="s">
        <v>57</v>
      </c>
      <c r="C930" s="2310" t="s">
        <v>1379</v>
      </c>
      <c r="D930" s="2316">
        <v>3</v>
      </c>
      <c r="E930" s="2312" t="s">
        <v>204</v>
      </c>
      <c r="F930" s="2311" t="str">
        <f>VLOOKUP(Tabla4[[#This Row],[RCR]],Tabla1[[#All],[RCR]:[Horas Factory]],2,FALSE)</f>
        <v>PED</v>
      </c>
      <c r="G930" s="2311" t="str">
        <f>VLOOKUP(Tabla4[[#This Row],[RCR]],Tabla1[[#All],[RCR]:[Horas Factory]],6,FALSE)</f>
        <v>Monica Chacon</v>
      </c>
      <c r="H930" s="2311">
        <f>VLOOKUP(Tabla4[[#This Row],[RCR]],Tabla1[[#All],[RCR]:[Horas Factory]],9,FALSE)</f>
        <v>0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9">
        <v>42451</v>
      </c>
      <c r="B931" s="2319" t="s">
        <v>56</v>
      </c>
      <c r="C931" s="2318" t="s">
        <v>1431</v>
      </c>
      <c r="D931" s="2323">
        <v>6</v>
      </c>
      <c r="E931" s="2320" t="s">
        <v>291</v>
      </c>
      <c r="F931" s="2321" t="str">
        <f>VLOOKUP(Tabla4[[#This Row],[RCR]],Tabla1[[#All],[RCR]:[Horas Factory]],2,FALSE)</f>
        <v>OCR</v>
      </c>
      <c r="G931" s="2321" t="str">
        <f>VLOOKUP(Tabla4[[#This Row],[RCR]],Tabla1[[#All],[RCR]:[Horas Factory]],6,FALSE)</f>
        <v>Monica Chacon</v>
      </c>
      <c r="H931" s="2321">
        <f>VLOOKUP(Tabla4[[#This Row],[RCR]],Tabla1[[#All],[RCR]:[Horas Factory]],9,FALSE)</f>
        <v>0</v>
      </c>
      <c r="I931" s="2321">
        <f>WEEKNUM(Tabla4[[#This Row],[Fecha]],2)</f>
        <v>13</v>
      </c>
      <c r="J931" s="2321">
        <f>MONTH(Tabla4[[#This Row],[Fecha]])</f>
        <v>3</v>
      </c>
    </row>
    <row r="932" spans="1:10">
      <c r="A932" s="2319">
        <v>42451</v>
      </c>
      <c r="B932" s="2319" t="s">
        <v>56</v>
      </c>
      <c r="C932" s="2318" t="s">
        <v>1445</v>
      </c>
      <c r="D932" s="2323">
        <v>1</v>
      </c>
      <c r="E932" s="2320" t="s">
        <v>291</v>
      </c>
      <c r="F932" s="2321" t="str">
        <f>VLOOKUP(Tabla4[[#This Row],[RCR]],Tabla1[[#All],[RCR]:[Horas Factory]],2,FALSE)</f>
        <v>MAE</v>
      </c>
      <c r="G932" s="2321" t="str">
        <f>VLOOKUP(Tabla4[[#This Row],[RCR]],Tabla1[[#All],[RCR]:[Horas Factory]],6,FALSE)</f>
        <v>Melissa Espinoza</v>
      </c>
      <c r="H932" s="2321">
        <f>VLOOKUP(Tabla4[[#This Row],[RCR]],Tabla1[[#All],[RCR]:[Horas Factory]],9,FALSE)</f>
        <v>0</v>
      </c>
      <c r="I932" s="2321">
        <f>WEEKNUM(Tabla4[[#This Row],[Fecha]],2)</f>
        <v>13</v>
      </c>
      <c r="J932" s="2321">
        <f>MONTH(Tabla4[[#This Row],[Fecha]])</f>
        <v>3</v>
      </c>
    </row>
    <row r="933" spans="1:10">
      <c r="A933" s="2319">
        <v>42451</v>
      </c>
      <c r="B933" s="2319" t="s">
        <v>58</v>
      </c>
      <c r="C933" s="2318" t="s">
        <v>1424</v>
      </c>
      <c r="D933" s="2323">
        <v>4.5</v>
      </c>
      <c r="E933" s="2320" t="s">
        <v>291</v>
      </c>
      <c r="F933" s="2321" t="str">
        <f>VLOOKUP(Tabla4[[#This Row],[RCR]],Tabla1[[#All],[RCR]:[Horas Factory]],2,FALSE)</f>
        <v>DAT</v>
      </c>
      <c r="G933" s="2321" t="str">
        <f>VLOOKUP(Tabla4[[#This Row],[RCR]],Tabla1[[#All],[RCR]:[Horas Factory]],6,FALSE)</f>
        <v>Monica Chacon</v>
      </c>
      <c r="H933" s="2321">
        <f>VLOOKUP(Tabla4[[#This Row],[RCR]],Tabla1[[#All],[RCR]:[Horas Factory]],9,FALSE)</f>
        <v>0</v>
      </c>
      <c r="I933" s="2321">
        <f>WEEKNUM(Tabla4[[#This Row],[Fecha]],2)</f>
        <v>13</v>
      </c>
      <c r="J933" s="2321">
        <f>MONTH(Tabla4[[#This Row],[Fecha]])</f>
        <v>3</v>
      </c>
    </row>
    <row r="934" spans="1:10">
      <c r="A934" s="2319">
        <v>42451</v>
      </c>
      <c r="B934" s="2319" t="s">
        <v>58</v>
      </c>
      <c r="C934" s="2318" t="s">
        <v>1425</v>
      </c>
      <c r="D934" s="2323">
        <v>3.5</v>
      </c>
      <c r="E934" s="2320" t="s">
        <v>291</v>
      </c>
      <c r="F934" s="2321" t="str">
        <f>VLOOKUP(Tabla4[[#This Row],[RCR]],Tabla1[[#All],[RCR]:[Horas Factory]],2,FALSE)</f>
        <v>DAT</v>
      </c>
      <c r="G934" s="2321" t="str">
        <f>VLOOKUP(Tabla4[[#This Row],[RCR]],Tabla1[[#All],[RCR]:[Horas Factory]],6,FALSE)</f>
        <v>Hernan Ramos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22">
        <v>42451</v>
      </c>
      <c r="B935" s="2322" t="s">
        <v>57</v>
      </c>
      <c r="C935" s="2318" t="s">
        <v>1438</v>
      </c>
      <c r="D935" s="2320">
        <v>4</v>
      </c>
      <c r="E935" s="2320" t="s">
        <v>291</v>
      </c>
      <c r="F935" s="2324" t="str">
        <f>VLOOKUP(Tabla4[[#This Row],[RCR]],Tabla1[[#All],[RCR]:[Horas Factory]],2,FALSE)</f>
        <v>MAE</v>
      </c>
      <c r="G935" s="2324" t="str">
        <f>VLOOKUP(Tabla4[[#This Row],[RCR]],Tabla1[[#All],[RCR]:[Horas Factory]],6,FALSE)</f>
        <v>Melissa Espinoza</v>
      </c>
      <c r="H935" s="2324">
        <f>VLOOKUP(Tabla4[[#This Row],[RCR]],Tabla1[[#All],[RCR]:[Horas Factory]],9,FALSE)</f>
        <v>0</v>
      </c>
      <c r="I935" s="2324">
        <f>WEEKNUM(Tabla4[[#This Row],[Fecha]],2)</f>
        <v>13</v>
      </c>
      <c r="J935" s="2324">
        <f>MONTH(Tabla4[[#This Row],[Fecha]])</f>
        <v>3</v>
      </c>
    </row>
    <row r="936" spans="1:10">
      <c r="A936" s="2362">
        <v>42452</v>
      </c>
      <c r="B936" s="2362" t="s">
        <v>964</v>
      </c>
      <c r="C936" s="2361" t="s">
        <v>17888</v>
      </c>
      <c r="D936" s="2366">
        <v>8</v>
      </c>
      <c r="E936" s="2363" t="s">
        <v>291</v>
      </c>
      <c r="F936" s="2364" t="e">
        <f>VLOOKUP(Tabla4[[#This Row],[RCR]],Tabla1[[#All],[RCR]:[Horas Factory]],2,FALSE)</f>
        <v>#N/A</v>
      </c>
      <c r="G936" s="2364" t="e">
        <f>VLOOKUP(Tabla4[[#This Row],[RCR]],Tabla1[[#All],[RCR]:[Horas Factory]],6,FALSE)</f>
        <v>#N/A</v>
      </c>
      <c r="H936" s="2364" t="e">
        <f>VLOOKUP(Tabla4[[#This Row],[RCR]],Tabla1[[#All],[RCR]:[Horas Factory]],9,FALSE)</f>
        <v>#N/A</v>
      </c>
      <c r="I936" s="2364">
        <f>WEEKNUM(Tabla4[[#This Row],[Fecha]],2)</f>
        <v>13</v>
      </c>
      <c r="J936" s="2364">
        <f>MONTH(Tabla4[[#This Row],[Fecha]])</f>
        <v>3</v>
      </c>
    </row>
    <row r="937" spans="1:10">
      <c r="A937" s="2365">
        <v>42457</v>
      </c>
      <c r="B937" s="2365" t="s">
        <v>964</v>
      </c>
      <c r="C937" s="2361" t="s">
        <v>17888</v>
      </c>
      <c r="D937" s="2363">
        <v>8</v>
      </c>
      <c r="E937" s="2363" t="s">
        <v>291</v>
      </c>
      <c r="F937" s="2367" t="e">
        <f>VLOOKUP(Tabla4[[#This Row],[RCR]],Tabla1[[#All],[RCR]:[Horas Factory]],2,FALSE)</f>
        <v>#N/A</v>
      </c>
      <c r="G937" s="2367" t="e">
        <f>VLOOKUP(Tabla4[[#This Row],[RCR]],Tabla1[[#All],[RCR]:[Horas Factory]],6,FALSE)</f>
        <v>#N/A</v>
      </c>
      <c r="H937" s="2367" t="e">
        <f>VLOOKUP(Tabla4[[#This Row],[RCR]],Tabla1[[#All],[RCR]:[Horas Factory]],9,FALSE)</f>
        <v>#N/A</v>
      </c>
      <c r="I937" s="2367">
        <f>WEEKNUM(Tabla4[[#This Row],[Fecha]],2)</f>
        <v>14</v>
      </c>
      <c r="J937" s="2367">
        <f>MONTH(Tabla4[[#This Row],[Fecha]])</f>
        <v>3</v>
      </c>
    </row>
    <row r="938" spans="1:10" s="2376" customFormat="1">
      <c r="A938" s="2383">
        <v>42452</v>
      </c>
      <c r="B938" s="2382" t="s">
        <v>56</v>
      </c>
      <c r="C938" s="2382" t="s">
        <v>1445</v>
      </c>
      <c r="D938" s="2382">
        <v>8</v>
      </c>
      <c r="E938" s="2384" t="s">
        <v>291</v>
      </c>
      <c r="F938" s="2381" t="str">
        <f>VLOOKUP(Tabla4[[#This Row],[RCR]],Tabla1[[#All],[RCR]:[Horas Factory]],2,FALSE)</f>
        <v>MAE</v>
      </c>
      <c r="G938" s="2381" t="str">
        <f>VLOOKUP(Tabla4[[#This Row],[RCR]],Tabla1[[#All],[RCR]:[Horas Factory]],6,FALSE)</f>
        <v>Melissa Espinoza</v>
      </c>
      <c r="H938" s="2381">
        <f>VLOOKUP(Tabla4[[#This Row],[RCR]],Tabla1[[#All],[RCR]:[Horas Factory]],9,FALSE)</f>
        <v>0</v>
      </c>
      <c r="I938" s="2381">
        <f>WEEKNUM(Tabla4[[#This Row],[Fecha]],2)</f>
        <v>13</v>
      </c>
      <c r="J938" s="2381">
        <f>MONTH(Tabla4[[#This Row],[Fecha]])</f>
        <v>3</v>
      </c>
    </row>
    <row r="939" spans="1:10" s="2376" customFormat="1">
      <c r="A939" s="2383">
        <v>42457</v>
      </c>
      <c r="B939" s="2382" t="s">
        <v>56</v>
      </c>
      <c r="C939" s="2382" t="s">
        <v>1445</v>
      </c>
      <c r="D939" s="2382">
        <v>8</v>
      </c>
      <c r="E939" s="2384" t="s">
        <v>291</v>
      </c>
      <c r="F939" s="2381" t="str">
        <f>VLOOKUP(Tabla4[[#This Row],[RCR]],Tabla1[[#All],[RCR]:[Horas Factory]],2,FALSE)</f>
        <v>MAE</v>
      </c>
      <c r="G939" s="2381" t="str">
        <f>VLOOKUP(Tabla4[[#This Row],[RCR]],Tabla1[[#All],[RCR]:[Horas Factory]],6,FALSE)</f>
        <v>Melissa Espinoza</v>
      </c>
      <c r="H939" s="2381">
        <f>VLOOKUP(Tabla4[[#This Row],[RCR]],Tabla1[[#All],[RCR]:[Horas Factory]],9,FALSE)</f>
        <v>0</v>
      </c>
      <c r="I939" s="2381">
        <f>WEEKNUM(Tabla4[[#This Row],[Fecha]],2)</f>
        <v>14</v>
      </c>
      <c r="J939" s="2381">
        <f>MONTH(Tabla4[[#This Row],[Fecha]])</f>
        <v>3</v>
      </c>
    </row>
    <row r="940" spans="1:10" s="2376" customFormat="1">
      <c r="A940" s="2383">
        <v>42452</v>
      </c>
      <c r="B940" s="2382" t="s">
        <v>58</v>
      </c>
      <c r="C940" s="2382" t="s">
        <v>1425</v>
      </c>
      <c r="D940" s="2382">
        <v>8</v>
      </c>
      <c r="E940" s="2384" t="s">
        <v>291</v>
      </c>
      <c r="F940" s="2381" t="str">
        <f>VLOOKUP(Tabla4[[#This Row],[RCR]],Tabla1[[#All],[RCR]:[Horas Factory]],2,FALSE)</f>
        <v>DAT</v>
      </c>
      <c r="G940" s="2381" t="str">
        <f>VLOOKUP(Tabla4[[#This Row],[RCR]],Tabla1[[#All],[RCR]:[Horas Factory]],6,FALSE)</f>
        <v>Hernan Ramos</v>
      </c>
      <c r="H940" s="2381">
        <f>VLOOKUP(Tabla4[[#This Row],[RCR]],Tabla1[[#All],[RCR]:[Horas Factory]],9,FALSE)</f>
        <v>0</v>
      </c>
      <c r="I940" s="2381">
        <f>WEEKNUM(Tabla4[[#This Row],[Fecha]],2)</f>
        <v>13</v>
      </c>
      <c r="J940" s="2381">
        <f>MONTH(Tabla4[[#This Row],[Fecha]])</f>
        <v>3</v>
      </c>
    </row>
    <row r="941" spans="1:10" s="2376" customFormat="1">
      <c r="A941" s="2383">
        <v>42457</v>
      </c>
      <c r="B941" s="2382" t="s">
        <v>58</v>
      </c>
      <c r="C941" s="2382" t="s">
        <v>17886</v>
      </c>
      <c r="D941" s="2382">
        <v>1</v>
      </c>
      <c r="E941" s="2384" t="s">
        <v>291</v>
      </c>
      <c r="F941" s="2381" t="str">
        <f>VLOOKUP(Tabla4[[#This Row],[RCR]],Tabla1[[#All],[RCR]:[Horas Factory]],2,FALSE)</f>
        <v>APE</v>
      </c>
      <c r="G941" s="2381" t="str">
        <f>VLOOKUP(Tabla4[[#This Row],[RCR]],Tabla1[[#All],[RCR]:[Horas Factory]],6,FALSE)</f>
        <v>Sandro Quintana</v>
      </c>
      <c r="H941" s="2381">
        <f>VLOOKUP(Tabla4[[#This Row],[RCR]],Tabla1[[#All],[RCR]:[Horas Factory]],9,FALSE)</f>
        <v>0</v>
      </c>
      <c r="I941" s="2381">
        <f>WEEKNUM(Tabla4[[#This Row],[Fecha]],2)</f>
        <v>14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58</v>
      </c>
      <c r="C942" s="2382" t="s">
        <v>1425</v>
      </c>
      <c r="D942" s="2382">
        <v>6</v>
      </c>
      <c r="E942" s="2384" t="s">
        <v>291</v>
      </c>
      <c r="F942" s="2381" t="str">
        <f>VLOOKUP(Tabla4[[#This Row],[RCR]],Tabla1[[#All],[RCR]:[Horas Factory]],2,FALSE)</f>
        <v>DAT</v>
      </c>
      <c r="G942" s="2381" t="str">
        <f>VLOOKUP(Tabla4[[#This Row],[RCR]],Tabla1[[#All],[RCR]:[Horas Factory]],6,FALSE)</f>
        <v>Hernan Ramos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>
      <c r="A943" s="2374">
        <v>42452</v>
      </c>
      <c r="B943" s="2375" t="s">
        <v>57</v>
      </c>
      <c r="C943" s="2371" t="s">
        <v>1438</v>
      </c>
      <c r="D943" s="2373">
        <v>8</v>
      </c>
      <c r="E943" s="2373" t="s">
        <v>204</v>
      </c>
      <c r="F943" s="2372" t="str">
        <f>VLOOKUP(Tabla4[[#This Row],[RCR]],Tabla1[[#All],[RCR]:[Horas Factory]],2,FALSE)</f>
        <v>MAE</v>
      </c>
      <c r="G943" s="2372" t="str">
        <f>VLOOKUP(Tabla4[[#This Row],[RCR]],Tabla1[[#All],[RCR]:[Horas Factory]],6,FALSE)</f>
        <v>Melissa Espinoza</v>
      </c>
      <c r="H943" s="2372">
        <f>VLOOKUP(Tabla4[[#This Row],[RCR]],Tabla1[[#All],[RCR]:[Horas Factory]],9,FALSE)</f>
        <v>0</v>
      </c>
      <c r="I943" s="2372">
        <f>WEEKNUM(Tabla4[[#This Row],[Fecha]],2)</f>
        <v>13</v>
      </c>
      <c r="J943" s="2372">
        <f>MONTH(Tabla4[[#This Row],[Fecha]])</f>
        <v>3</v>
      </c>
    </row>
    <row r="944" spans="1:10">
      <c r="A944" s="2374">
        <v>42457</v>
      </c>
      <c r="B944" s="2375" t="s">
        <v>57</v>
      </c>
      <c r="C944" s="2371" t="s">
        <v>1447</v>
      </c>
      <c r="D944" s="2373">
        <v>8</v>
      </c>
      <c r="E944" s="2373" t="s">
        <v>204</v>
      </c>
      <c r="F944" s="2372" t="str">
        <f>VLOOKUP(Tabla4[[#This Row],[RCR]],Tabla1[[#All],[RCR]:[Horas Factory]],2,FALSE)</f>
        <v>APE</v>
      </c>
      <c r="G944" s="2372" t="str">
        <f>VLOOKUP(Tabla4[[#This Row],[RCR]],Tabla1[[#All],[RCR]:[Horas Factory]],6,FALSE)</f>
        <v>Sandro Quintana</v>
      </c>
      <c r="H944" s="2372">
        <f>VLOOKUP(Tabla4[[#This Row],[RCR]],Tabla1[[#All],[RCR]:[Horas Factory]],9,FALSE)</f>
        <v>0</v>
      </c>
      <c r="I944" s="2372">
        <f>WEEKNUM(Tabla4[[#This Row],[Fecha]],2)</f>
        <v>14</v>
      </c>
      <c r="J944" s="2372">
        <f>MONTH(Tabla4[[#This Row],[Fecha]])</f>
        <v>3</v>
      </c>
    </row>
    <row r="945" spans="1:10">
      <c r="A945" s="2377">
        <v>42457</v>
      </c>
      <c r="B945" s="2378" t="s">
        <v>58</v>
      </c>
      <c r="C945" s="2376" t="s">
        <v>17886</v>
      </c>
      <c r="D945" s="2380">
        <v>1</v>
      </c>
      <c r="E945" s="2380" t="s">
        <v>204</v>
      </c>
      <c r="F945" s="2379" t="str">
        <f>VLOOKUP(Tabla4[[#This Row],[RCR]],Tabla1[[#All],[RCR]:[Horas Factory]],2,FALSE)</f>
        <v>APE</v>
      </c>
      <c r="G945" s="2379" t="str">
        <f>VLOOKUP(Tabla4[[#This Row],[RCR]],Tabla1[[#All],[RCR]:[Horas Factory]],6,FALSE)</f>
        <v>Sandro Quintana</v>
      </c>
      <c r="H945" s="2379">
        <f>VLOOKUP(Tabla4[[#This Row],[RCR]],Tabla1[[#All],[RCR]:[Horas Factory]],9,FALSE)</f>
        <v>0</v>
      </c>
      <c r="I945" s="2379">
        <f>WEEKNUM(Tabla4[[#This Row],[Fecha]],2)</f>
        <v>14</v>
      </c>
      <c r="J945" s="2379">
        <f>MONTH(Tabla4[[#This Row],[Fecha]])</f>
        <v>3</v>
      </c>
    </row>
    <row r="946" spans="1:10">
      <c r="A946" s="2378">
        <v>42458</v>
      </c>
      <c r="B946" s="2378" t="s">
        <v>58</v>
      </c>
      <c r="C946" s="2382" t="s">
        <v>1425</v>
      </c>
      <c r="D946" s="2380">
        <v>8</v>
      </c>
      <c r="E946" s="2380" t="s">
        <v>291</v>
      </c>
      <c r="F946" s="2379" t="str">
        <f>VLOOKUP(Tabla4[[#This Row],[RCR]],Tabla1[[#All],[RCR]:[Horas Factory]],2,FALSE)</f>
        <v>DAT</v>
      </c>
      <c r="G946" s="2379" t="str">
        <f>VLOOKUP(Tabla4[[#This Row],[RCR]],Tabla1[[#All],[RCR]:[Horas Factory]],6,FALSE)</f>
        <v>Hernan Ramos</v>
      </c>
      <c r="H946" s="2379">
        <f>VLOOKUP(Tabla4[[#This Row],[RCR]],Tabla1[[#All],[RCR]:[Horas Factory]],9,FALSE)</f>
        <v>0</v>
      </c>
      <c r="I946" s="2379">
        <f>WEEKNUM(Tabla4[[#This Row],[Fecha]],2)</f>
        <v>14</v>
      </c>
      <c r="J946" s="2379">
        <f>MONTH(Tabla4[[#This Row],[Fecha]])</f>
        <v>3</v>
      </c>
    </row>
    <row r="947" spans="1:10">
      <c r="A947" s="2365">
        <v>42458</v>
      </c>
      <c r="B947" s="2365" t="s">
        <v>56</v>
      </c>
      <c r="C947" s="2382" t="s">
        <v>1445</v>
      </c>
      <c r="D947" s="2384">
        <v>8</v>
      </c>
      <c r="E947" s="2384" t="s">
        <v>291</v>
      </c>
      <c r="F947" s="2381" t="str">
        <f>VLOOKUP(Tabla4[[#This Row],[RCR]],Tabla1[[#All],[RCR]:[Horas Factory]],2,FALSE)</f>
        <v>MAE</v>
      </c>
      <c r="G947" s="2381" t="str">
        <f>VLOOKUP(Tabla4[[#This Row],[RCR]],Tabla1[[#All],[RCR]:[Horas Factory]],6,FALSE)</f>
        <v>Melissa Espinoza</v>
      </c>
      <c r="H947" s="2381">
        <f>VLOOKUP(Tabla4[[#This Row],[RCR]],Tabla1[[#All],[RCR]:[Horas Factory]],9,FALSE)</f>
        <v>0</v>
      </c>
      <c r="I947" s="2381">
        <f>WEEKNUM(Tabla4[[#This Row],[Fecha]],2)</f>
        <v>14</v>
      </c>
      <c r="J947" s="2381">
        <f>MONTH(Tabla4[[#This Row],[Fecha]])</f>
        <v>3</v>
      </c>
    </row>
    <row r="948" spans="1:10">
      <c r="A948" s="2365">
        <v>42458</v>
      </c>
      <c r="B948" s="2378" t="s">
        <v>57</v>
      </c>
      <c r="C948" s="2382" t="s">
        <v>1438</v>
      </c>
      <c r="D948" s="2380">
        <v>4</v>
      </c>
      <c r="E948" s="2380" t="s">
        <v>204</v>
      </c>
      <c r="F948" s="2379" t="str">
        <f>VLOOKUP(Tabla4[[#This Row],[RCR]],Tabla1[[#All],[RCR]:[Horas Factory]],2,FALSE)</f>
        <v>MAE</v>
      </c>
      <c r="G948" s="2379" t="str">
        <f>VLOOKUP(Tabla4[[#This Row],[RCR]],Tabla1[[#All],[RCR]:[Horas Factory]],6,FALSE)</f>
        <v>Melissa Espinoza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65">
        <v>42458</v>
      </c>
      <c r="B949" s="2378" t="s">
        <v>57</v>
      </c>
      <c r="C949" s="2382" t="s">
        <v>1017</v>
      </c>
      <c r="D949" s="2380">
        <v>4</v>
      </c>
      <c r="E949" s="2380" t="s">
        <v>204</v>
      </c>
      <c r="F949" s="2379" t="str">
        <f>VLOOKUP(Tabla4[[#This Row],[RCR]],Tabla1[[#All],[RCR]:[Horas Factory]],2,FALSE)</f>
        <v>PER</v>
      </c>
      <c r="G949" s="2379" t="str">
        <f>VLOOKUP(Tabla4[[#This Row],[RCR]],Tabla1[[#All],[RCR]:[Horas Factory]],6,FALSE)</f>
        <v>Rosa Barreda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42459</v>
      </c>
      <c r="B950" s="2378" t="s">
        <v>964</v>
      </c>
      <c r="C950" s="2382" t="s">
        <v>17867</v>
      </c>
      <c r="D950" s="2380">
        <v>1</v>
      </c>
      <c r="E950" s="2380" t="s">
        <v>204</v>
      </c>
      <c r="F950" s="2379" t="e">
        <f>VLOOKUP(Tabla4[[#This Row],[RCR]],Tabla1[[#All],[RCR]:[Horas Factory]],2,FALSE)</f>
        <v>#N/A</v>
      </c>
      <c r="G950" s="2379" t="e">
        <f>VLOOKUP(Tabla4[[#This Row],[RCR]],Tabla1[[#All],[RCR]:[Horas Factory]],6,FALSE)</f>
        <v>#N/A</v>
      </c>
      <c r="H950" s="2379" t="e">
        <f>VLOOKUP(Tabla4[[#This Row],[RCR]],Tabla1[[#All],[RCR]:[Horas Factory]],9,FALSE)</f>
        <v>#N/A</v>
      </c>
      <c r="I950" s="2379">
        <f>WEEKNUM(Tabla4[[#This Row],[Fecha]],2)</f>
        <v>14</v>
      </c>
      <c r="J950" s="2379">
        <f>MONTH(Tabla4[[#This Row],[Fecha]])</f>
        <v>3</v>
      </c>
    </row>
    <row r="951" spans="1:10">
      <c r="A951" s="2365">
        <v>42459</v>
      </c>
      <c r="B951" s="2378" t="s">
        <v>57</v>
      </c>
      <c r="C951" s="2382" t="s">
        <v>1017</v>
      </c>
      <c r="D951" s="2380">
        <v>3.5</v>
      </c>
      <c r="E951" s="2380" t="s">
        <v>204</v>
      </c>
      <c r="F951" s="2379" t="str">
        <f>VLOOKUP(Tabla4[[#This Row],[RCR]],Tabla1[[#All],[RCR]:[Horas Factory]],2,FALSE)</f>
        <v>PER</v>
      </c>
      <c r="G951" s="2379" t="str">
        <f>VLOOKUP(Tabla4[[#This Row],[RCR]],Tabla1[[#All],[RCR]:[Horas Factory]],6,FALSE)</f>
        <v>Rosa Barreda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42459</v>
      </c>
      <c r="B952" s="2378" t="s">
        <v>58</v>
      </c>
      <c r="C952" s="2382" t="s">
        <v>17886</v>
      </c>
      <c r="D952" s="2380">
        <v>3</v>
      </c>
      <c r="E952" s="2380" t="s">
        <v>204</v>
      </c>
      <c r="F952" s="2379" t="str">
        <f>VLOOKUP(Tabla4[[#This Row],[RCR]],Tabla1[[#All],[RCR]:[Horas Factory]],2,FALSE)</f>
        <v>APE</v>
      </c>
      <c r="G952" s="2379" t="str">
        <f>VLOOKUP(Tabla4[[#This Row],[RCR]],Tabla1[[#All],[RCR]:[Horas Factory]],6,FALSE)</f>
        <v>Sandro Quintana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78">
        <v>42458</v>
      </c>
      <c r="B953" s="2378" t="s">
        <v>964</v>
      </c>
      <c r="C953" s="2382" t="s">
        <v>17891</v>
      </c>
      <c r="D953" s="2380">
        <v>4</v>
      </c>
      <c r="E953" s="2380" t="s">
        <v>291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78">
        <v>42459</v>
      </c>
      <c r="B954" s="2378" t="s">
        <v>56</v>
      </c>
      <c r="C954" s="2382" t="s">
        <v>1445</v>
      </c>
      <c r="D954" s="2380">
        <v>8</v>
      </c>
      <c r="E954" s="2380" t="s">
        <v>291</v>
      </c>
      <c r="F954" s="2379" t="str">
        <f>VLOOKUP(Tabla4[[#This Row],[RCR]],Tabla1[[#All],[RCR]:[Horas Factory]],2,FALSE)</f>
        <v>MAE</v>
      </c>
      <c r="G954" s="2379" t="str">
        <f>VLOOKUP(Tabla4[[#This Row],[RCR]],Tabla1[[#All],[RCR]:[Horas Factory]],6,FALSE)</f>
        <v>Melissa Espinoza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78">
        <v>42459</v>
      </c>
      <c r="B955" s="2378" t="s">
        <v>964</v>
      </c>
      <c r="C955" s="2382" t="s">
        <v>17891</v>
      </c>
      <c r="D955" s="2380">
        <v>5</v>
      </c>
      <c r="E955" s="2380" t="s">
        <v>291</v>
      </c>
      <c r="F955" s="2379" t="e">
        <f>VLOOKUP(Tabla4[[#This Row],[RCR]],Tabla1[[#All],[RCR]:[Horas Factory]],2,FALSE)</f>
        <v>#N/A</v>
      </c>
      <c r="G955" s="2379" t="e">
        <f>VLOOKUP(Tabla4[[#This Row],[RCR]],Tabla1[[#All],[RCR]:[Horas Factory]],6,FALSE)</f>
        <v>#N/A</v>
      </c>
      <c r="H955" s="2379" t="e">
        <f>VLOOKUP(Tabla4[[#This Row],[RCR]],Tabla1[[#All],[RCR]:[Horas Factory]],9,FALSE)</f>
        <v>#N/A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65">
        <v>42459</v>
      </c>
      <c r="B956" s="2365" t="s">
        <v>57</v>
      </c>
      <c r="C956" s="2382" t="s">
        <v>1448</v>
      </c>
      <c r="D956" s="2384">
        <v>3.5</v>
      </c>
      <c r="E956" s="2384" t="s">
        <v>291</v>
      </c>
      <c r="F956" s="2381" t="str">
        <f>VLOOKUP(Tabla4[[#This Row],[RCR]],Tabla1[[#All],[RCR]:[Horas Factory]],2,FALSE)</f>
        <v>COB</v>
      </c>
      <c r="G956" s="2381" t="str">
        <f>VLOOKUP(Tabla4[[#This Row],[RCR]],Tabla1[[#All],[RCR]:[Horas Factory]],6,FALSE)</f>
        <v>Rosa Barreda</v>
      </c>
      <c r="H956" s="2381">
        <f>VLOOKUP(Tabla4[[#This Row],[RCR]],Tabla1[[#All],[RCR]:[Horas Factory]],9,FALSE)</f>
        <v>0</v>
      </c>
      <c r="I956" s="2381">
        <f>WEEKNUM(Tabla4[[#This Row],[Fecha]],2)</f>
        <v>14</v>
      </c>
      <c r="J956" s="2381">
        <f>MONTH(Tabla4[[#This Row],[Fecha]])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2016-03-31T15:05:31Z</dcterms:modified>
</cp:coreProperties>
</file>